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15-2019\"/>
    </mc:Choice>
  </mc:AlternateContent>
  <xr:revisionPtr revIDLastSave="0" documentId="13_ncr:1_{98E3046B-3D0A-4C1F-BFEA-CA876F156422}"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2015" sheetId="2" r:id="rId2"/>
    <sheet name="2016" sheetId="3" r:id="rId3"/>
    <sheet name="2017" sheetId="4" r:id="rId4"/>
    <sheet name="2018" sheetId="5" r:id="rId5"/>
    <sheet name="2019"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9" i="6" l="1"/>
  <c r="R100" i="6"/>
  <c r="O100" i="6"/>
  <c r="R96" i="6"/>
  <c r="R94" i="6"/>
  <c r="O94" i="6"/>
  <c r="R84" i="6"/>
  <c r="R77" i="6"/>
  <c r="R74" i="6"/>
  <c r="R29" i="6"/>
  <c r="R26" i="6"/>
  <c r="R25" i="6"/>
  <c r="R23" i="6"/>
  <c r="R21" i="6"/>
  <c r="R16" i="6"/>
  <c r="R14" i="6"/>
  <c r="R13" i="6"/>
  <c r="R12" i="6"/>
  <c r="R10" i="6"/>
  <c r="R7" i="6"/>
  <c r="R4" i="6"/>
  <c r="U108" i="5" l="1"/>
  <c r="U104" i="5"/>
  <c r="U99" i="5"/>
  <c r="R99" i="5" s="1"/>
  <c r="U82" i="5"/>
  <c r="U74" i="5"/>
  <c r="R74" i="5" s="1"/>
  <c r="S74" i="5" s="1"/>
  <c r="U29" i="5"/>
  <c r="U15" i="5"/>
  <c r="S109" i="5"/>
  <c r="P109" i="5"/>
  <c r="R108" i="5"/>
  <c r="S108" i="5" s="1"/>
  <c r="P108" i="5"/>
  <c r="S106" i="5"/>
  <c r="P106" i="5"/>
  <c r="S105" i="5"/>
  <c r="P105" i="5"/>
  <c r="R104" i="5"/>
  <c r="S104" i="5" s="1"/>
  <c r="P104" i="5"/>
  <c r="S103" i="5"/>
  <c r="P103" i="5"/>
  <c r="S102" i="5"/>
  <c r="P102" i="5"/>
  <c r="S100" i="5"/>
  <c r="P100" i="5"/>
  <c r="O99" i="5"/>
  <c r="S96" i="5"/>
  <c r="P96" i="5"/>
  <c r="Q95" i="5"/>
  <c r="S95" i="5" s="1"/>
  <c r="P95" i="5"/>
  <c r="S93" i="5"/>
  <c r="P93" i="5"/>
  <c r="S92" i="5"/>
  <c r="P92" i="5"/>
  <c r="S91" i="5"/>
  <c r="P91" i="5"/>
  <c r="S90" i="5"/>
  <c r="P90" i="5"/>
  <c r="S88" i="5"/>
  <c r="P88" i="5"/>
  <c r="S87" i="5"/>
  <c r="P87" i="5"/>
  <c r="S86" i="5"/>
  <c r="P86" i="5"/>
  <c r="S85" i="5"/>
  <c r="P85" i="5"/>
  <c r="S84" i="5"/>
  <c r="P84" i="5"/>
  <c r="S83" i="5"/>
  <c r="P83" i="5"/>
  <c r="R82" i="5"/>
  <c r="S82" i="5" s="1"/>
  <c r="P82" i="5"/>
  <c r="S78" i="5"/>
  <c r="P78" i="5"/>
  <c r="S77" i="5"/>
  <c r="P77" i="5"/>
  <c r="S76" i="5"/>
  <c r="P76" i="5"/>
  <c r="S75" i="5"/>
  <c r="P75" i="5"/>
  <c r="P74" i="5"/>
  <c r="S73" i="5"/>
  <c r="P73" i="5"/>
  <c r="S72" i="5"/>
  <c r="P72" i="5"/>
  <c r="S71" i="5"/>
  <c r="P71" i="5"/>
  <c r="S70" i="5"/>
  <c r="P70" i="5"/>
  <c r="S69" i="5"/>
  <c r="P69" i="5"/>
  <c r="S68" i="5"/>
  <c r="P68" i="5"/>
  <c r="S62" i="5"/>
  <c r="P62" i="5"/>
  <c r="S61" i="5"/>
  <c r="P61" i="5"/>
  <c r="S57" i="5"/>
  <c r="P57" i="5"/>
  <c r="S56" i="5"/>
  <c r="P56" i="5"/>
  <c r="S53" i="5"/>
  <c r="P53" i="5"/>
  <c r="S52" i="5"/>
  <c r="P52" i="5"/>
  <c r="S50" i="5"/>
  <c r="P50" i="5"/>
  <c r="S48" i="5"/>
  <c r="P48" i="5"/>
  <c r="S47" i="5"/>
  <c r="P47" i="5"/>
  <c r="S46" i="5"/>
  <c r="P46" i="5"/>
  <c r="S45" i="5"/>
  <c r="P45" i="5"/>
  <c r="S44" i="5"/>
  <c r="P44" i="5"/>
  <c r="S43" i="5"/>
  <c r="P43" i="5"/>
  <c r="S42" i="5"/>
  <c r="P42" i="5"/>
  <c r="S41" i="5"/>
  <c r="P41" i="5"/>
  <c r="S40" i="5"/>
  <c r="P40" i="5"/>
  <c r="S39" i="5"/>
  <c r="P39" i="5"/>
  <c r="S38" i="5"/>
  <c r="P38" i="5"/>
  <c r="S36" i="5"/>
  <c r="P36" i="5"/>
  <c r="S35" i="5"/>
  <c r="P35" i="5"/>
  <c r="S34" i="5"/>
  <c r="P34" i="5"/>
  <c r="S33" i="5"/>
  <c r="P33" i="5"/>
  <c r="S32" i="5"/>
  <c r="P32" i="5"/>
  <c r="S31" i="5"/>
  <c r="P31" i="5"/>
  <c r="S30" i="5"/>
  <c r="P30" i="5"/>
  <c r="R29" i="5"/>
  <c r="S29" i="5" s="1"/>
  <c r="P29" i="5"/>
  <c r="S28" i="5"/>
  <c r="P28" i="5"/>
  <c r="S27" i="5"/>
  <c r="P27" i="5"/>
  <c r="S26" i="5"/>
  <c r="P26" i="5"/>
  <c r="S25" i="5"/>
  <c r="P25" i="5"/>
  <c r="S24" i="5"/>
  <c r="P24" i="5"/>
  <c r="S23" i="5"/>
  <c r="P23" i="5"/>
  <c r="S22" i="5"/>
  <c r="P22" i="5"/>
  <c r="S21" i="5"/>
  <c r="P21" i="5"/>
  <c r="S18" i="5"/>
  <c r="P18" i="5"/>
  <c r="S17" i="5"/>
  <c r="P17" i="5"/>
  <c r="S16" i="5"/>
  <c r="P16" i="5"/>
  <c r="R15" i="5"/>
  <c r="S15" i="5" s="1"/>
  <c r="P15" i="5"/>
  <c r="S14" i="5"/>
  <c r="P14" i="5"/>
  <c r="S13" i="5"/>
  <c r="P13" i="5"/>
  <c r="S12" i="5"/>
  <c r="P12" i="5"/>
  <c r="S11" i="5"/>
  <c r="P11" i="5"/>
  <c r="S10" i="5"/>
  <c r="P10" i="5"/>
  <c r="S9" i="5"/>
  <c r="P9" i="5"/>
  <c r="S8" i="5"/>
  <c r="P8" i="5"/>
  <c r="S7" i="5"/>
  <c r="O7" i="5"/>
  <c r="P7" i="5" s="1"/>
  <c r="S6" i="5"/>
  <c r="P6" i="5"/>
  <c r="S5" i="5"/>
  <c r="P5" i="5"/>
  <c r="S4" i="5"/>
  <c r="P4" i="5"/>
  <c r="W102" i="1" l="1"/>
  <c r="W101" i="1"/>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S42" i="4"/>
  <c r="S43" i="4"/>
  <c r="S44" i="4"/>
  <c r="S45" i="4"/>
  <c r="S46" i="4"/>
  <c r="S47" i="4"/>
  <c r="S48" i="4"/>
  <c r="S50" i="4"/>
  <c r="S52" i="4"/>
  <c r="S53" i="4"/>
  <c r="S57" i="4"/>
  <c r="S61" i="4"/>
  <c r="S62" i="4"/>
  <c r="S63" i="4"/>
  <c r="S68" i="4"/>
  <c r="S69" i="4"/>
  <c r="S70" i="4"/>
  <c r="S72" i="4"/>
  <c r="S73" i="4"/>
  <c r="S76" i="4"/>
  <c r="S77" i="4"/>
  <c r="S78" i="4"/>
  <c r="S82" i="4"/>
  <c r="S83" i="4"/>
  <c r="S84" i="4"/>
  <c r="S85" i="4"/>
  <c r="S86" i="4"/>
  <c r="S87" i="4"/>
  <c r="S88" i="4"/>
  <c r="S92" i="4"/>
  <c r="S93" i="4"/>
  <c r="S95" i="4"/>
  <c r="S96" i="4"/>
  <c r="S100" i="4"/>
  <c r="S103" i="4"/>
  <c r="S104" i="4"/>
  <c r="S105" i="4"/>
  <c r="S106" i="4"/>
  <c r="S108" i="4"/>
  <c r="S109" i="4"/>
  <c r="S36" i="4"/>
  <c r="S38" i="4"/>
  <c r="S39" i="4"/>
  <c r="S40" i="4"/>
  <c r="S41" i="4"/>
  <c r="S32" i="4"/>
  <c r="S33" i="4"/>
  <c r="S34" i="4"/>
  <c r="S35" i="4"/>
  <c r="S31" i="4"/>
  <c r="S30" i="4"/>
  <c r="S27" i="4"/>
  <c r="S28" i="4"/>
  <c r="S26" i="4"/>
  <c r="S22" i="4"/>
  <c r="S18" i="4"/>
  <c r="S17" i="4"/>
  <c r="S15" i="4"/>
  <c r="S13" i="4"/>
  <c r="S11" i="4"/>
  <c r="S9" i="4"/>
  <c r="S8" i="4"/>
  <c r="S6" i="4"/>
  <c r="S5" i="4"/>
  <c r="P43" i="4"/>
  <c r="P44" i="4"/>
  <c r="P45" i="4"/>
  <c r="P46" i="4"/>
  <c r="P47" i="4"/>
  <c r="P48" i="4"/>
  <c r="P49" i="4"/>
  <c r="P50" i="4"/>
  <c r="P51" i="4"/>
  <c r="P42" i="4"/>
  <c r="P36" i="4"/>
  <c r="P32" i="4"/>
  <c r="P5" i="4"/>
  <c r="P6" i="4"/>
  <c r="P7" i="4"/>
  <c r="P8" i="4"/>
  <c r="P9" i="4"/>
  <c r="P10" i="4"/>
  <c r="P11" i="4"/>
  <c r="P12" i="4"/>
  <c r="P13" i="4"/>
  <c r="P14" i="4"/>
  <c r="P15" i="4"/>
  <c r="P16" i="4"/>
  <c r="P17" i="4"/>
  <c r="P18" i="4"/>
  <c r="P19" i="4"/>
  <c r="P20" i="4"/>
  <c r="P21" i="4"/>
  <c r="P22" i="4"/>
  <c r="P23" i="4"/>
  <c r="P24" i="4"/>
  <c r="P25" i="4"/>
  <c r="P26" i="4"/>
  <c r="P27" i="4"/>
  <c r="P28" i="4"/>
  <c r="P29" i="4"/>
  <c r="P30" i="4"/>
  <c r="P31" i="4"/>
  <c r="P4" i="4"/>
  <c r="S5" i="3"/>
  <c r="S6" i="3"/>
  <c r="S12" i="3"/>
  <c r="S13" i="3"/>
  <c r="S14" i="3"/>
  <c r="S15" i="3"/>
  <c r="S22" i="3"/>
  <c r="S24" i="3"/>
  <c r="S27" i="3"/>
  <c r="S28" i="3"/>
  <c r="S4" i="3"/>
  <c r="S43" i="3"/>
  <c r="S44" i="3"/>
  <c r="S45" i="3"/>
  <c r="S47" i="3"/>
  <c r="S56" i="3"/>
  <c r="S58" i="3"/>
  <c r="S60" i="3"/>
  <c r="S66" i="3"/>
  <c r="S69" i="3"/>
  <c r="S72" i="3"/>
  <c r="S76" i="3"/>
  <c r="S81" i="3"/>
  <c r="S88" i="3"/>
  <c r="S92" i="3"/>
  <c r="S116" i="3"/>
  <c r="S36" i="3"/>
  <c r="S32" i="3"/>
  <c r="P43" i="3"/>
  <c r="P44" i="3"/>
  <c r="P45" i="3"/>
  <c r="P47" i="3"/>
  <c r="P48" i="3"/>
  <c r="P49" i="3"/>
  <c r="P50" i="3"/>
  <c r="P51" i="3"/>
  <c r="P52" i="3"/>
  <c r="P53" i="3"/>
  <c r="P54" i="3"/>
  <c r="P55" i="3"/>
  <c r="P56" i="3"/>
  <c r="P57" i="3"/>
  <c r="P58" i="3"/>
  <c r="P59" i="3"/>
  <c r="P60" i="3"/>
  <c r="P61" i="3"/>
  <c r="P62" i="3"/>
  <c r="P63" i="3"/>
  <c r="P64" i="3"/>
  <c r="P65" i="3"/>
  <c r="P66" i="3"/>
  <c r="P67" i="3"/>
  <c r="P68" i="3"/>
  <c r="P69" i="3"/>
  <c r="P70" i="3"/>
  <c r="P71" i="3"/>
  <c r="P72" i="3"/>
  <c r="P73" i="3"/>
  <c r="P75" i="3"/>
  <c r="P76" i="3"/>
  <c r="P77" i="3"/>
  <c r="P79" i="3"/>
  <c r="P80" i="3"/>
  <c r="P81" i="3"/>
  <c r="P82" i="3"/>
  <c r="P83" i="3"/>
  <c r="P84" i="3"/>
  <c r="P85" i="3"/>
  <c r="P86"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42" i="3"/>
  <c r="P36" i="3"/>
  <c r="P32" i="3"/>
  <c r="P5" i="3"/>
  <c r="P6" i="3"/>
  <c r="P7" i="3"/>
  <c r="P8" i="3"/>
  <c r="P9" i="3"/>
  <c r="P10" i="3"/>
  <c r="P11" i="3"/>
  <c r="P12" i="3"/>
  <c r="P13" i="3"/>
  <c r="P14" i="3"/>
  <c r="P15" i="3"/>
  <c r="P16" i="3"/>
  <c r="P17" i="3"/>
  <c r="P18" i="3"/>
  <c r="P19" i="3"/>
  <c r="P20" i="3"/>
  <c r="P21" i="3"/>
  <c r="P22" i="3"/>
  <c r="P23" i="3"/>
  <c r="P24" i="3"/>
  <c r="P25" i="3"/>
  <c r="P26" i="3"/>
  <c r="P27" i="3"/>
  <c r="P28" i="3"/>
  <c r="P29" i="3"/>
  <c r="P30" i="3"/>
  <c r="P31" i="3"/>
  <c r="P4" i="3"/>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Y42" i="1"/>
  <c r="AX42" i="1"/>
  <c r="AW42" i="1"/>
  <c r="AV42" i="1"/>
  <c r="AU42" i="1"/>
  <c r="AT42" i="1"/>
  <c r="AS42" i="1"/>
  <c r="AY36" i="1"/>
  <c r="AX36" i="1"/>
  <c r="AW36" i="1"/>
  <c r="AV36" i="1"/>
  <c r="AU36" i="1"/>
  <c r="AT36" i="1"/>
  <c r="AS36" i="1"/>
  <c r="AY32" i="1"/>
  <c r="AX32" i="1"/>
  <c r="AW32" i="1"/>
  <c r="AV32" i="1"/>
  <c r="AU32" i="1"/>
  <c r="AT32" i="1"/>
  <c r="AS32"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W4" i="1"/>
  <c r="AV4" i="1"/>
  <c r="AU4" i="1"/>
  <c r="AT4" i="1"/>
  <c r="AS4"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R42" i="1"/>
  <c r="AQ42" i="1"/>
  <c r="AP42" i="1"/>
  <c r="AO42" i="1"/>
  <c r="AN42" i="1"/>
  <c r="AM42" i="1"/>
  <c r="AL42" i="1"/>
  <c r="AR36" i="1"/>
  <c r="AQ36" i="1"/>
  <c r="AP36" i="1"/>
  <c r="AO36" i="1"/>
  <c r="AN36" i="1"/>
  <c r="AM36" i="1"/>
  <c r="AL36" i="1"/>
  <c r="AR32" i="1"/>
  <c r="AQ32" i="1"/>
  <c r="AP32" i="1"/>
  <c r="AO32" i="1"/>
  <c r="AN32" i="1"/>
  <c r="AM32" i="1"/>
  <c r="AL32"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R4" i="1"/>
  <c r="AQ4" i="1"/>
  <c r="AP4" i="1"/>
  <c r="AO4" i="1"/>
  <c r="AN4" i="1"/>
  <c r="AM4" i="1"/>
  <c r="AL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42" i="1"/>
  <c r="AJ42" i="1"/>
  <c r="AK36" i="1"/>
  <c r="AJ36" i="1"/>
  <c r="AK32" i="1"/>
  <c r="AJ32" i="1"/>
  <c r="AI42" i="1"/>
  <c r="AH42" i="1"/>
  <c r="AI36" i="1"/>
  <c r="AH36" i="1"/>
  <c r="AI32" i="1"/>
  <c r="AH32"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42" i="1"/>
  <c r="AG36" i="1"/>
  <c r="AG32"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4"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42" i="1"/>
  <c r="AF36" i="1"/>
  <c r="AF32"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42" i="1"/>
  <c r="AE36" i="1"/>
  <c r="AE32"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42" i="1"/>
  <c r="AD36" i="1"/>
  <c r="AD32"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42" i="1"/>
  <c r="AC36" i="1"/>
  <c r="AC32" i="1"/>
  <c r="AC23" i="1"/>
  <c r="AC24" i="1"/>
  <c r="AC25" i="1"/>
  <c r="AC26" i="1"/>
  <c r="AC27" i="1"/>
  <c r="AC28" i="1"/>
  <c r="AC29" i="1"/>
  <c r="AC30" i="1"/>
  <c r="AC31" i="1"/>
  <c r="AC5" i="1"/>
  <c r="AC6" i="1"/>
  <c r="AC7" i="1"/>
  <c r="AC8" i="1"/>
  <c r="AC9" i="1"/>
  <c r="AC10" i="1"/>
  <c r="AC11" i="1"/>
  <c r="AC12" i="1"/>
  <c r="AC13" i="1"/>
  <c r="AC14" i="1"/>
  <c r="AC15" i="1"/>
  <c r="AC16" i="1"/>
  <c r="AC17" i="1"/>
  <c r="AC18" i="1"/>
  <c r="AC19" i="1"/>
  <c r="AC20" i="1"/>
  <c r="AC21" i="1"/>
  <c r="AC22" i="1"/>
  <c r="AC4"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42" i="1"/>
  <c r="AB36" i="1"/>
  <c r="AB32"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42" i="1"/>
  <c r="AA36" i="1"/>
  <c r="AA32"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42" i="1"/>
  <c r="Z36" i="1"/>
  <c r="Z32" i="1"/>
  <c r="Z5" i="1"/>
  <c r="Z6" i="1"/>
  <c r="Z7" i="1"/>
  <c r="Z8" i="1"/>
  <c r="Z9" i="1"/>
  <c r="Z10" i="1"/>
  <c r="Z11" i="1"/>
  <c r="Z12" i="1"/>
  <c r="Z13" i="1"/>
  <c r="Z14" i="1"/>
  <c r="Z15" i="1"/>
  <c r="Z16" i="1"/>
  <c r="Z17" i="1"/>
  <c r="Z18" i="1"/>
  <c r="Z19" i="1"/>
  <c r="Z20" i="1"/>
  <c r="Z21" i="1"/>
  <c r="Z22" i="1"/>
  <c r="Z23" i="1"/>
  <c r="Z24" i="1"/>
  <c r="Z25" i="1"/>
  <c r="Z26" i="1"/>
  <c r="Z27" i="1"/>
  <c r="Z28" i="1"/>
  <c r="Z29" i="1"/>
  <c r="Z30" i="1"/>
  <c r="Z31" i="1"/>
  <c r="Z4"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42" i="1"/>
  <c r="Y36" i="1"/>
  <c r="Y32" i="1"/>
  <c r="Y5" i="1"/>
  <c r="Y6" i="1"/>
  <c r="Y7" i="1"/>
  <c r="Y8" i="1"/>
  <c r="Y9" i="1"/>
  <c r="Y10" i="1"/>
  <c r="Y11" i="1"/>
  <c r="Y12" i="1"/>
  <c r="Y13" i="1"/>
  <c r="Y14" i="1"/>
  <c r="Y15" i="1"/>
  <c r="Y16" i="1"/>
  <c r="Y17" i="1"/>
  <c r="Y18" i="1"/>
  <c r="Y19" i="1"/>
  <c r="Y20" i="1"/>
  <c r="Y21" i="1"/>
  <c r="Y22" i="1"/>
  <c r="Y23" i="1"/>
  <c r="Y24" i="1"/>
  <c r="Y25" i="1"/>
  <c r="Y26" i="1"/>
  <c r="Y27" i="1"/>
  <c r="Y28" i="1"/>
  <c r="Y29" i="1"/>
  <c r="Y30" i="1"/>
  <c r="Y31" i="1"/>
  <c r="Y4"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42" i="1"/>
  <c r="X36" i="1"/>
  <c r="X32" i="1"/>
  <c r="X5" i="1"/>
  <c r="X6" i="1"/>
  <c r="X7" i="1"/>
  <c r="X8" i="1"/>
  <c r="X9" i="1"/>
  <c r="X10" i="1"/>
  <c r="X11" i="1"/>
  <c r="X12" i="1"/>
  <c r="X13" i="1"/>
  <c r="X14" i="1"/>
  <c r="X15" i="1"/>
  <c r="X16" i="1"/>
  <c r="X17" i="1"/>
  <c r="X18" i="1"/>
  <c r="X19" i="1"/>
  <c r="X20" i="1"/>
  <c r="X21" i="1"/>
  <c r="X22" i="1"/>
  <c r="X23" i="1"/>
  <c r="X24" i="1"/>
  <c r="X25" i="1"/>
  <c r="X26" i="1"/>
  <c r="X27" i="1"/>
  <c r="X28" i="1"/>
  <c r="X29" i="1"/>
  <c r="X30" i="1"/>
  <c r="X31" i="1"/>
  <c r="X4" i="1"/>
  <c r="T117" i="2"/>
  <c r="T107" i="2"/>
  <c r="V107" i="1" s="1"/>
  <c r="T106" i="2"/>
  <c r="V106" i="1" s="1"/>
  <c r="Q106" i="2"/>
  <c r="T105" i="2"/>
  <c r="T103" i="2"/>
  <c r="V103" i="1" s="1"/>
  <c r="Q103" i="2"/>
  <c r="T102" i="2"/>
  <c r="V102" i="1" s="1"/>
  <c r="T101" i="2"/>
  <c r="Q96" i="2"/>
  <c r="S96" i="1" s="1"/>
  <c r="Q92" i="2"/>
  <c r="S92" i="1" s="1"/>
  <c r="T91" i="2"/>
  <c r="V91" i="1" s="1"/>
  <c r="Q91" i="2"/>
  <c r="T86" i="2"/>
  <c r="V86" i="1" s="1"/>
  <c r="T79" i="2"/>
  <c r="V79" i="1" s="1"/>
  <c r="Q79" i="2"/>
  <c r="S79" i="1" s="1"/>
  <c r="Q74" i="2"/>
  <c r="Q73" i="2"/>
  <c r="S73" i="1" s="1"/>
  <c r="T72" i="2"/>
  <c r="Q72" i="2"/>
  <c r="S72" i="1" s="1"/>
  <c r="T71" i="2"/>
  <c r="T70" i="2"/>
  <c r="V70" i="1" s="1"/>
  <c r="Q70" i="2"/>
  <c r="Q71" i="2"/>
  <c r="S71" i="1" s="1"/>
  <c r="T69" i="2"/>
  <c r="Q69" i="2"/>
  <c r="S69" i="1" s="1"/>
  <c r="T67" i="2"/>
  <c r="V67" i="1" s="1"/>
  <c r="T66" i="2"/>
  <c r="V66" i="1" s="1"/>
  <c r="Q66" i="2"/>
  <c r="Q63" i="2"/>
  <c r="S63" i="1" s="1"/>
  <c r="T62" i="2"/>
  <c r="V62" i="1" s="1"/>
  <c r="Q62" i="2"/>
  <c r="T60" i="2"/>
  <c r="Q60" i="2"/>
  <c r="S60" i="1" s="1"/>
  <c r="T59" i="2"/>
  <c r="Q59" i="2"/>
  <c r="S59" i="1" s="1"/>
  <c r="T58" i="2"/>
  <c r="Q58" i="2"/>
  <c r="T57" i="2"/>
  <c r="V57" i="1" s="1"/>
  <c r="Q57" i="2"/>
  <c r="S57" i="1" s="1"/>
  <c r="T56" i="2"/>
  <c r="T48" i="2"/>
  <c r="V48" i="1" s="1"/>
  <c r="Q48" i="2"/>
  <c r="S48" i="1" s="1"/>
  <c r="T47" i="2"/>
  <c r="V47" i="1" s="1"/>
  <c r="Q47" i="2"/>
  <c r="Q46" i="2"/>
  <c r="S46" i="1" s="1"/>
  <c r="T45" i="2"/>
  <c r="V45" i="1" s="1"/>
  <c r="T44" i="2"/>
  <c r="T43" i="2"/>
  <c r="Q43" i="2"/>
  <c r="S43" i="1" s="1"/>
  <c r="T42" i="2"/>
  <c r="Q42" i="2"/>
  <c r="S42" i="1" s="1"/>
  <c r="T36" i="2"/>
  <c r="Q36" i="2"/>
  <c r="T32" i="2"/>
  <c r="V32" i="1" s="1"/>
  <c r="T31" i="2"/>
  <c r="V31" i="1" s="1"/>
  <c r="Q32" i="2"/>
  <c r="Q31" i="2"/>
  <c r="S31" i="1" s="1"/>
  <c r="T30" i="2"/>
  <c r="Q30" i="2"/>
  <c r="S30" i="1" s="1"/>
  <c r="T22" i="2"/>
  <c r="T21" i="2"/>
  <c r="V21" i="1" s="1"/>
  <c r="Q21" i="2"/>
  <c r="T17" i="2"/>
  <c r="V17" i="1" s="1"/>
  <c r="Q17" i="2"/>
  <c r="T16" i="2"/>
  <c r="V16" i="1" s="1"/>
  <c r="T15" i="2"/>
  <c r="Q16" i="2"/>
  <c r="S16" i="1" s="1"/>
  <c r="Q15" i="2"/>
  <c r="T12" i="2"/>
  <c r="V12" i="1" s="1"/>
  <c r="T13" i="2"/>
  <c r="V13" i="1" s="1"/>
  <c r="T14" i="2"/>
  <c r="V14" i="1" s="1"/>
  <c r="Q14" i="2"/>
  <c r="Q13" i="2"/>
  <c r="S13" i="1" s="1"/>
  <c r="Q12" i="2"/>
  <c r="T11" i="2"/>
  <c r="V11" i="1" s="1"/>
  <c r="Q11" i="2"/>
  <c r="Q10" i="2"/>
  <c r="S10" i="1" s="1"/>
  <c r="T9" i="2"/>
  <c r="Q9" i="2"/>
  <c r="S9" i="1" s="1"/>
  <c r="Q8" i="2"/>
  <c r="Q6" i="2"/>
  <c r="S6" i="1" s="1"/>
  <c r="V43" i="1"/>
  <c r="V44" i="1"/>
  <c r="V46" i="1"/>
  <c r="V49" i="1"/>
  <c r="V50" i="1"/>
  <c r="V51" i="1"/>
  <c r="V52" i="1"/>
  <c r="V53" i="1"/>
  <c r="V54" i="1"/>
  <c r="V55" i="1"/>
  <c r="V56" i="1"/>
  <c r="V58" i="1"/>
  <c r="V59" i="1"/>
  <c r="V60" i="1"/>
  <c r="V61" i="1"/>
  <c r="V63" i="1"/>
  <c r="V64" i="1"/>
  <c r="V65" i="1"/>
  <c r="V68" i="1"/>
  <c r="V69" i="1"/>
  <c r="V71" i="1"/>
  <c r="V72" i="1"/>
  <c r="V73" i="1"/>
  <c r="V74" i="1"/>
  <c r="V75" i="1"/>
  <c r="V76" i="1"/>
  <c r="V77" i="1"/>
  <c r="V78" i="1"/>
  <c r="V80" i="1"/>
  <c r="V81" i="1"/>
  <c r="V82" i="1"/>
  <c r="V83" i="1"/>
  <c r="V84" i="1"/>
  <c r="V85" i="1"/>
  <c r="V87" i="1"/>
  <c r="V88" i="1"/>
  <c r="V89" i="1"/>
  <c r="V90" i="1"/>
  <c r="V92" i="1"/>
  <c r="V93" i="1"/>
  <c r="V94" i="1"/>
  <c r="V95" i="1"/>
  <c r="V96" i="1"/>
  <c r="V97" i="1"/>
  <c r="V98" i="1"/>
  <c r="V99" i="1"/>
  <c r="V100" i="1"/>
  <c r="V101" i="1"/>
  <c r="V104" i="1"/>
  <c r="V105" i="1"/>
  <c r="V108" i="1"/>
  <c r="V109" i="1"/>
  <c r="V110" i="1"/>
  <c r="V111" i="1"/>
  <c r="V112" i="1"/>
  <c r="V113" i="1"/>
  <c r="V114" i="1"/>
  <c r="V115" i="1"/>
  <c r="V116" i="1"/>
  <c r="V117" i="1"/>
  <c r="V118" i="1"/>
  <c r="V119" i="1"/>
  <c r="V120" i="1"/>
  <c r="V42" i="1"/>
  <c r="V36" i="1"/>
  <c r="T5" i="2"/>
  <c r="V5" i="1" s="1"/>
  <c r="V6" i="1"/>
  <c r="V7" i="1"/>
  <c r="V8" i="1"/>
  <c r="V9" i="1"/>
  <c r="V10" i="1"/>
  <c r="V15" i="1"/>
  <c r="V18" i="1"/>
  <c r="V19" i="1"/>
  <c r="V20" i="1"/>
  <c r="V22" i="1"/>
  <c r="V23" i="1"/>
  <c r="V24" i="1"/>
  <c r="V25" i="1"/>
  <c r="V26" i="1"/>
  <c r="V27" i="1"/>
  <c r="V28" i="1"/>
  <c r="V29" i="1"/>
  <c r="V30" i="1"/>
  <c r="V4" i="1"/>
  <c r="S44" i="1"/>
  <c r="S45" i="1"/>
  <c r="S47" i="1"/>
  <c r="S49" i="1"/>
  <c r="S50" i="1"/>
  <c r="S51" i="1"/>
  <c r="S52" i="1"/>
  <c r="S53" i="1"/>
  <c r="S54" i="1"/>
  <c r="S55" i="1"/>
  <c r="S56" i="1"/>
  <c r="S58" i="1"/>
  <c r="S61" i="1"/>
  <c r="S62" i="1"/>
  <c r="S64" i="1"/>
  <c r="S65" i="1"/>
  <c r="S66" i="1"/>
  <c r="S67" i="1"/>
  <c r="S68" i="1"/>
  <c r="S70" i="1"/>
  <c r="S74" i="1"/>
  <c r="S75" i="1"/>
  <c r="S76" i="1"/>
  <c r="S77" i="1"/>
  <c r="S78" i="1"/>
  <c r="S80" i="1"/>
  <c r="S81" i="1"/>
  <c r="S82" i="1"/>
  <c r="S83" i="1"/>
  <c r="S84" i="1"/>
  <c r="S85" i="1"/>
  <c r="S86" i="1"/>
  <c r="S87" i="1"/>
  <c r="S88" i="1"/>
  <c r="S89" i="1"/>
  <c r="S90" i="1"/>
  <c r="S91" i="1"/>
  <c r="S93" i="1"/>
  <c r="S94" i="1"/>
  <c r="S95" i="1"/>
  <c r="S97" i="1"/>
  <c r="S98" i="1"/>
  <c r="S99" i="1"/>
  <c r="S100" i="1"/>
  <c r="S101" i="1"/>
  <c r="S102" i="1"/>
  <c r="S103" i="1"/>
  <c r="S104" i="1"/>
  <c r="S105" i="1"/>
  <c r="S106" i="1"/>
  <c r="S107" i="1"/>
  <c r="S108" i="1"/>
  <c r="S109" i="1"/>
  <c r="S110" i="1"/>
  <c r="S111" i="1"/>
  <c r="S112" i="1"/>
  <c r="S113" i="1"/>
  <c r="S114" i="1"/>
  <c r="S115" i="1"/>
  <c r="S116" i="1"/>
  <c r="S117" i="1"/>
  <c r="S118" i="1"/>
  <c r="S119" i="1"/>
  <c r="S120" i="1"/>
  <c r="S36" i="1"/>
  <c r="S32" i="1"/>
  <c r="S5" i="1"/>
  <c r="S7" i="1"/>
  <c r="S8" i="1"/>
  <c r="S11" i="1"/>
  <c r="S12" i="1"/>
  <c r="S14" i="1"/>
  <c r="S15" i="1"/>
  <c r="S17" i="1"/>
  <c r="S18" i="1"/>
  <c r="S19" i="1"/>
  <c r="S20" i="1"/>
  <c r="S21" i="1"/>
  <c r="S22" i="1"/>
  <c r="S23" i="1"/>
  <c r="S24" i="1"/>
  <c r="S25" i="1"/>
  <c r="S26" i="1"/>
  <c r="S27" i="1"/>
  <c r="S28" i="1"/>
  <c r="S29" i="1"/>
  <c r="S4"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3" i="1"/>
  <c r="W104" i="1"/>
  <c r="W105" i="1"/>
  <c r="W106" i="1"/>
  <c r="W107" i="1"/>
  <c r="W108" i="1"/>
  <c r="W109" i="1"/>
  <c r="W110" i="1"/>
  <c r="W111" i="1"/>
  <c r="W112" i="1"/>
  <c r="W113" i="1"/>
  <c r="W114" i="1"/>
  <c r="W115" i="1"/>
  <c r="W116" i="1"/>
  <c r="W117" i="1"/>
  <c r="W118" i="1"/>
  <c r="W119" i="1"/>
  <c r="W120" i="1"/>
  <c r="W42" i="1"/>
  <c r="W36" i="1"/>
  <c r="W32" i="1"/>
  <c r="W5" i="1"/>
  <c r="W6" i="1"/>
  <c r="W7" i="1"/>
  <c r="W8" i="1"/>
  <c r="W9" i="1"/>
  <c r="W10" i="1"/>
  <c r="W11" i="1"/>
  <c r="W12" i="1"/>
  <c r="W13" i="1"/>
  <c r="W14" i="1"/>
  <c r="W15" i="1"/>
  <c r="W16" i="1"/>
  <c r="W17" i="1"/>
  <c r="W18" i="1"/>
  <c r="W19" i="1"/>
  <c r="W20" i="1"/>
  <c r="W21" i="1"/>
  <c r="W22" i="1"/>
  <c r="W23" i="1"/>
  <c r="W24" i="1"/>
  <c r="W25" i="1"/>
  <c r="W26" i="1"/>
  <c r="W27" i="1"/>
  <c r="W28" i="1"/>
  <c r="W29" i="1"/>
  <c r="W30" i="1"/>
  <c r="W31" i="1"/>
  <c r="W4"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42" i="1"/>
  <c r="U36" i="1"/>
  <c r="U32" i="1"/>
  <c r="U5" i="1"/>
  <c r="U6" i="1"/>
  <c r="U7" i="1"/>
  <c r="U8" i="1"/>
  <c r="U9" i="1"/>
  <c r="U10" i="1"/>
  <c r="U11" i="1"/>
  <c r="U12" i="1"/>
  <c r="U13" i="1"/>
  <c r="U14" i="1"/>
  <c r="U15" i="1"/>
  <c r="U16" i="1"/>
  <c r="U17" i="1"/>
  <c r="U18" i="1"/>
  <c r="U19" i="1"/>
  <c r="U20" i="1"/>
  <c r="U21" i="1"/>
  <c r="U22" i="1"/>
  <c r="U23" i="1"/>
  <c r="U24" i="1"/>
  <c r="U25" i="1"/>
  <c r="U26" i="1"/>
  <c r="U27" i="1"/>
  <c r="U28" i="1"/>
  <c r="U29" i="1"/>
  <c r="U30" i="1"/>
  <c r="U31" i="1"/>
  <c r="U4"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42" i="1"/>
  <c r="T36" i="1"/>
  <c r="T32" i="1"/>
  <c r="T5" i="1"/>
  <c r="T6" i="1"/>
  <c r="T7" i="1"/>
  <c r="T8" i="1"/>
  <c r="T9" i="1"/>
  <c r="T10" i="1"/>
  <c r="T11" i="1"/>
  <c r="T12" i="1"/>
  <c r="T13" i="1"/>
  <c r="T14" i="1"/>
  <c r="T15" i="1"/>
  <c r="T16" i="1"/>
  <c r="T17" i="1"/>
  <c r="T18" i="1"/>
  <c r="T19" i="1"/>
  <c r="T20" i="1"/>
  <c r="T21" i="1"/>
  <c r="T22" i="1"/>
  <c r="T23" i="1"/>
  <c r="T24" i="1"/>
  <c r="T25" i="1"/>
  <c r="T26" i="1"/>
  <c r="T27" i="1"/>
  <c r="T28" i="1"/>
  <c r="T29" i="1"/>
  <c r="T30" i="1"/>
  <c r="T31" i="1"/>
  <c r="T4" i="1"/>
  <c r="R43" i="1"/>
  <c r="R44" i="1"/>
  <c r="R45" i="1"/>
  <c r="R46" i="1"/>
  <c r="R47" i="1"/>
  <c r="R48" i="1"/>
  <c r="R49" i="1"/>
  <c r="R50" i="1"/>
  <c r="R51" i="1"/>
  <c r="R52" i="1"/>
  <c r="R53" i="1"/>
  <c r="O53" i="1" s="1"/>
  <c r="P53" i="1" s="1"/>
  <c r="R54" i="1"/>
  <c r="R55" i="1"/>
  <c r="R56" i="1"/>
  <c r="R57" i="1"/>
  <c r="R58" i="1"/>
  <c r="R59" i="1"/>
  <c r="R60" i="1"/>
  <c r="R61" i="1"/>
  <c r="O61" i="1" s="1"/>
  <c r="P61" i="1" s="1"/>
  <c r="R62" i="1"/>
  <c r="R63" i="1"/>
  <c r="R64" i="1"/>
  <c r="R65" i="1"/>
  <c r="R66" i="1"/>
  <c r="R67" i="1"/>
  <c r="R68" i="1"/>
  <c r="R69" i="1"/>
  <c r="O69" i="1" s="1"/>
  <c r="P69" i="1" s="1"/>
  <c r="R70" i="1"/>
  <c r="R71" i="1"/>
  <c r="R72" i="1"/>
  <c r="R73" i="1"/>
  <c r="R74" i="1"/>
  <c r="R75" i="1"/>
  <c r="R76" i="1"/>
  <c r="R77" i="1"/>
  <c r="R78" i="1"/>
  <c r="R79" i="1"/>
  <c r="R80" i="1"/>
  <c r="R81" i="1"/>
  <c r="R82" i="1"/>
  <c r="R83" i="1"/>
  <c r="R84" i="1"/>
  <c r="R85" i="1"/>
  <c r="O85" i="1" s="1"/>
  <c r="P85" i="1" s="1"/>
  <c r="R86" i="1"/>
  <c r="R87" i="1"/>
  <c r="R88" i="1"/>
  <c r="R89" i="1"/>
  <c r="R90" i="1"/>
  <c r="R91" i="1"/>
  <c r="R92" i="1"/>
  <c r="R93" i="1"/>
  <c r="O93" i="1" s="1"/>
  <c r="P93" i="1" s="1"/>
  <c r="R94" i="1"/>
  <c r="R95" i="1"/>
  <c r="R96" i="1"/>
  <c r="R97" i="1"/>
  <c r="R98" i="1"/>
  <c r="R99" i="1"/>
  <c r="R100" i="1"/>
  <c r="R101" i="1"/>
  <c r="O101" i="1" s="1"/>
  <c r="P101" i="1" s="1"/>
  <c r="R102" i="1"/>
  <c r="R103" i="1"/>
  <c r="R104" i="1"/>
  <c r="R105" i="1"/>
  <c r="R106" i="1"/>
  <c r="R107" i="1"/>
  <c r="R108" i="1"/>
  <c r="R109" i="1"/>
  <c r="R110" i="1"/>
  <c r="R111" i="1"/>
  <c r="R112" i="1"/>
  <c r="R113" i="1"/>
  <c r="R114" i="1"/>
  <c r="R115" i="1"/>
  <c r="R116" i="1"/>
  <c r="R117" i="1"/>
  <c r="R118" i="1"/>
  <c r="R119" i="1"/>
  <c r="R120" i="1"/>
  <c r="R42" i="1"/>
  <c r="R36" i="1"/>
  <c r="R32" i="1"/>
  <c r="R5" i="1"/>
  <c r="R6" i="1"/>
  <c r="R7" i="1"/>
  <c r="R8" i="1"/>
  <c r="R9" i="1"/>
  <c r="R10" i="1"/>
  <c r="R11" i="1"/>
  <c r="R12" i="1"/>
  <c r="R13" i="1"/>
  <c r="R14" i="1"/>
  <c r="R15" i="1"/>
  <c r="R16" i="1"/>
  <c r="R17" i="1"/>
  <c r="R18" i="1"/>
  <c r="O18" i="1" s="1"/>
  <c r="P18" i="1" s="1"/>
  <c r="R19" i="1"/>
  <c r="R20" i="1"/>
  <c r="R21" i="1"/>
  <c r="R22" i="1"/>
  <c r="R23" i="1"/>
  <c r="R24" i="1"/>
  <c r="R25" i="1"/>
  <c r="R26" i="1"/>
  <c r="R27" i="1"/>
  <c r="R28" i="1"/>
  <c r="R29" i="1"/>
  <c r="R30" i="1"/>
  <c r="R31" i="1"/>
  <c r="R4"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42" i="1"/>
  <c r="Q36" i="1"/>
  <c r="Q32" i="1"/>
  <c r="Q31" i="1"/>
  <c r="Q29" i="1"/>
  <c r="Q30" i="1"/>
  <c r="Q27" i="1"/>
  <c r="Q28" i="1"/>
  <c r="Q25" i="1"/>
  <c r="Q26" i="1"/>
  <c r="Q12" i="1"/>
  <c r="Q13" i="1"/>
  <c r="Q14" i="1"/>
  <c r="Q15" i="1"/>
  <c r="Q16" i="1"/>
  <c r="Q17" i="1"/>
  <c r="Q18" i="1"/>
  <c r="Q19" i="1"/>
  <c r="Q20" i="1"/>
  <c r="Q21" i="1"/>
  <c r="Q22" i="1"/>
  <c r="Q23" i="1"/>
  <c r="Q24" i="1"/>
  <c r="Q5" i="1"/>
  <c r="Q6" i="1"/>
  <c r="Q7" i="1"/>
  <c r="Q8" i="1"/>
  <c r="Q9" i="1"/>
  <c r="Q10" i="1"/>
  <c r="Q11" i="1"/>
  <c r="Q4" i="1"/>
  <c r="O45" i="1"/>
  <c r="P45" i="1" s="1"/>
  <c r="O77" i="1"/>
  <c r="P77" i="1" s="1"/>
  <c r="O109" i="1"/>
  <c r="P109" i="1" s="1"/>
  <c r="O36" i="1" l="1"/>
  <c r="P36" i="1" s="1"/>
  <c r="O42" i="1"/>
  <c r="P42" i="1" s="1"/>
  <c r="O117" i="1"/>
  <c r="P117" i="1" s="1"/>
  <c r="O113" i="1"/>
  <c r="P113" i="1" s="1"/>
  <c r="O105" i="1"/>
  <c r="P105" i="1" s="1"/>
  <c r="O97" i="1"/>
  <c r="P97" i="1" s="1"/>
  <c r="O89" i="1"/>
  <c r="P89" i="1" s="1"/>
  <c r="O81" i="1"/>
  <c r="P81" i="1" s="1"/>
  <c r="O73" i="1"/>
  <c r="P73" i="1" s="1"/>
  <c r="O65" i="1"/>
  <c r="P65" i="1" s="1"/>
  <c r="O57" i="1"/>
  <c r="P57" i="1" s="1"/>
  <c r="O49" i="1"/>
  <c r="P49" i="1" s="1"/>
  <c r="O30" i="1"/>
  <c r="P30" i="1" s="1"/>
  <c r="O6" i="1"/>
  <c r="P6" i="1" s="1"/>
  <c r="O4" i="1"/>
  <c r="P4" i="1" s="1"/>
  <c r="O14" i="1"/>
  <c r="P14" i="1" s="1"/>
  <c r="O22" i="1"/>
  <c r="P22" i="1" s="1"/>
  <c r="O28" i="1"/>
  <c r="P28" i="1" s="1"/>
  <c r="O26" i="1"/>
  <c r="P26" i="1" s="1"/>
  <c r="O24" i="1"/>
  <c r="P24" i="1" s="1"/>
  <c r="O20" i="1"/>
  <c r="P20" i="1" s="1"/>
  <c r="O16" i="1"/>
  <c r="P16" i="1" s="1"/>
  <c r="O12" i="1"/>
  <c r="P12" i="1" s="1"/>
  <c r="O10" i="1"/>
  <c r="P10" i="1" s="1"/>
  <c r="O8" i="1"/>
  <c r="P8" i="1" s="1"/>
  <c r="O32" i="1"/>
  <c r="P32" i="1" s="1"/>
  <c r="O120" i="1"/>
  <c r="P120" i="1" s="1"/>
  <c r="O118" i="1"/>
  <c r="P118" i="1" s="1"/>
  <c r="O116" i="1"/>
  <c r="P116" i="1" s="1"/>
  <c r="O114" i="1"/>
  <c r="P114" i="1" s="1"/>
  <c r="O112" i="1"/>
  <c r="P112" i="1" s="1"/>
  <c r="O110" i="1"/>
  <c r="P110" i="1" s="1"/>
  <c r="O108" i="1"/>
  <c r="P108" i="1" s="1"/>
  <c r="O106" i="1"/>
  <c r="P106" i="1" s="1"/>
  <c r="O104" i="1"/>
  <c r="P104" i="1" s="1"/>
  <c r="O102" i="1"/>
  <c r="P102" i="1" s="1"/>
  <c r="O100" i="1"/>
  <c r="P100" i="1" s="1"/>
  <c r="O98" i="1"/>
  <c r="P98" i="1" s="1"/>
  <c r="O96" i="1"/>
  <c r="P96" i="1" s="1"/>
  <c r="O94" i="1"/>
  <c r="P94" i="1" s="1"/>
  <c r="O92" i="1"/>
  <c r="P92" i="1" s="1"/>
  <c r="O90" i="1"/>
  <c r="P90" i="1" s="1"/>
  <c r="O88" i="1"/>
  <c r="P88" i="1" s="1"/>
  <c r="O86" i="1"/>
  <c r="P86" i="1" s="1"/>
  <c r="O84" i="1"/>
  <c r="P84" i="1" s="1"/>
  <c r="O82" i="1"/>
  <c r="P82" i="1" s="1"/>
  <c r="O80" i="1"/>
  <c r="P80" i="1" s="1"/>
  <c r="O78" i="1"/>
  <c r="P78" i="1" s="1"/>
  <c r="O76" i="1"/>
  <c r="P76" i="1" s="1"/>
  <c r="O74" i="1"/>
  <c r="P74" i="1" s="1"/>
  <c r="O72" i="1"/>
  <c r="P72" i="1" s="1"/>
  <c r="O70" i="1"/>
  <c r="P70" i="1" s="1"/>
  <c r="O68" i="1"/>
  <c r="P68" i="1" s="1"/>
  <c r="O66" i="1"/>
  <c r="P66" i="1" s="1"/>
  <c r="O64" i="1"/>
  <c r="P64" i="1" s="1"/>
  <c r="O62" i="1"/>
  <c r="P62" i="1" s="1"/>
  <c r="O60" i="1"/>
  <c r="P60" i="1" s="1"/>
  <c r="O58" i="1"/>
  <c r="P58" i="1" s="1"/>
  <c r="O56" i="1"/>
  <c r="P56" i="1" s="1"/>
  <c r="O54" i="1"/>
  <c r="P54" i="1" s="1"/>
  <c r="O52" i="1"/>
  <c r="P52" i="1" s="1"/>
  <c r="O50" i="1"/>
  <c r="P50" i="1" s="1"/>
  <c r="O48" i="1"/>
  <c r="P48" i="1" s="1"/>
  <c r="O46" i="1"/>
  <c r="P46" i="1" s="1"/>
  <c r="O44" i="1"/>
  <c r="P44" i="1" s="1"/>
  <c r="O31" i="1"/>
  <c r="P31" i="1" s="1"/>
  <c r="O29" i="1"/>
  <c r="P29" i="1" s="1"/>
  <c r="O27" i="1"/>
  <c r="P27" i="1" s="1"/>
  <c r="O25" i="1"/>
  <c r="P25" i="1" s="1"/>
  <c r="O23" i="1"/>
  <c r="P23" i="1" s="1"/>
  <c r="O21" i="1"/>
  <c r="P21" i="1" s="1"/>
  <c r="O19" i="1"/>
  <c r="P19" i="1" s="1"/>
  <c r="O17" i="1"/>
  <c r="P17" i="1" s="1"/>
  <c r="O15" i="1"/>
  <c r="P15" i="1" s="1"/>
  <c r="O13" i="1"/>
  <c r="P13" i="1" s="1"/>
  <c r="O11" i="1"/>
  <c r="P11" i="1" s="1"/>
  <c r="O9" i="1"/>
  <c r="P9" i="1" s="1"/>
  <c r="O7" i="1"/>
  <c r="P7" i="1" s="1"/>
  <c r="O5" i="1"/>
  <c r="P5" i="1" s="1"/>
  <c r="O119" i="1"/>
  <c r="P119" i="1" s="1"/>
  <c r="O115" i="1"/>
  <c r="P115" i="1" s="1"/>
  <c r="O111" i="1"/>
  <c r="P111" i="1" s="1"/>
  <c r="O107" i="1"/>
  <c r="P107" i="1" s="1"/>
  <c r="O103" i="1"/>
  <c r="P103" i="1" s="1"/>
  <c r="O99" i="1"/>
  <c r="P99" i="1" s="1"/>
  <c r="O95" i="1"/>
  <c r="P95" i="1" s="1"/>
  <c r="O91" i="1"/>
  <c r="P91" i="1" s="1"/>
  <c r="O87" i="1"/>
  <c r="P87" i="1" s="1"/>
  <c r="O83" i="1"/>
  <c r="P83" i="1" s="1"/>
  <c r="O79" i="1"/>
  <c r="P79" i="1" s="1"/>
  <c r="O75" i="1"/>
  <c r="P75" i="1" s="1"/>
  <c r="O71" i="1"/>
  <c r="P71" i="1" s="1"/>
  <c r="O67" i="1"/>
  <c r="P67" i="1" s="1"/>
  <c r="O63" i="1"/>
  <c r="P63" i="1" s="1"/>
  <c r="O59" i="1"/>
  <c r="P59" i="1" s="1"/>
  <c r="O55" i="1"/>
  <c r="P55" i="1" s="1"/>
  <c r="O51" i="1"/>
  <c r="P51" i="1" s="1"/>
  <c r="O47" i="1"/>
  <c r="P47" i="1" s="1"/>
  <c r="O43" i="1"/>
  <c r="P43" i="1" s="1"/>
</calcChain>
</file>

<file path=xl/sharedStrings.xml><?xml version="1.0" encoding="utf-8"?>
<sst xmlns="http://schemas.openxmlformats.org/spreadsheetml/2006/main" count="6044" uniqueCount="1378">
  <si>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</si>
  <si>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</si>
  <si>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</si>
  <si>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</si>
  <si>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</si>
  <si>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</si>
  <si>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</si>
  <si>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</si>
  <si>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</si>
  <si>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</si>
  <si>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</si>
  <si>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</si>
  <si>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</si>
  <si>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</si>
  <si>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</si>
  <si>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</si>
  <si>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</si>
  <si>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</si>
  <si>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</si>
  <si>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</si>
  <si>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</si>
  <si>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</si>
  <si>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</si>
  <si>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</si>
  <si>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</si>
  <si>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</si>
  <si>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</si>
  <si>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</si>
  <si>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</si>
  <si>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</si>
  <si>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</si>
  <si>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</si>
  <si>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</si>
  <si>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</si>
  <si>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</si>
  <si>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</si>
  <si>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</si>
  <si>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</si>
  <si>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</si>
  <si>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</si>
  <si>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</si>
  <si>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</si>
  <si>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</si>
  <si>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</si>
  <si>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</si>
  <si>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</si>
  <si>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</si>
  <si>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</si>
  <si>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</si>
  <si>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</si>
  <si>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</si>
  <si>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</si>
  <si>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</si>
  <si>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</si>
  <si>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</si>
  <si>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</si>
  <si>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</si>
  <si>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</si>
  <si>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</si>
  <si>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</si>
  <si>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</si>
  <si>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</si>
  <si>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</si>
  <si>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</si>
  <si>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</si>
  <si>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</si>
  <si>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</si>
  <si>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</si>
  <si>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</si>
  <si>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</si>
  <si>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</si>
  <si>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</si>
  <si>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</si>
  <si>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</si>
  <si>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</si>
  <si>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</si>
  <si>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</si>
  <si>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</si>
  <si>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</si>
  <si>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</si>
  <si>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</si>
  <si>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</si>
  <si>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</si>
  <si>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</si>
  <si>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</si>
  <si>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</si>
  <si>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</si>
  <si>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</si>
  <si>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</si>
  <si>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</si>
  <si>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</si>
  <si>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</si>
  <si>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</si>
  <si>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</si>
  <si>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</si>
  <si>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</si>
  <si>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</si>
  <si>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</si>
  <si>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</si>
  <si>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</si>
  <si>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</si>
  <si>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</si>
  <si>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</si>
  <si>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</si>
  <si>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</si>
  <si>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</si>
  <si>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</si>
  <si>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</si>
  <si>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</si>
  <si>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</si>
  <si>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</si>
  <si>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</si>
  <si>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</si>
  <si>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</si>
  <si>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</si>
  <si>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</si>
  <si>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</si>
  <si>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</si>
  <si>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</si>
  <si>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</si>
  <si>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</si>
  <si>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</si>
  <si>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</si>
  <si>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</si>
  <si>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</si>
  <si>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</si>
  <si>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</si>
  <si>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</si>
  <si>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</si>
  <si>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</si>
  <si>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</si>
  <si>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</si>
  <si>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</si>
  <si>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</si>
  <si>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</si>
  <si>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</si>
  <si>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</si>
  <si>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</si>
  <si>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</si>
  <si>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</si>
  <si>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</si>
  <si>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</si>
  <si>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</si>
  <si>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</si>
  <si>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</si>
  <si>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</si>
  <si>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</si>
  <si>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</si>
  <si>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</si>
  <si>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</si>
  <si>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</si>
  <si>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</si>
  <si>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</si>
  <si>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</si>
  <si>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</si>
  <si>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</si>
  <si>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</si>
  <si>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</si>
  <si>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</si>
  <si>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</si>
  <si>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</si>
  <si>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</si>
  <si>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</si>
  <si>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</si>
  <si>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</si>
  <si>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</si>
  <si>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</si>
  <si>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</si>
  <si>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</si>
  <si>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</si>
  <si>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</si>
  <si>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</si>
  <si>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</si>
  <si>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</si>
  <si>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</si>
  <si>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</si>
  <si>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</si>
  <si>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</si>
  <si>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</si>
  <si>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</si>
  <si>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</si>
  <si>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</si>
  <si>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</si>
  <si>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</si>
  <si>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</si>
  <si>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</si>
  <si>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</si>
  <si>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</si>
  <si>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</si>
  <si>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</si>
  <si>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</si>
  <si>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</si>
  <si>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</si>
  <si>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</si>
  <si>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</si>
  <si>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</si>
  <si>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</si>
  <si>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</si>
  <si>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</si>
  <si>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</si>
  <si>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</si>
  <si>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</si>
  <si>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</si>
  <si>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</si>
  <si>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</si>
  <si>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</si>
  <si>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</si>
  <si>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</si>
  <si>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</si>
  <si>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</si>
  <si>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</si>
  <si>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</si>
  <si>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</si>
  <si>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</si>
  <si>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</si>
  <si>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</si>
  <si>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</si>
  <si>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</si>
  <si>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</si>
  <si>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</si>
  <si>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</si>
  <si>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</si>
  <si>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</si>
  <si>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</si>
  <si>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</si>
  <si>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</si>
  <si>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</si>
  <si>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</si>
  <si>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</si>
  <si>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</si>
  <si>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</si>
  <si>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</si>
  <si>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</si>
  <si>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</si>
  <si>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</si>
  <si>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</si>
  <si>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</si>
  <si>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</si>
  <si>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</si>
  <si>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</si>
  <si>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</si>
  <si>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</si>
  <si>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</si>
  <si>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</si>
  <si>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</si>
  <si>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</si>
  <si>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</si>
  <si>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</si>
  <si>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</si>
  <si>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</si>
  <si>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</si>
  <si>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</si>
  <si>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</si>
  <si>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</si>
  <si>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</si>
  <si>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</si>
  <si>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</si>
  <si>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</si>
  <si>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</si>
  <si>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</si>
  <si>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</si>
  <si>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</si>
  <si>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</si>
  <si>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</si>
  <si>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</si>
  <si>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</si>
  <si>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</si>
  <si>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</si>
  <si>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</si>
  <si>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</si>
  <si>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</si>
  <si>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</si>
  <si>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</si>
  <si>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</si>
  <si>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</si>
  <si>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</si>
  <si>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</si>
  <si>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</si>
  <si>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</si>
  <si>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</si>
  <si>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</si>
  <si>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</si>
  <si>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</si>
  <si>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</si>
  <si>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</si>
  <si>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</si>
  <si>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</si>
  <si>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</si>
  <si>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</si>
  <si>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</si>
  <si>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</si>
  <si>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</si>
  <si>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</si>
  <si>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</si>
  <si>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</si>
  <si>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</si>
  <si>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</si>
  <si>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</si>
  <si>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</si>
  <si>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</si>
  <si>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</si>
  <si>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</si>
  <si>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</si>
  <si>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</si>
  <si>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</si>
  <si>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</si>
  <si>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</si>
  <si>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</si>
  <si>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</si>
  <si>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</si>
  <si>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</si>
  <si>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</si>
  <si>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</si>
  <si>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</si>
  <si>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</si>
  <si>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</si>
  <si>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</si>
  <si>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</si>
  <si>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</si>
  <si>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</si>
  <si>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</si>
  <si>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</si>
  <si>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</si>
  <si>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</si>
  <si>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</si>
  <si>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</si>
  <si>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</si>
  <si>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</si>
  <si>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</si>
  <si>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</si>
  <si>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</si>
  <si>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</si>
  <si>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</si>
  <si>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</si>
  <si>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</si>
  <si>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</si>
  <si>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</si>
  <si>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</si>
  <si>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</si>
  <si>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</si>
  <si>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</si>
  <si>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</si>
  <si>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</si>
  <si>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</si>
  <si>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</si>
  <si>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</si>
  <si>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</si>
  <si>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</si>
  <si>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</si>
  <si>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</si>
  <si>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</si>
  <si>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</si>
  <si>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</si>
  <si>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</si>
  <si>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</si>
  <si>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</si>
  <si>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</si>
  <si>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</si>
  <si>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</si>
  <si>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</si>
  <si>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</si>
  <si>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</si>
  <si>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</si>
  <si>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</si>
  <si>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</si>
  <si>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</si>
  <si>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</si>
  <si>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</si>
  <si>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</si>
  <si>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</si>
  <si>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</si>
  <si>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</si>
  <si>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</si>
  <si>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</si>
  <si>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</si>
  <si>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</si>
  <si>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</si>
  <si>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</si>
  <si>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</si>
  <si>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</si>
  <si>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</si>
  <si>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</si>
  <si>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</si>
  <si>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</si>
  <si>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</si>
  <si>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</si>
  <si>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</si>
  <si>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</si>
  <si>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</si>
  <si>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</si>
  <si>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</si>
  <si>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</si>
  <si>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</si>
  <si>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</si>
  <si>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</si>
  <si>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</si>
  <si>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</si>
  <si>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</si>
  <si>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</si>
  <si>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</si>
  <si>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</si>
  <si>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</si>
  <si>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</si>
  <si>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</si>
  <si>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</si>
  <si>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</si>
  <si>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</si>
  <si>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</si>
  <si>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</si>
  <si>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</si>
  <si>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</si>
  <si>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</si>
  <si>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</si>
  <si>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</si>
  <si>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</si>
  <si>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</si>
  <si>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</si>
  <si>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</si>
  <si>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</si>
  <si>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</si>
  <si>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</si>
  <si>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</si>
  <si>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</si>
  <si>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</si>
  <si>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</si>
  <si>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</si>
  <si>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</si>
  <si>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</si>
  <si>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</si>
  <si>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</si>
  <si>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</si>
  <si>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</si>
  <si>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</si>
  <si>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</si>
  <si>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</si>
  <si>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</si>
  <si>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</si>
  <si>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</si>
  <si>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</si>
  <si>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</si>
  <si>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</si>
  <si>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</si>
  <si>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</si>
  <si>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</si>
  <si>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</si>
  <si>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</si>
  <si>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</si>
  <si>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</si>
  <si>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</si>
  <si>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</si>
  <si>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</si>
  <si>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</si>
  <si>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</si>
  <si>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</si>
  <si>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</si>
  <si>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</si>
  <si>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</si>
  <si>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</si>
  <si>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</si>
  <si>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</si>
  <si>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</si>
  <si>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</si>
  <si>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</si>
  <si>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</si>
  <si>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</si>
  <si>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</si>
  <si>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</si>
  <si>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</si>
  <si>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</si>
  <si>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</si>
  <si>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</si>
  <si>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</si>
  <si>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</si>
  <si>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</si>
  <si>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</si>
  <si>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</si>
  <si>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</si>
  <si>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</si>
  <si>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</si>
  <si>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</si>
  <si>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</si>
  <si>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</si>
  <si>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</si>
  <si>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</si>
  <si>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</si>
  <si>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</si>
  <si>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</si>
  <si>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</si>
  <si>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</si>
  <si>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</si>
  <si>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</si>
  <si>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</si>
  <si>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</si>
  <si>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</si>
  <si>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</si>
  <si>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</si>
  <si>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</si>
  <si>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</si>
  <si>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</si>
  <si>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</si>
  <si>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</si>
  <si>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</si>
  <si>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</si>
  <si>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</si>
  <si>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</si>
  <si>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</si>
  <si>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</si>
  <si>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</si>
  <si>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</si>
  <si>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</si>
  <si>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</si>
  <si>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</si>
  <si>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</si>
  <si>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</si>
  <si>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</si>
  <si>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</si>
  <si>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</si>
  <si>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</si>
  <si>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</si>
  <si>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</si>
  <si>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</si>
  <si>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</si>
  <si>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</si>
  <si>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</si>
  <si>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</si>
  <si>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</si>
  <si>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</si>
  <si>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</si>
  <si>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</si>
  <si>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</si>
  <si>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</si>
  <si>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</si>
  <si>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</si>
  <si>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</si>
  <si>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</si>
  <si>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</si>
  <si>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</si>
  <si>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</si>
  <si>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</si>
  <si>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</si>
  <si>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</si>
  <si>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</si>
  <si>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</si>
  <si>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</si>
  <si>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</si>
  <si>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</si>
  <si>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</si>
  <si>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</si>
  <si>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</si>
  <si>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</si>
  <si>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</si>
  <si>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</si>
  <si>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</si>
  <si>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</si>
  <si>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</si>
  <si>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</si>
  <si>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</si>
  <si>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</si>
  <si>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</si>
  <si>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</si>
  <si>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</si>
  <si>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</si>
  <si>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</si>
  <si>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</si>
  <si>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</si>
  <si>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</si>
  <si>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</si>
  <si>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</si>
  <si>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</si>
  <si>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</si>
  <si>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</si>
  <si>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</si>
  <si>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</si>
  <si>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</si>
  <si>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</si>
  <si>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</si>
  <si>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</si>
  <si>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</si>
  <si>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</si>
  <si>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</si>
  <si>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</si>
  <si>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</si>
  <si>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</si>
  <si>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</si>
  <si>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</si>
  <si>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</si>
  <si>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</si>
  <si>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</si>
  <si>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</si>
  <si>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</si>
  <si>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</si>
  <si>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</si>
  <si>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</si>
  <si>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</si>
  <si>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</si>
  <si>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</si>
  <si>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</si>
  <si>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</si>
  <si>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</si>
  <si>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</si>
  <si>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</si>
  <si>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</si>
  <si>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</si>
  <si>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</si>
  <si>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</si>
  <si>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</si>
  <si>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</si>
  <si>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</si>
  <si>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</si>
  <si>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</si>
  <si>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</si>
  <si>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</si>
  <si>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</si>
  <si>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</si>
  <si>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</si>
  <si>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</si>
  <si>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</si>
  <si>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</si>
  <si>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</si>
  <si>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</si>
  <si>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</si>
  <si>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</si>
  <si>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</si>
  <si>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</si>
  <si>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</si>
  <si>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</si>
  <si>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</si>
  <si>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</si>
  <si>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</si>
  <si>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</si>
  <si>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</si>
  <si>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</si>
  <si>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</si>
  <si>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</si>
  <si>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</si>
  <si>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</si>
  <si>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</si>
  <si>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</si>
  <si>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</si>
  <si>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</si>
  <si>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</si>
  <si>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</si>
  <si>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</si>
  <si>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</si>
  <si>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</si>
  <si>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</si>
  <si>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</si>
  <si>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</si>
  <si>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</si>
  <si>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</si>
  <si>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</si>
  <si>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</si>
  <si>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</si>
  <si>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</si>
  <si>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</si>
  <si>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</si>
  <si>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</si>
  <si>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</si>
  <si>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</si>
  <si>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</si>
  <si>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</si>
  <si>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</si>
  <si>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</si>
  <si>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</si>
  <si>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</si>
  <si>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</si>
  <si>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</si>
  <si>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</si>
  <si>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</si>
  <si>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</si>
  <si>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</si>
  <si>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</si>
  <si>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</si>
  <si>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</si>
  <si>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</si>
  <si>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</si>
  <si>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</si>
  <si>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</si>
  <si>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</si>
  <si>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</si>
  <si>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</si>
  <si>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</si>
  <si>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</si>
  <si>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</si>
  <si>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</si>
  <si>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</si>
  <si>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</si>
  <si>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</si>
  <si>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</si>
  <si>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</si>
  <si>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</si>
  <si>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</si>
  <si>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</si>
  <si>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</si>
  <si>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</si>
  <si>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</si>
  <si>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</si>
  <si>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</si>
  <si>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</si>
  <si>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</si>
  <si>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</si>
  <si>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</si>
  <si>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</si>
  <si>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</si>
  <si>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</si>
  <si>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</si>
  <si>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</si>
  <si>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</si>
  <si>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</si>
  <si>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</si>
  <si>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</si>
  <si>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</si>
  <si>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</si>
  <si>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</si>
  <si>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</si>
  <si>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</si>
  <si>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</si>
  <si>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</si>
  <si>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</si>
  <si>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</si>
  <si>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</si>
  <si>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</si>
  <si>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</si>
  <si>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</si>
  <si>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</si>
  <si>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</si>
  <si>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</si>
  <si>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</si>
  <si>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</si>
  <si>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</si>
  <si>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</si>
  <si>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</si>
  <si>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</si>
  <si>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</si>
  <si>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</si>
  <si>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</si>
  <si>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</si>
  <si>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</si>
  <si>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</si>
  <si>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</si>
  <si>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</si>
  <si>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</si>
  <si>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</si>
  <si>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</si>
  <si>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</si>
  <si>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</si>
  <si>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</si>
  <si>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</si>
  <si>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</si>
  <si>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</si>
  <si>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</si>
  <si>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</si>
  <si>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</si>
  <si>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</si>
  <si>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</si>
  <si>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</si>
  <si>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</si>
  <si>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</si>
  <si>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</si>
  <si>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</si>
  <si>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</si>
  <si>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</si>
  <si>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</si>
  <si>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</si>
  <si>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</si>
  <si>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</si>
  <si>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</si>
  <si>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</si>
  <si>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</si>
  <si>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</si>
  <si>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</si>
  <si>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</si>
  <si>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</si>
  <si>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</si>
  <si>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</si>
  <si>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</si>
  <si>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</si>
  <si>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</si>
  <si>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</si>
  <si>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</si>
  <si>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</si>
  <si>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</si>
  <si>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</si>
  <si>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</si>
  <si>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</si>
  <si>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</si>
  <si>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</si>
  <si>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</si>
  <si>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</si>
  <si>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</si>
  <si>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</si>
  <si>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</si>
  <si>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</si>
  <si>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</si>
  <si>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</si>
  <si>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</si>
  <si>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</si>
  <si>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</si>
  <si>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</si>
  <si>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</si>
  <si>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</si>
  <si>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</si>
  <si>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</si>
  <si>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</si>
  <si>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</si>
  <si>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</si>
  <si>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</si>
  <si>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</si>
  <si>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</si>
  <si>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</si>
  <si>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</si>
  <si>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</si>
  <si>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</si>
  <si>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</si>
  <si>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</si>
  <si>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</si>
  <si>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</si>
  <si>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</si>
  <si>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</si>
  <si>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</si>
  <si>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</si>
  <si>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</si>
  <si>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</si>
  <si>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</si>
  <si>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</si>
  <si>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</si>
  <si>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</si>
  <si>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</si>
  <si>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</si>
  <si>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</si>
  <si>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</si>
  <si>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</si>
  <si>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</si>
  <si>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</si>
  <si>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</si>
  <si>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</si>
  <si>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</si>
  <si>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</si>
  <si>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</si>
  <si>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</si>
  <si>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</si>
  <si>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</si>
  <si>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</si>
  <si>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</si>
  <si>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</si>
  <si>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</si>
  <si>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</si>
  <si>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</si>
  <si>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</si>
  <si>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</si>
  <si>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</si>
  <si>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</si>
  <si>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</si>
  <si>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</si>
  <si>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</si>
  <si>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</si>
  <si>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</si>
  <si>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</si>
  <si>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</si>
  <si>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</si>
  <si>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</si>
  <si>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</si>
  <si>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</si>
  <si>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</si>
  <si>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</si>
  <si>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</si>
  <si>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</si>
  <si>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</si>
  <si>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</si>
  <si>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</si>
  <si>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</si>
  <si>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</si>
  <si>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</si>
  <si>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</si>
  <si>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</si>
  <si>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</si>
  <si>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</si>
  <si>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</si>
  <si>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</si>
  <si>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</si>
  <si>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</si>
  <si>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</si>
  <si>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</si>
  <si>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</si>
  <si>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</si>
  <si>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</si>
  <si>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</si>
  <si>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</si>
  <si>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</si>
  <si>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</si>
  <si>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</si>
  <si>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</si>
  <si>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</si>
  <si>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</si>
  <si>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</si>
  <si>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</si>
  <si>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</si>
  <si>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</si>
  <si>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</si>
  <si>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</si>
  <si>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</si>
  <si>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</si>
  <si>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</si>
  <si>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</si>
  <si>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</si>
  <si>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</si>
  <si>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</si>
  <si>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</si>
  <si>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</si>
  <si>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</si>
  <si>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</si>
  <si>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</si>
  <si>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</si>
  <si>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</si>
  <si>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</si>
  <si>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</si>
  <si>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</si>
  <si>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</si>
  <si>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</si>
  <si>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</si>
  <si>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</si>
  <si>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</si>
  <si>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</si>
  <si>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</si>
  <si>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</si>
  <si>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</si>
  <si>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</si>
  <si>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</si>
  <si>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</si>
  <si>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</si>
  <si>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</si>
  <si>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</si>
  <si>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</si>
  <si>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</si>
  <si>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</si>
  <si>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</si>
  <si>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</si>
  <si>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</si>
  <si>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</si>
  <si>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</si>
  <si>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</si>
  <si>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</si>
  <si>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</si>
  <si>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</si>
  <si>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</si>
  <si>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</si>
  <si>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</si>
  <si>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</si>
  <si>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</si>
  <si>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</si>
  <si>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</si>
  <si>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</si>
  <si>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</si>
  <si>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</si>
  <si>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</si>
  <si>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</si>
  <si>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</si>
  <si>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</si>
  <si>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</si>
  <si>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</si>
  <si>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</si>
  <si>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</si>
  <si>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</si>
  <si>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</si>
  <si>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</si>
  <si>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</si>
  <si>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</si>
  <si>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</si>
  <si>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</si>
  <si>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</si>
  <si>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</si>
  <si>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</si>
  <si>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</si>
  <si>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</si>
  <si>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</si>
  <si>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</si>
  <si>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</si>
  <si>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</si>
  <si>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</si>
  <si>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</si>
  <si>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</si>
  <si>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</si>
  <si>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</si>
  <si>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</si>
  <si>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</si>
  <si>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</si>
  <si>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</si>
  <si>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</si>
  <si>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</si>
  <si>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</si>
  <si>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</si>
  <si>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</si>
  <si>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</si>
  <si>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</si>
  <si>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</si>
  <si>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</si>
  <si>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</si>
  <si>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</si>
  <si>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</si>
  <si>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</si>
  <si>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</si>
  <si>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</si>
  <si>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</si>
  <si>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</si>
  <si>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</si>
  <si>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</si>
  <si>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</si>
  <si>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</si>
  <si>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</si>
  <si>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</si>
  <si>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</si>
  <si>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</si>
  <si>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</si>
  <si>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</si>
  <si>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</si>
  <si>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</si>
  <si>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</si>
  <si>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</si>
  <si>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</si>
  <si>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</si>
  <si>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</si>
  <si>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</si>
  <si>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</si>
  <si>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</si>
  <si>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</si>
  <si>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</si>
  <si>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</si>
  <si>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</si>
  <si>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</si>
  <si>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</si>
  <si>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</si>
  <si>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</si>
  <si>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</si>
  <si>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</si>
  <si>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</si>
  <si>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</si>
  <si>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</si>
  <si>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</si>
  <si>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</si>
  <si>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</si>
  <si>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</si>
  <si>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</si>
  <si>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</si>
  <si>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</si>
  <si>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</si>
  <si>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</si>
  <si>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</si>
  <si>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</si>
  <si>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</si>
  <si>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</si>
  <si>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</si>
  <si>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</si>
  <si>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</si>
  <si>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</si>
  <si>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</si>
  <si>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</si>
  <si>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</si>
  <si>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</si>
  <si>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</si>
  <si>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</si>
  <si>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</si>
  <si>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</si>
  <si>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</si>
  <si>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</si>
  <si>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</si>
  <si>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</si>
  <si>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</si>
  <si>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</si>
  <si>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</si>
  <si>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</si>
  <si>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</si>
  <si>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</si>
  <si>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</si>
  <si>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</si>
  <si>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</si>
  <si>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</si>
  <si>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</si>
  <si>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</si>
  <si>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</si>
  <si>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</si>
  <si>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</si>
  <si>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</si>
  <si>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</si>
  <si>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</si>
  <si>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</si>
  <si>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</si>
  <si>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</si>
  <si>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</si>
  <si>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</si>
  <si>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</si>
  <si>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</si>
  <si>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</si>
  <si>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</si>
  <si>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</si>
  <si>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</si>
  <si>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</si>
  <si>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</si>
  <si>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</si>
  <si>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</si>
  <si>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</si>
  <si>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</si>
  <si>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</si>
  <si>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</si>
  <si>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</si>
  <si>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 xml:space="preserve">La Secretaría de Turismo, Industria y Comercio reporta que se ha realizado acompañamiento a empresarios en ferias y eventos para la promoción turística del departamento además de impulsar los productos turístico ofertados con un total de 1040 mujeres vinculadas.  Se ha acompañado a empresarios en los procesos de formalización de la actividad turística además de monitorio a cada uno de los establecimientos en el cumplimiento de la norma acompañados de las instituciones involucradas. Adicionalmente se ha realizado capacitaciones y foros en el marco de ESCNNA, total de mujeres vinculadas 123. 
Se ha asesorado a empresarios del sector turístico en temas de emprendimiento de actividades turísticas, plataformas de RNT, Procesos asociativos, diseño de productos turísticos entre otros.  Mujeres beneficiadas:  64.
</t>
  </si>
  <si>
    <t>SENA Quindío Secretaria de Familia,  Secretaria Planeación, Secretaria de Agricultura, Desarrollo Rural y Medio Ambiente, Oficina de Promoción de Empleo Competitividad e Innovación</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</si>
  <si>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</si>
  <si>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</si>
  <si>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</si>
  <si>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</si>
  <si>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</si>
  <si>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La Secretaría de Turismo, Industria y Comercio reporta haber logrado beneficiar un total de 13 unidades de emprendimiento de población con enfoque diferencial mediante procesos de apoyo y asistencias técnicas y la promoción de unidades de emprendimiento en espacios comerciales como ferias y muestras empresariales, para un total de 8 mujeres beneficiadas en el primer semestre del 2019.</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</si>
  <si>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</si>
  <si>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</si>
  <si>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</si>
  <si>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</si>
  <si>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</si>
  <si>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La Secretaría de Agricultura realizó capacitación a 437 a  jóvenes y mujeres rurales pertenecientes a 34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t>
  </si>
  <si>
    <t>Socialización de ofertas institucionales en los eventos de mujeres realizados a nivel departamental.</t>
  </si>
  <si>
    <t>Genero poblaciones vulnerables y con enfoque diferenciado</t>
  </si>
  <si>
    <t>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t>
  </si>
  <si>
    <t xml:space="preserve">Secretaria de Familia
Secretaria de Educación.
SENA
Universidad Quindío
</t>
  </si>
  <si>
    <t xml:space="preserve">
En el marco del desarrollo de un proceso de fortalecimiento productivo en marketing digital, aproximadamente 45 mujeres pertenecientes a la red de apoyo e intercambio empresarial de mujeres, se beneficiaron de talleres y asistencia en el diseño de páginas web para mejorar los niveles de comercialización a través de canales virtuales y manejo de TICs.</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</si>
  <si>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</si>
  <si>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</si>
  <si>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En cuanto a la creación de un programa de gestión financiera y fortalecimiento productivo para la cofinanciación de proyectos y acceso al crédito, se dio inicio al Programa “Solidario” para la vigencia 2019, con el cual se busca generar una línea de crédito para los micros y pequeños empresarios y dueños de negocio que no pueden acceder a las líneas de crédito forma y que se ven afectados por fenómenos como el “gota a gota”. En total se han beneficiado al primer semestre del año 62 mujeres.
</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</si>
  <si>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</si>
  <si>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</si>
  <si>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</si>
  <si>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 xml:space="preserve">De igual forma la Secretaría de Agricultura reporta que se tienen dos grupos de mujeres . Uno en el Municipio de Circasia y el segundo en el Municipio de Calarcá. Se esta organizando un tercer grupo con jovenes productores de café de Génova. Así mismo, se realizó capacitación a 180 jóvenes y mujeres rurales en actividades agrícolas y no agrícolasdel municipio de la tebaida, circasia, calarca y Armenia, acerca de la importancia de la asociatividad, “Un sector agropecuario en el Quindío, es posible". Se estan capacitando dos grupos en el Municipio de Génova. Un grupo de mujeres identificado como Asomora correspondientes a productoras de mora y un grupo de jovenes cafeteros de Génova denominado Asojoca. </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</si>
  <si>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</si>
  <si>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</si>
  <si>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</si>
  <si>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</si>
  <si>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</si>
  <si>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</si>
  <si>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</si>
  <si>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</si>
  <si>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</si>
  <si>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</si>
  <si>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</si>
  <si>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</si>
  <si>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</si>
  <si>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</si>
  <si>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</si>
  <si>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</si>
  <si>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</si>
  <si>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</si>
  <si>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</si>
  <si>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</si>
  <si>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</si>
  <si>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</si>
  <si>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</si>
  <si>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</si>
  <si>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</si>
  <si>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</si>
  <si>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</si>
  <si>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</si>
  <si>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</si>
  <si>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</si>
  <si>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</si>
  <si>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</si>
  <si>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</si>
  <si>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</si>
  <si>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</si>
  <si>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</si>
  <si>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</si>
  <si>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</si>
  <si>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</si>
  <si>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</si>
  <si>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</si>
  <si>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</si>
  <si>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</si>
  <si>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</si>
  <si>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</si>
  <si>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</si>
  <si>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</si>
  <si>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</si>
  <si>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De igual forma, se viene implementando el convenio J-140 de cooperación académica entre el Departamento y la Universidad del Quindío, a través del cual se han logrado procesos de prácticas profesionales, intercambio docente y procesos académicos para la investigación y divulgación sobre asuntos de género y enfoque diferencial.</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</si>
  <si>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</si>
  <si>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</si>
  <si>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</si>
  <si>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</si>
  <si>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</si>
  <si>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</si>
  <si>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</si>
  <si>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</si>
  <si>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 De igual forma, en articulación con la Alcaldía de Armenia, la Secretaría de Familia convocó a una mesa intersectorial para revisar diferentes problemáticas en aspectos de salud pública que se vienen presentando en sitios de homosocialización y espacios para la prestación de servicios sexuales. En este sentido, se realizó una jornada de salud y afiliación a trabajadoras/es sexuales en diferentes puntos de Armenia, y con el apoyo de la Universidad del Quindío se logró un suministro de medicamentos y vitaminas para personas viviendo con VIH.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</si>
  <si>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</si>
  <si>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</si>
  <si>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</si>
  <si>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</si>
  <si>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 xml:space="preserve">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
</t>
  </si>
  <si>
    <t xml:space="preserve">Para el presente semestre, la Secretaría de Familia cuenta con el avance reportado inicialmente, relacionado con la realización de ciclos educativos sobre las siguientes temáticas: sexo y sexualidad humana; autoestima; prevención de embarazo y métodos de planificación familiar; toma de decisiones; roles sociales, sexuales y género; proyecto de vida; uso de la doble protección / ETS – VIH – Sida y; derechos sexuales y reproductivos, violencia sexual, económica, física y psicológica y; comunicación en familia en las Instituciones Educativas Liceo Andino (Filandia), Simón Bolívar e Instituto Quimbaya (Quimbaya), General Santander (Montenegro), Rafael Uribe Uribe (Calarcá), San Bernardo (Barcelona), Cuyabra (Armenia) y República de Francia (Armenia), Gabriela Mistral y Pedacito de Cielo (La Tebaida), Instituto Libre (Circasia). Además intervenciones en los barrios Comuneros (Montenegro), Villa Nohemí (Circasia), Génesis y Simón Bolívar (Armenia) y Cantarito (La Tebaida). Así como la realización de Escuelas de Padres. Los procesos formativos y las instituciones priorizadas, vienen siendo acompañadas en el marco de la implementación de la estrategia formativa en derechos sexuales y reproductivos, de manera que se evidencia el mismo reporte en cuanto continúan las actividades mencionadas. 
</t>
  </si>
  <si>
    <t>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</si>
  <si>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</si>
  <si>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</si>
  <si>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</si>
  <si>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</si>
  <si>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</si>
  <si>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</si>
  <si>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</si>
  <si>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</si>
  <si>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</si>
  <si>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 xml:space="preserve">Mediante jornadas de asistencias técnicas se realizó la socialización de la Política Pública  de Salud Mental Nacional (Resolución 04886 de 2018) y la Resolución  1598 de 2018 por la cual se adopta la Política Departamental de Salud Mental; la socialización se llevó a cabo en los municipios de: Buenavista, Calarcá, Circasia, Córdoba, Filandia, Génova, Montenegro, La Tebaida, Pijao, Quimbaya y Salento; el objetivo es transversalizar las acciones municipales en pro de la Salud Mental en concordancia con las orientaciones, ejes temáticos y generalidades conceptuales de la Política Pública de Salud Mental.
</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</si>
  <si>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</si>
  <si>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</si>
  <si>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</si>
  <si>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</si>
  <si>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</si>
  <si>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</si>
  <si>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</si>
  <si>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</si>
  <si>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La Secretaría del Interior reporta la realización de procesos de promoción y divulgación de la importancia de la Participación Ciudadana y Democrática, así como el ejercicio de Control Social en instancias como Consejos estudiantiles, Audiencias de Rendición de Cuentas, Veedurías, JAC, entre otras, impactando a más de 83 mujeres. </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</si>
  <si>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</si>
  <si>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</si>
  <si>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</si>
  <si>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</si>
  <si>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</si>
  <si>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</si>
  <si>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</si>
  <si>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</si>
  <si>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</si>
  <si>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</si>
  <si>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 xml:space="preserve">La Secretaría de Interior reporta que para el segundo trimestre de 2019, se adelantaron los procesos pertinentes para la organización de la Semana de Participación, evento que contará con el foro de Equidad de Genero donde se socializarán Experiencias significativas: "vivir el territorio desde la equidad de Género", lo cual viene siendo planificado para beneficiar alrededor de (300) personas y se realizará en el segundo semestre del año.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</si>
  <si>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</si>
  <si>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</si>
  <si>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</si>
  <si>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</si>
  <si>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</si>
  <si>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</si>
  <si>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</si>
  <si>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</si>
  <si>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</si>
  <si>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</si>
  <si>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</si>
  <si>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</si>
  <si>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</si>
  <si>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</si>
  <si>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</si>
  <si>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La secretaría del Interior a través de la Dirección de Protección y Atención de la Población es la encargada de brindar capacitaciones en DDHH en Colegios, Universidades, JAC, funcionarios públicos y mesas de participación de esta manera se abordan diferentes enfoques, no obstante la Secretaría de Familia a través de la Jefatura de Poblaciones y Equidad de Género atiende de manera integral los distintos enfoques.</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</si>
  <si>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</si>
  <si>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</si>
  <si>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 xml:space="preserve">Se apoyo la implementación de siete (07) Programas de prevención del delito y mediación de conflictos apoyados: 
- Encuentro multicolor clubes por la vida
- Club de ciudadanos.
- Semillero Cultural
- Semillero deportivo
- Acompañamiento Psicológico
- Barrismo social
- Intervención individual
Población impactada cuatro mil cuatrocientas treinta y siete  (4.437) mujeres
Diez (10) municipios  con atención integral en su I fase de la vigencia 2019:
1. Circasia: Intervención IE Henry Marín, IE Libre población, Barrio la Esmeralda y Villa Nohemí
2. Calarcá: IE Rafael Uribe Uribe, Robledo, Barrios Llanitos piloto, Llanitos Guárala, la Virginia.
(Barcelona): Intervención en IE San Bernardo, CDI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Población impactadas  cuatro mil cuatrocientas treinta y siete  (4.437) mujeres
</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</si>
  <si>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</si>
  <si>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</si>
  <si>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Se vienen articulando esfuerzos desde la secretaría de familia para el desarrollo de una jornada técnica con empresarios para el mes de agosto, en torno a la aplicación de la normatividad existente para la empleabilidad de mujeres en sus diferentes condiciones de riesgo y restitución de derechos.</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</si>
  <si>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</si>
  <si>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</si>
  <si>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</si>
  <si>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</si>
  <si>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En el marco de la conmemoración del día internacional de la mujer, se realizó un plan de medios, así como el diseño de piezas audiovisuales, lo cual fue difundido en canales comunicativos, con motivo de prevenir la violencia de género y visibilizar los avances del trabajo realizado por las mujeres integrantes de la red de apoyo e intercambio empresarial de mujeres y la red de mujeres caficultoras. </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</si>
  <si>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</si>
  <si>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</si>
  <si>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</si>
  <si>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</si>
  <si>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</si>
  <si>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</si>
  <si>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</si>
  <si>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</si>
  <si>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</si>
  <si>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</si>
  <si>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</si>
  <si>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</si>
  <si>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</si>
  <si>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 xml:space="preserve">INDEPORTES Quindío reporta que se realizan  actividades recreo deportivas que tienen como objetivo fortalecer el desarrollo de capacidades y la participación ciudadana, a partir del uso de la lúdica, el juego y la actividad física, para dar soluciones a las necesidades en materia de  tiempo libre la cual ayuda a la calidad de vida de los deportistas, estos grupos  reciben  una intervención de 2 veces a la semana , con una intensidad de 2 horas , todo esto con el fin de promover la integración familiar y la participación comunitaria a través  del juego, las actividades se ejecutan en  los barrios o escenarios deportivos
Igualmente se vienen interviniendo las cárceles y fundaciones FARO, donde se enseña a los jóvenes y adultos hacer ocupar el tiempo libre, a mantener y mejorar sus habilidades sociales y a mejorar sus relaciones con los demás. También les ayudamos a fomentarvalores positivos como el espíritu de superación y el compañerismo. De igual forma, INDEPORTES tiene a cargo el apoyo a ligas deportivas femeninas, como el grupo de futbol salón femenino, que ha sido apoyado en la realización de torneos a nivel municipal y departamental.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</si>
  <si>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</si>
  <si>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</si>
  <si>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</si>
  <si>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</si>
  <si>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</si>
  <si>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</si>
  <si>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La Secretaría del Interior reporta que se han realizado jornadas de capacitación en DDHH, violaciones a los DDHH y DIH. Se socializa la ruta de no discriminación dirigida a toda la población sexualmente diversa y ruta protección a defensores(as) de DDHH.
IMPACTANDO A 3.908 MUJERES.</t>
  </si>
  <si>
    <t xml:space="preserve">Para el presente semestre se continúa con la revisión de los indicadores validados en conjunto con Planeación Departamental, para la puesta en funcionamiento del Observatorio de Género. De esta forma, se cuenta con un apoyo por parte de la Universidad del Quindío, a través de un proceso de práctica profesional, específicamente en lo relacionado con la consecución de información de conformidad con las fuentes establecidas en los indicadores validados para el diseño del observatorio. </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</si>
  <si>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</si>
  <si>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</si>
  <si>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 Principalmente en establecimientos nocturnos e Instituciones Educativas.
IMPACTANDO A 3.908 MUJERES.</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</si>
  <si>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</si>
  <si>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</si>
  <si>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</si>
  <si>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</si>
  <si>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</si>
  <si>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</si>
  <si>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</si>
  <si>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 xml:space="preserve">Se realizó una mesa técnica de trabajo entre la Secretaría del Interior, la Secretaría de Familia y la Agencia Colombiana para la Reintegración, alrededor de la priorización de familias y personas reincorporadas quienes han de verse beneficiados por los proyectos adelantados por la Secretaría de Familia, esto es, Familias Fuertes y proyectos de emprendimientos de mujeres. En este sentido, la Secretaría del Interior y la ACR quedaron en el compromiso de reportar la información sobre las personas objeto de intervención por parte de la oferta de la Secretaría de Familia. A la fecha, la Agencia para la Reintegración no reporta el desarrollo de proyectos en curso en el Departamento del Quindío. 
</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</si>
  <si>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</si>
  <si>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</si>
  <si>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</si>
  <si>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</si>
  <si>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</si>
  <si>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</si>
  <si>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</si>
  <si>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</si>
  <si>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La Secretaría del Interior ha asistido técnicamente a los 12 municipios del departamento en la estructuración de los planes municipales de derechos humanos y convivencia ciudadana, a través de los cuales se incorporan perspectivas de género.</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</si>
  <si>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</si>
  <si>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</si>
  <si>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</si>
  <si>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</si>
  <si>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</si>
  <si>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</si>
  <si>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</si>
  <si>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</si>
  <si>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</si>
  <si>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</si>
  <si>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</si>
  <si>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</si>
  <si>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</si>
  <si>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 xml:space="preserve">La Secretaría de Familia viene desarrollando un proceso formativo a adolescentes y jóvenes en asuntos de derechos sexuales y reproductivos en los municipios de Armenia, Calarcá, La Tebaida y Circasia, según solicitudes que han surgido. </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</si>
  <si>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</si>
  <si>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</si>
  <si>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</si>
  <si>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</si>
  <si>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</si>
  <si>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</si>
  <si>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</si>
  <si>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</si>
  <si>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</si>
  <si>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</si>
  <si>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</si>
  <si>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</si>
  <si>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</si>
  <si>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</si>
  <si>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</si>
  <si>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 xml:space="preserve">Se reporta la información consignada en las acciones 85 y 86 por cuanto se consideran estrechamente vinculadas. Es así que la unidad CAIVAS hace parte del comité consultivo intersectorial para el abordaje integral de la violencia de género y el abuso sexual contra niños, niñas y adolescentes. Constituyendose este espacio como propicio para el asegurameinto de la atención especializada a NNA víctimas de violencia sexual. </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</si>
  <si>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</si>
  <si>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</si>
  <si>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</si>
  <si>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</si>
  <si>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</si>
  <si>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</si>
  <si>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</si>
  <si>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</si>
  <si>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</si>
  <si>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</si>
  <si>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</si>
  <si>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</si>
  <si>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</si>
  <si>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</si>
  <si>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 xml:space="preserve">De igual forma, a través de videoconferencias realizadas con la Nación, en puesto de mando unificado con diferentes enlaces del Ministerio de Justicia, Salud, consejería presidencial, fiscalía y policía, se ha orientado sobre la implementación de medidas de atención establecidas en la Ley 1257 y sus diferentes decretos reglamentarios. 
Es así como este comité, reemplaza las funciones de seguimiento a la implementación de la Ley 1257, por lo cual el monitoreo y desarrollo de estrategias de coordinación interinstitucional para la implementación de medidas, se realiza a través del mismo. </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</si>
  <si>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</si>
  <si>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</si>
  <si>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</si>
  <si>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</si>
  <si>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</si>
  <si>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</si>
  <si>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 xml:space="preserve">La Secretaría de Familia a través de la oficina de equidad de género validó en conjunto con Planeación Departamental los indicadores dispuestos para la creación del observatorio de género y un sistema de información sobre asuntos de género en el departamento. Se han realizado dos sesiones ordinarias y dos sesiones extraordinarias del comité consultivo departamental para el abordaje integral de la violencia de género, el cual tiene entre otros, como objetivo fortalecer los mecanismos de interoperabilidad para la gestión, consecución, publicación y análisis de los distintos sistemas de información que recogen datos sobre víctimas de violencia. </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</si>
  <si>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</si>
  <si>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</si>
  <si>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</si>
  <si>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</si>
  <si>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</si>
  <si>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</si>
  <si>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</si>
  <si>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</si>
  <si>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</si>
  <si>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</si>
  <si>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</si>
  <si>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</si>
  <si>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</si>
  <si>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</si>
  <si>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</si>
  <si>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</si>
  <si>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</si>
  <si>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</si>
  <si>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</si>
  <si>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</si>
  <si>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</si>
  <si>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</si>
  <si>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</si>
  <si>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Esta acción concreta se encuentra estrechamente vinculada con las acciones 102 y 103, por lo cual se asume el relacionamiento del cumplimiento a la misma, con la información consignada allí. </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</si>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</sst>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quot;$&quot;\ #,##0"/>
    <numFmt numFmtId="169" formatCode="0.0"/>
    <numFmt numFmtId="170" formatCode="#,##0.00;[Red]#,##0.00"/>
    <numFmt numFmtId="171" formatCode="_-&quot;$&quot;* #,##0.00_-;\-&quot;$&quot;* #,##0.00_-;_-&quot;$&quot;* &quot;-&quot;??_-;_-@_-"/>
    <numFmt numFmtId="172" formatCode="#,##0.00\ _€;[Red]#,##0.00\ _€"/>
  </numFmts>
  <fonts count="21"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sz val="10"/>
      <color rgb="FF000000"/>
      <name val="Arial"/>
      <family val="2"/>
    </font>
    <font>
      <sz val="14"/>
      <color theme="1"/>
      <name val="Calibri"/>
      <family val="2"/>
      <scheme val="minor"/>
    </font>
    <font>
      <sz val="12"/>
      <color theme="1"/>
      <name val="Calibri"/>
      <family val="2"/>
      <scheme val="minor"/>
    </font>
    <font>
      <sz val="12"/>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6" tint="-0.499984740745262"/>
        <bgColor indexed="64"/>
      </patternFill>
    </fill>
    <fill>
      <patternFill patternType="solid">
        <fgColor theme="5" tint="0.39997558519241921"/>
        <bgColor indexed="64"/>
      </patternFill>
    </fill>
  </fills>
  <borders count="4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s>
  <cellStyleXfs count="6">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cellStyleXfs>
  <cellXfs count="474">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4"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2" fillId="0" borderId="5" xfId="0" applyFont="1" applyFill="1" applyBorder="1" applyAlignment="1">
      <alignment horizontal="justify" vertical="top"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9" fontId="2" fillId="0" borderId="11" xfId="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8"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68" fontId="0" fillId="0" borderId="8" xfId="0" applyNumberFormat="1" applyBorder="1" applyAlignment="1">
      <alignment horizontal="center" vertical="center" wrapText="1"/>
    </xf>
    <xf numFmtId="0" fontId="0" fillId="0" borderId="13" xfId="0" applyBorder="1" applyAlignment="1">
      <alignment horizontal="center" vertical="center" wrapText="1"/>
    </xf>
    <xf numFmtId="168" fontId="0" fillId="0" borderId="13" xfId="0" applyNumberFormat="1"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168" fontId="0" fillId="0" borderId="10" xfId="0" applyNumberFormat="1" applyBorder="1" applyAlignment="1">
      <alignment horizontal="center" vertical="center" wrapText="1"/>
    </xf>
    <xf numFmtId="168" fontId="8" fillId="0" borderId="8" xfId="0" applyNumberFormat="1" applyFont="1" applyFill="1" applyBorder="1" applyAlignment="1">
      <alignment horizontal="center" vertical="center" wrapText="1"/>
    </xf>
    <xf numFmtId="168"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8" fontId="0" fillId="0" borderId="6" xfId="0" applyNumberFormat="1" applyBorder="1" applyAlignment="1">
      <alignment horizontal="center" vertical="center" wrapText="1"/>
    </xf>
    <xf numFmtId="168" fontId="0" fillId="0" borderId="12" xfId="0" applyNumberFormat="1" applyBorder="1" applyAlignment="1">
      <alignment horizontal="center" vertical="center" wrapText="1"/>
    </xf>
    <xf numFmtId="168" fontId="0" fillId="0" borderId="28" xfId="0" applyNumberFormat="1" applyBorder="1" applyAlignment="1">
      <alignment horizontal="center" vertical="center" wrapText="1"/>
    </xf>
    <xf numFmtId="0" fontId="12" fillId="6"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0" fontId="14" fillId="6"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69"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6"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6" borderId="1" xfId="2" applyNumberFormat="1" applyFont="1" applyFill="1" applyBorder="1" applyAlignment="1">
      <alignment horizontal="center" vertical="center" wrapText="1"/>
    </xf>
    <xf numFmtId="171"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7"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6"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6" borderId="6" xfId="2" applyNumberFormat="1" applyFont="1" applyFill="1" applyBorder="1" applyAlignment="1">
      <alignment horizontal="center" vertical="center"/>
    </xf>
    <xf numFmtId="43" fontId="14" fillId="6"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0" fontId="14" fillId="6"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1" fontId="13" fillId="0" borderId="6"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168"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0" fillId="0" borderId="6" xfId="0" applyBorder="1" applyAlignment="1">
      <alignment horizontal="center" vertical="center" wrapText="1"/>
    </xf>
    <xf numFmtId="168" fontId="0" fillId="0" borderId="6" xfId="0" applyNumberFormat="1" applyBorder="1" applyAlignment="1">
      <alignment horizontal="center" vertical="center" wrapText="1"/>
    </xf>
    <xf numFmtId="0" fontId="0" fillId="0" borderId="10" xfId="0" applyBorder="1" applyAlignment="1">
      <alignment horizontal="center" vertical="center" wrapText="1"/>
    </xf>
    <xf numFmtId="168" fontId="0" fillId="0" borderId="10" xfId="0" applyNumberFormat="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9" fontId="2" fillId="0" borderId="6" xfId="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5" fillId="0" borderId="6" xfId="0" applyFont="1" applyFill="1" applyBorder="1" applyAlignment="1">
      <alignment horizontal="justify" vertical="top" wrapText="1"/>
    </xf>
    <xf numFmtId="0" fontId="5" fillId="0" borderId="5" xfId="0" applyFont="1" applyFill="1" applyBorder="1" applyAlignment="1">
      <alignment horizontal="left" vertical="center" wrapText="1"/>
    </xf>
    <xf numFmtId="0" fontId="2" fillId="0" borderId="6" xfId="0" applyFont="1" applyFill="1" applyBorder="1" applyAlignment="1">
      <alignment horizontal="justify" vertical="top"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168" fontId="0" fillId="0" borderId="9" xfId="0" applyNumberFormat="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13" xfId="0" applyFont="1" applyFill="1" applyBorder="1" applyAlignment="1">
      <alignment horizontal="center" vertical="center" wrapText="1"/>
    </xf>
    <xf numFmtId="168" fontId="8" fillId="9" borderId="8" xfId="0" applyNumberFormat="1" applyFont="1" applyFill="1" applyBorder="1" applyAlignment="1">
      <alignment horizontal="center" vertical="center" wrapText="1"/>
    </xf>
    <xf numFmtId="168" fontId="8" fillId="9" borderId="13" xfId="0" applyNumberFormat="1" applyFont="1" applyFill="1" applyBorder="1" applyAlignment="1">
      <alignment horizontal="center" vertical="center" wrapText="1"/>
    </xf>
    <xf numFmtId="9" fontId="2" fillId="0" borderId="6" xfId="1" applyFont="1" applyBorder="1" applyAlignment="1">
      <alignment horizontal="center" vertical="center" wrapText="1"/>
    </xf>
    <xf numFmtId="42" fontId="0" fillId="0" borderId="6" xfId="4" applyNumberFormat="1" applyFont="1" applyBorder="1" applyAlignment="1">
      <alignment horizontal="center" vertical="center" wrapText="1"/>
    </xf>
    <xf numFmtId="0" fontId="12" fillId="6" borderId="6" xfId="0" applyFont="1" applyFill="1" applyBorder="1" applyAlignment="1">
      <alignment vertical="center" wrapText="1"/>
    </xf>
    <xf numFmtId="42" fontId="14" fillId="0" borderId="38" xfId="4" applyNumberFormat="1" applyFont="1" applyBorder="1" applyAlignment="1">
      <alignment vertical="center"/>
    </xf>
    <xf numFmtId="0" fontId="15" fillId="0" borderId="6" xfId="0" applyFont="1" applyFill="1" applyBorder="1" applyAlignment="1" applyProtection="1">
      <alignment vertical="center" wrapText="1"/>
    </xf>
    <xf numFmtId="4" fontId="14" fillId="0" borderId="38" xfId="5" applyNumberFormat="1" applyFont="1" applyBorder="1" applyAlignment="1">
      <alignment vertical="center"/>
    </xf>
    <xf numFmtId="0" fontId="17" fillId="0" borderId="6" xfId="0" applyFont="1" applyFill="1" applyBorder="1" applyAlignment="1" applyProtection="1">
      <alignment horizontal="left" vertical="center" wrapText="1"/>
    </xf>
    <xf numFmtId="172" fontId="15" fillId="0" borderId="6" xfId="0" applyNumberFormat="1" applyFont="1" applyFill="1" applyBorder="1" applyAlignment="1" applyProtection="1">
      <alignment horizontal="left" vertical="center" wrapText="1"/>
    </xf>
    <xf numFmtId="9" fontId="2" fillId="0" borderId="6" xfId="1" applyFont="1" applyFill="1" applyBorder="1" applyAlignment="1">
      <alignment vertical="center" wrapText="1"/>
    </xf>
    <xf numFmtId="0" fontId="5" fillId="0" borderId="6"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9" fillId="0" borderId="6" xfId="0" applyFont="1" applyFill="1" applyBorder="1" applyAlignment="1">
      <alignment vertical="center" wrapText="1"/>
    </xf>
    <xf numFmtId="0" fontId="12" fillId="0" borderId="6" xfId="0" applyFont="1" applyFill="1" applyBorder="1" applyAlignment="1">
      <alignment horizontal="left" vertical="center" wrapText="1"/>
    </xf>
    <xf numFmtId="0" fontId="12" fillId="0" borderId="6" xfId="0" applyFont="1" applyFill="1" applyBorder="1" applyAlignment="1">
      <alignment vertical="center" wrapText="1"/>
    </xf>
    <xf numFmtId="0" fontId="20" fillId="0" borderId="6" xfId="0" applyFont="1" applyFill="1" applyBorder="1" applyAlignment="1">
      <alignment horizontal="left" vertical="center" wrapText="1"/>
    </xf>
    <xf numFmtId="0" fontId="20" fillId="0" borderId="6" xfId="0" applyFont="1" applyFill="1" applyBorder="1" applyAlignment="1">
      <alignment vertical="center" wrapText="1"/>
    </xf>
    <xf numFmtId="0" fontId="12" fillId="6" borderId="6" xfId="0" applyFont="1" applyFill="1" applyBorder="1" applyAlignment="1">
      <alignment horizontal="left" vertical="center" wrapText="1"/>
    </xf>
    <xf numFmtId="168" fontId="0" fillId="0" borderId="42" xfId="0" applyNumberFormat="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4" xfId="0" applyFill="1" applyBorder="1" applyAlignment="1">
      <alignment vertical="center" wrapText="1"/>
    </xf>
    <xf numFmtId="0" fontId="0" fillId="0" borderId="1" xfId="0" applyFill="1" applyBorder="1" applyAlignment="1">
      <alignment vertical="center" wrapText="1"/>
    </xf>
    <xf numFmtId="0" fontId="0" fillId="0" borderId="25" xfId="0" applyFill="1" applyBorder="1" applyAlignment="1">
      <alignment vertical="center" wrapText="1"/>
    </xf>
    <xf numFmtId="0" fontId="0" fillId="0" borderId="21" xfId="0" applyFill="1" applyBorder="1" applyAlignment="1">
      <alignment vertical="center" wrapText="1"/>
    </xf>
    <xf numFmtId="0" fontId="0" fillId="0" borderId="15" xfId="0" applyFill="1" applyBorder="1" applyAlignment="1">
      <alignment vertical="center" wrapText="1"/>
    </xf>
    <xf numFmtId="0" fontId="0" fillId="0" borderId="10" xfId="0" applyFill="1" applyBorder="1" applyAlignment="1">
      <alignment vertical="center" wrapText="1"/>
    </xf>
    <xf numFmtId="0" fontId="0" fillId="0" borderId="24" xfId="0" applyFill="1" applyBorder="1" applyAlignment="1">
      <alignment horizontal="center" vertical="center" wrapText="1"/>
    </xf>
    <xf numFmtId="0" fontId="0" fillId="0" borderId="6" xfId="0" applyFill="1" applyBorder="1" applyAlignment="1">
      <alignment vertical="center" wrapText="1"/>
    </xf>
    <xf numFmtId="0" fontId="2" fillId="0" borderId="6" xfId="0" applyFont="1" applyFill="1" applyBorder="1" applyAlignment="1">
      <alignment horizontal="justify" vertical="center" wrapText="1"/>
    </xf>
    <xf numFmtId="0" fontId="8" fillId="3" borderId="10"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10" fillId="3" borderId="14" xfId="1" applyFont="1" applyFill="1" applyBorder="1" applyAlignment="1">
      <alignment horizontal="center" vertical="center" wrapText="1"/>
    </xf>
    <xf numFmtId="9" fontId="10" fillId="3" borderId="13" xfId="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0" borderId="6"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6" xfId="0" applyFont="1" applyFill="1" applyBorder="1" applyAlignment="1">
      <alignment horizontal="justify"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68" fontId="0" fillId="0" borderId="1" xfId="0" applyNumberFormat="1" applyBorder="1" applyAlignment="1">
      <alignment horizontal="center" vertical="center" wrapText="1"/>
    </xf>
    <xf numFmtId="168" fontId="0" fillId="0" borderId="10" xfId="0" applyNumberFormat="1" applyBorder="1" applyAlignment="1">
      <alignment horizontal="center" vertical="center" wrapText="1"/>
    </xf>
    <xf numFmtId="170" fontId="14" fillId="6" borderId="1" xfId="0" applyNumberFormat="1" applyFont="1" applyFill="1" applyBorder="1" applyAlignment="1" applyProtection="1">
      <alignment horizontal="center" vertical="center" wrapText="1"/>
      <protection locked="0"/>
    </xf>
    <xf numFmtId="170" fontId="14" fillId="6" borderId="21" xfId="0" applyNumberFormat="1" applyFont="1" applyFill="1" applyBorder="1" applyAlignment="1" applyProtection="1">
      <alignment horizontal="center" vertical="center" wrapText="1"/>
      <protection locked="0"/>
    </xf>
    <xf numFmtId="170" fontId="14" fillId="6" borderId="26"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6" xfId="0" applyBorder="1" applyAlignment="1">
      <alignment horizontal="center" vertical="center" wrapText="1"/>
    </xf>
    <xf numFmtId="168" fontId="0" fillId="0" borderId="21" xfId="0" applyNumberFormat="1" applyBorder="1" applyAlignment="1">
      <alignment horizontal="center" vertical="center" wrapText="1"/>
    </xf>
    <xf numFmtId="168" fontId="0" fillId="0" borderId="26" xfId="0" applyNumberFormat="1" applyBorder="1" applyAlignment="1">
      <alignment horizontal="center" vertical="center" wrapText="1"/>
    </xf>
    <xf numFmtId="0" fontId="14" fillId="0" borderId="15" xfId="0" applyFont="1" applyFill="1" applyBorder="1" applyAlignment="1">
      <alignment horizontal="center" vertical="center" wrapText="1"/>
    </xf>
    <xf numFmtId="170" fontId="14" fillId="6" borderId="10" xfId="0" applyNumberFormat="1" applyFont="1" applyFill="1" applyBorder="1" applyAlignment="1" applyProtection="1">
      <alignment horizontal="center" vertical="center" wrapText="1"/>
      <protection locked="0"/>
    </xf>
    <xf numFmtId="9" fontId="2" fillId="0" borderId="34" xfId="1" applyFont="1" applyFill="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0" applyFont="1" applyFill="1" applyBorder="1" applyAlignment="1">
      <alignment horizontal="center" vertical="center"/>
    </xf>
    <xf numFmtId="171" fontId="0" fillId="0" borderId="1" xfId="3" applyNumberFormat="1" applyFont="1" applyBorder="1" applyAlignment="1">
      <alignment horizontal="center" vertical="center" wrapText="1"/>
    </xf>
    <xf numFmtId="171" fontId="0" fillId="0" borderId="10" xfId="3"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8" fontId="0" fillId="0" borderId="6" xfId="0" applyNumberFormat="1" applyBorder="1" applyAlignment="1">
      <alignment horizontal="center" vertical="center" wrapText="1"/>
    </xf>
    <xf numFmtId="168" fontId="0" fillId="0" borderId="12" xfId="0" applyNumberForma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8" fillId="9" borderId="10"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9" fontId="7" fillId="9" borderId="4" xfId="1" applyFont="1" applyFill="1" applyBorder="1" applyAlignment="1">
      <alignment horizontal="center" vertical="center" wrapText="1"/>
    </xf>
    <xf numFmtId="9" fontId="7" fillId="9" borderId="8" xfId="1" applyFont="1" applyFill="1" applyBorder="1" applyAlignment="1">
      <alignment horizontal="center" vertical="center" wrapText="1"/>
    </xf>
    <xf numFmtId="9" fontId="7" fillId="9" borderId="14" xfId="1" applyFont="1" applyFill="1" applyBorder="1" applyAlignment="1">
      <alignment horizontal="center" vertical="center" wrapText="1"/>
    </xf>
    <xf numFmtId="9" fontId="7" fillId="9" borderId="13" xfId="1" applyFont="1" applyFill="1" applyBorder="1" applyAlignment="1">
      <alignment horizontal="center" vertical="center" wrapText="1"/>
    </xf>
    <xf numFmtId="0" fontId="7" fillId="9"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9" fontId="2" fillId="5" borderId="1" xfId="0" applyNumberFormat="1" applyFont="1" applyFill="1" applyBorder="1" applyAlignment="1">
      <alignment horizontal="center" vertical="center" wrapText="1"/>
    </xf>
    <xf numFmtId="9" fontId="2" fillId="5" borderId="21" xfId="0" applyNumberFormat="1" applyFont="1" applyFill="1" applyBorder="1" applyAlignment="1">
      <alignment horizontal="center" vertical="center" wrapText="1"/>
    </xf>
    <xf numFmtId="9" fontId="2" fillId="5" borderId="10" xfId="0" applyNumberFormat="1" applyFont="1" applyFill="1" applyBorder="1" applyAlignment="1">
      <alignment horizontal="center" vertical="center" wrapText="1"/>
    </xf>
    <xf numFmtId="42" fontId="0" fillId="0" borderId="6" xfId="4" applyNumberFormat="1" applyFont="1" applyBorder="1" applyAlignment="1">
      <alignment horizontal="center" vertical="center" wrapText="1"/>
    </xf>
    <xf numFmtId="0" fontId="5" fillId="0" borderId="21" xfId="0" applyFont="1" applyFill="1" applyBorder="1" applyAlignment="1">
      <alignment horizontal="center" vertical="center" wrapText="1"/>
    </xf>
    <xf numFmtId="0" fontId="7" fillId="9" borderId="22" xfId="0" applyFont="1" applyFill="1" applyBorder="1" applyAlignment="1">
      <alignment horizontal="center" vertical="center" wrapText="1"/>
    </xf>
    <xf numFmtId="168" fontId="0" fillId="0" borderId="28" xfId="0" applyNumberFormat="1" applyBorder="1" applyAlignment="1">
      <alignment horizontal="center" vertical="center" wrapText="1"/>
    </xf>
    <xf numFmtId="0" fontId="0" fillId="0" borderId="28" xfId="0" applyBorder="1" applyAlignment="1">
      <alignment horizontal="center" vertical="center" wrapText="1"/>
    </xf>
    <xf numFmtId="0" fontId="0" fillId="0" borderId="32" xfId="0" applyFill="1" applyBorder="1" applyAlignment="1">
      <alignment horizontal="center" vertical="center" wrapText="1"/>
    </xf>
    <xf numFmtId="0" fontId="0" fillId="0" borderId="10" xfId="0" applyFill="1" applyBorder="1" applyAlignment="1">
      <alignment horizontal="center" vertical="center" wrapText="1"/>
    </xf>
    <xf numFmtId="9" fontId="2" fillId="0" borderId="32" xfId="1" applyFont="1" applyBorder="1" applyAlignment="1">
      <alignment horizontal="center" vertical="center" wrapText="1"/>
    </xf>
    <xf numFmtId="9" fontId="2" fillId="0" borderId="10" xfId="1" applyFont="1" applyBorder="1" applyAlignment="1">
      <alignment horizontal="center" vertical="center" wrapText="1"/>
    </xf>
    <xf numFmtId="168" fontId="0" fillId="0" borderId="32" xfId="0" applyNumberFormat="1"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42" fontId="0" fillId="0" borderId="1" xfId="4" applyNumberFormat="1" applyFont="1" applyBorder="1" applyAlignment="1">
      <alignment horizontal="center" vertical="center" wrapText="1"/>
    </xf>
    <xf numFmtId="42" fontId="0" fillId="0" borderId="21" xfId="4" applyNumberFormat="1" applyFont="1" applyBorder="1" applyAlignment="1">
      <alignment horizontal="center" vertical="center" wrapText="1"/>
    </xf>
    <xf numFmtId="42" fontId="0" fillId="0" borderId="10" xfId="4" applyNumberFormat="1" applyFont="1" applyBorder="1" applyAlignment="1">
      <alignment horizontal="center" vertical="center" wrapText="1"/>
    </xf>
    <xf numFmtId="0" fontId="2" fillId="0" borderId="9" xfId="0" applyFont="1" applyFill="1" applyBorder="1" applyAlignment="1">
      <alignment horizontal="center" vertical="center" wrapText="1"/>
    </xf>
    <xf numFmtId="9" fontId="0" fillId="8" borderId="39" xfId="0" applyNumberFormat="1" applyFill="1" applyBorder="1" applyAlignment="1">
      <alignment horizontal="center" vertical="center" wrapText="1"/>
    </xf>
    <xf numFmtId="9" fontId="0" fillId="8" borderId="40" xfId="0" applyNumberFormat="1" applyFill="1" applyBorder="1" applyAlignment="1">
      <alignment horizontal="center" vertical="center" wrapText="1"/>
    </xf>
    <xf numFmtId="9" fontId="0" fillId="8" borderId="4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10" xfId="0" applyFill="1" applyBorder="1" applyAlignment="1">
      <alignment horizontal="center" vertical="center" wrapText="1"/>
    </xf>
    <xf numFmtId="168" fontId="0" fillId="0" borderId="2" xfId="0" applyNumberFormat="1" applyBorder="1" applyAlignment="1">
      <alignment horizontal="center" vertical="center" wrapText="1"/>
    </xf>
    <xf numFmtId="168" fontId="0" fillId="0" borderId="27" xfId="0" applyNumberFormat="1" applyBorder="1" applyAlignment="1">
      <alignment horizontal="center" vertical="center" wrapText="1"/>
    </xf>
    <xf numFmtId="168" fontId="0" fillId="0" borderId="9" xfId="0" applyNumberFormat="1" applyBorder="1" applyAlignment="1">
      <alignment horizontal="center" vertical="center" wrapText="1"/>
    </xf>
    <xf numFmtId="0" fontId="2" fillId="0" borderId="3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6" xfId="0"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5" fillId="0" borderId="2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cellXfs>
  <cellStyles count="6">
    <cellStyle name="Millares" xfId="2" builtinId="3"/>
    <cellStyle name="Millares 2 2" xfId="5" xr:uid="{00000000-0005-0000-0000-000001000000}"/>
    <cellStyle name="Moneda" xfId="3" builtinId="4"/>
    <cellStyle name="Moneda [0]" xfId="4" builtinId="7"/>
    <cellStyle name="Normal" xfId="0" builtinId="0"/>
    <cellStyle name="Porcentaje" xfId="1" builtinId="5"/>
  </cellStyles>
  <dxfs count="602">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20"/>
  <sheetViews>
    <sheetView tabSelected="1" zoomScale="90" zoomScaleNormal="90" workbookViewId="0">
      <selection sqref="A1:I1"/>
    </sheetView>
  </sheetViews>
  <sheetFormatPr baseColWidth="10" defaultColWidth="11.42578125" defaultRowHeight="12.7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3.7109375" style="2" customWidth="1"/>
    <col min="16" max="16" width="9.7109375" style="4" customWidth="1"/>
    <col min="17" max="18" width="12.7109375" style="2" customWidth="1"/>
    <col min="19" max="19" width="9.7109375" style="4" customWidth="1"/>
    <col min="20" max="21" width="15.7109375" style="15" customWidth="1"/>
    <col min="22" max="22" width="9.7109375" style="4" customWidth="1"/>
    <col min="23" max="23" width="30.7109375" style="3" customWidth="1"/>
    <col min="24" max="25" width="12.7109375" style="2" customWidth="1"/>
    <col min="26" max="26" width="9.7109375" style="4" customWidth="1"/>
    <col min="27" max="28" width="15.7109375" style="15" customWidth="1"/>
    <col min="29" max="29" width="9.7109375" style="4" customWidth="1"/>
    <col min="30" max="30" width="30.7109375" style="3" customWidth="1"/>
    <col min="31" max="32" width="12.7109375" style="2" customWidth="1"/>
    <col min="33" max="33" width="9.7109375" style="4" customWidth="1"/>
    <col min="34" max="35" width="15.7109375" style="15" customWidth="1"/>
    <col min="36" max="36" width="9.7109375" style="4" customWidth="1"/>
    <col min="37" max="37" width="30.7109375" style="3" customWidth="1"/>
    <col min="38" max="39" width="12.7109375" style="2" customWidth="1"/>
    <col min="40" max="40" width="9.7109375" style="4" customWidth="1"/>
    <col min="41" max="42" width="15.7109375" style="15" customWidth="1"/>
    <col min="43" max="43" width="9.7109375" style="4" customWidth="1"/>
    <col min="44" max="44" width="30.7109375" style="3" customWidth="1"/>
    <col min="45" max="46" width="12.7109375" style="2" customWidth="1"/>
    <col min="47" max="47" width="9.7109375" style="4" customWidth="1"/>
    <col min="48" max="49" width="15.7109375" style="15" customWidth="1"/>
    <col min="50" max="50" width="9.7109375" style="4" customWidth="1"/>
    <col min="51" max="51" width="37.85546875" style="3" customWidth="1"/>
    <col min="52" max="16384" width="11.42578125" style="1"/>
  </cols>
  <sheetData>
    <row r="1" spans="1:51" s="21" customFormat="1" ht="45" customHeight="1" thickBot="1" x14ac:dyDescent="0.3">
      <c r="A1" s="289" t="s">
        <v>698</v>
      </c>
      <c r="B1" s="290"/>
      <c r="C1" s="290"/>
      <c r="D1" s="290"/>
      <c r="E1" s="290"/>
      <c r="F1" s="290"/>
      <c r="G1" s="290"/>
      <c r="H1" s="290"/>
      <c r="I1" s="291"/>
      <c r="N1" s="22"/>
      <c r="O1" s="22"/>
      <c r="P1" s="23"/>
      <c r="Q1" s="22"/>
      <c r="R1" s="22"/>
      <c r="S1" s="23"/>
      <c r="T1" s="25"/>
      <c r="U1" s="25"/>
      <c r="V1" s="23"/>
      <c r="W1" s="24"/>
      <c r="X1" s="22"/>
      <c r="Y1" s="22"/>
      <c r="Z1" s="23"/>
      <c r="AA1" s="25"/>
      <c r="AB1" s="25"/>
      <c r="AC1" s="23"/>
      <c r="AD1" s="24"/>
      <c r="AE1" s="22"/>
      <c r="AF1" s="22"/>
      <c r="AG1" s="23"/>
      <c r="AH1" s="25"/>
      <c r="AI1" s="25"/>
      <c r="AJ1" s="23"/>
      <c r="AK1" s="24"/>
      <c r="AL1" s="22"/>
      <c r="AM1" s="22"/>
      <c r="AN1" s="23"/>
      <c r="AO1" s="25"/>
      <c r="AP1" s="25"/>
      <c r="AQ1" s="23"/>
      <c r="AR1" s="24"/>
      <c r="AS1" s="22"/>
      <c r="AT1" s="22"/>
      <c r="AU1" s="23"/>
      <c r="AV1" s="25"/>
      <c r="AW1" s="25"/>
      <c r="AX1" s="23"/>
      <c r="AY1" s="24"/>
    </row>
    <row r="2" spans="1:51" s="21" customFormat="1" ht="28.5" customHeight="1" x14ac:dyDescent="0.25">
      <c r="A2" s="267" t="s">
        <v>0</v>
      </c>
      <c r="B2" s="267" t="s">
        <v>1</v>
      </c>
      <c r="C2" s="267" t="s">
        <v>2</v>
      </c>
      <c r="D2" s="267" t="s">
        <v>12</v>
      </c>
      <c r="E2" s="267" t="s">
        <v>3</v>
      </c>
      <c r="F2" s="267" t="s">
        <v>4</v>
      </c>
      <c r="G2" s="267" t="s">
        <v>5</v>
      </c>
      <c r="H2" s="267" t="s">
        <v>6</v>
      </c>
      <c r="I2" s="280" t="s">
        <v>7</v>
      </c>
      <c r="J2" s="293" t="s">
        <v>769</v>
      </c>
      <c r="K2" s="294"/>
      <c r="L2" s="294"/>
      <c r="M2" s="295"/>
      <c r="N2" s="286" t="s">
        <v>283</v>
      </c>
      <c r="O2" s="287"/>
      <c r="P2" s="284" t="s">
        <v>281</v>
      </c>
      <c r="Q2" s="282" t="s">
        <v>279</v>
      </c>
      <c r="R2" s="283"/>
      <c r="S2" s="271" t="s">
        <v>281</v>
      </c>
      <c r="T2" s="283" t="s">
        <v>280</v>
      </c>
      <c r="U2" s="283"/>
      <c r="V2" s="271" t="s">
        <v>281</v>
      </c>
      <c r="W2" s="278" t="s">
        <v>282</v>
      </c>
      <c r="X2" s="282" t="s">
        <v>686</v>
      </c>
      <c r="Y2" s="283"/>
      <c r="Z2" s="271" t="s">
        <v>281</v>
      </c>
      <c r="AA2" s="283" t="s">
        <v>687</v>
      </c>
      <c r="AB2" s="283"/>
      <c r="AC2" s="271" t="s">
        <v>281</v>
      </c>
      <c r="AD2" s="278" t="s">
        <v>688</v>
      </c>
      <c r="AE2" s="282" t="s">
        <v>689</v>
      </c>
      <c r="AF2" s="283"/>
      <c r="AG2" s="271" t="s">
        <v>281</v>
      </c>
      <c r="AH2" s="283" t="s">
        <v>690</v>
      </c>
      <c r="AI2" s="283"/>
      <c r="AJ2" s="271" t="s">
        <v>281</v>
      </c>
      <c r="AK2" s="278" t="s">
        <v>691</v>
      </c>
      <c r="AL2" s="282" t="s">
        <v>697</v>
      </c>
      <c r="AM2" s="283"/>
      <c r="AN2" s="271" t="s">
        <v>281</v>
      </c>
      <c r="AO2" s="283" t="s">
        <v>692</v>
      </c>
      <c r="AP2" s="283"/>
      <c r="AQ2" s="271" t="s">
        <v>281</v>
      </c>
      <c r="AR2" s="278" t="s">
        <v>693</v>
      </c>
      <c r="AS2" s="282" t="s">
        <v>694</v>
      </c>
      <c r="AT2" s="283"/>
      <c r="AU2" s="271" t="s">
        <v>281</v>
      </c>
      <c r="AV2" s="283" t="s">
        <v>695</v>
      </c>
      <c r="AW2" s="283"/>
      <c r="AX2" s="271" t="s">
        <v>281</v>
      </c>
      <c r="AY2" s="278" t="s">
        <v>696</v>
      </c>
    </row>
    <row r="3" spans="1:51" s="21" customFormat="1" ht="32.25" thickBot="1" x14ac:dyDescent="0.3">
      <c r="A3" s="268"/>
      <c r="B3" s="268"/>
      <c r="C3" s="268"/>
      <c r="D3" s="268"/>
      <c r="E3" s="268"/>
      <c r="F3" s="268"/>
      <c r="G3" s="268"/>
      <c r="H3" s="268"/>
      <c r="I3" s="281"/>
      <c r="J3" s="117" t="s">
        <v>8</v>
      </c>
      <c r="K3" s="118" t="s">
        <v>9</v>
      </c>
      <c r="L3" s="118" t="s">
        <v>10</v>
      </c>
      <c r="M3" s="119" t="s">
        <v>11</v>
      </c>
      <c r="N3" s="120" t="s">
        <v>277</v>
      </c>
      <c r="O3" s="121" t="s">
        <v>699</v>
      </c>
      <c r="P3" s="285"/>
      <c r="Q3" s="84" t="s">
        <v>277</v>
      </c>
      <c r="R3" s="85" t="s">
        <v>278</v>
      </c>
      <c r="S3" s="272"/>
      <c r="T3" s="85" t="s">
        <v>277</v>
      </c>
      <c r="U3" s="85" t="s">
        <v>278</v>
      </c>
      <c r="V3" s="272"/>
      <c r="W3" s="279"/>
      <c r="X3" s="84" t="s">
        <v>277</v>
      </c>
      <c r="Y3" s="85" t="s">
        <v>278</v>
      </c>
      <c r="Z3" s="272"/>
      <c r="AA3" s="85" t="s">
        <v>277</v>
      </c>
      <c r="AB3" s="85" t="s">
        <v>278</v>
      </c>
      <c r="AC3" s="272"/>
      <c r="AD3" s="279"/>
      <c r="AE3" s="84" t="s">
        <v>277</v>
      </c>
      <c r="AF3" s="85" t="s">
        <v>278</v>
      </c>
      <c r="AG3" s="272"/>
      <c r="AH3" s="85" t="s">
        <v>277</v>
      </c>
      <c r="AI3" s="85" t="s">
        <v>278</v>
      </c>
      <c r="AJ3" s="272"/>
      <c r="AK3" s="279"/>
      <c r="AL3" s="84" t="s">
        <v>277</v>
      </c>
      <c r="AM3" s="85" t="s">
        <v>278</v>
      </c>
      <c r="AN3" s="272"/>
      <c r="AO3" s="85" t="s">
        <v>277</v>
      </c>
      <c r="AP3" s="85" t="s">
        <v>278</v>
      </c>
      <c r="AQ3" s="272"/>
      <c r="AR3" s="279"/>
      <c r="AS3" s="84" t="s">
        <v>277</v>
      </c>
      <c r="AT3" s="85" t="s">
        <v>278</v>
      </c>
      <c r="AU3" s="272"/>
      <c r="AV3" s="85" t="s">
        <v>277</v>
      </c>
      <c r="AW3" s="85" t="s">
        <v>278</v>
      </c>
      <c r="AX3" s="272"/>
      <c r="AY3" s="279"/>
    </row>
    <row r="4" spans="1:51" ht="60" customHeight="1" x14ac:dyDescent="0.25">
      <c r="A4" s="296" t="s">
        <v>13</v>
      </c>
      <c r="B4" s="297" t="s">
        <v>14</v>
      </c>
      <c r="C4" s="277" t="s">
        <v>15</v>
      </c>
      <c r="D4" s="87">
        <v>1</v>
      </c>
      <c r="E4" s="12" t="s">
        <v>16</v>
      </c>
      <c r="F4" s="12" t="s">
        <v>17</v>
      </c>
      <c r="G4" s="12" t="s">
        <v>18</v>
      </c>
      <c r="H4" s="12" t="s">
        <v>19</v>
      </c>
      <c r="I4" s="88" t="s">
        <v>20</v>
      </c>
      <c r="J4" s="48" t="s">
        <v>205</v>
      </c>
      <c r="K4" s="49" t="s">
        <v>206</v>
      </c>
      <c r="L4" s="49" t="s">
        <v>96</v>
      </c>
      <c r="M4" s="52" t="s">
        <v>751</v>
      </c>
      <c r="N4" s="79">
        <v>1</v>
      </c>
      <c r="O4" s="49">
        <f>R4+Y4+AF4+AM4+AT4</f>
        <v>2.1799999999999997</v>
      </c>
      <c r="P4" s="80">
        <f>O4/N4</f>
        <v>2.1799999999999997</v>
      </c>
      <c r="Q4" s="48" t="str">
        <f>'2015'!O4</f>
        <v>ND</v>
      </c>
      <c r="R4" s="49">
        <f>'2015'!P4</f>
        <v>0</v>
      </c>
      <c r="S4" s="50">
        <f>'2015'!Q4</f>
        <v>0</v>
      </c>
      <c r="T4" s="51" t="str">
        <f>'2015'!R4</f>
        <v>ND</v>
      </c>
      <c r="U4" s="51" t="str">
        <f>'2015'!S4</f>
        <v>ND</v>
      </c>
      <c r="V4" s="50" t="str">
        <f>'2015'!T4</f>
        <v>ND</v>
      </c>
      <c r="W4" s="52" t="str">
        <f>'2015'!U4</f>
        <v>ND</v>
      </c>
      <c r="X4" s="48">
        <f>'2016'!N4</f>
        <v>0.09</v>
      </c>
      <c r="Y4" s="133">
        <f>'2016'!O4</f>
        <v>0.09</v>
      </c>
      <c r="Z4" s="50">
        <f>'2016'!P4</f>
        <v>1</v>
      </c>
      <c r="AA4" s="51">
        <f>'2016'!Q4</f>
        <v>10000000</v>
      </c>
      <c r="AB4" s="130">
        <f>'2016'!R4</f>
        <v>10000000</v>
      </c>
      <c r="AC4" s="50">
        <f>'2016'!S4</f>
        <v>1</v>
      </c>
      <c r="AD4" s="52" t="str">
        <f>'2016'!T4</f>
        <v xml:space="preserve">Se beneficiaron a  cuatrocientas  (400) mujeres rurales campesinas, personas en condición de vulnerabilidad y con enfoque diferencial en formación para el trabajo y el desarrollo humano.  </v>
      </c>
      <c r="AE4" s="48">
        <f>'2017'!N4</f>
        <v>0.09</v>
      </c>
      <c r="AF4" s="49">
        <f>'2017'!O4</f>
        <v>0.09</v>
      </c>
      <c r="AG4" s="50">
        <f>'2017'!P4</f>
        <v>1</v>
      </c>
      <c r="AH4" s="51" t="str">
        <f>'2017'!Q4</f>
        <v>NA</v>
      </c>
      <c r="AI4" s="51" t="str">
        <f>'2017'!R4</f>
        <v xml:space="preserve">890,000,000 (2 milloones por usuario) </v>
      </c>
      <c r="AJ4" s="50">
        <f>'2017'!S4</f>
        <v>0</v>
      </c>
      <c r="AK4" s="52"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8">
        <f>'2018'!N4</f>
        <v>3</v>
      </c>
      <c r="AM4" s="49">
        <f>'2018'!O4</f>
        <v>1</v>
      </c>
      <c r="AN4" s="50">
        <f>'2018'!P4</f>
        <v>0.33333333333333331</v>
      </c>
      <c r="AO4" s="51">
        <f>'2018'!Q4</f>
        <v>115160000</v>
      </c>
      <c r="AP4" s="51">
        <f>'2018'!R4</f>
        <v>57660000</v>
      </c>
      <c r="AQ4" s="50">
        <f>'2018'!S4</f>
        <v>0.50069468565474118</v>
      </c>
      <c r="AR4" s="52"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8">
        <f>'2019'!N4</f>
        <v>1</v>
      </c>
      <c r="AT4" s="49">
        <f>'2019'!O4</f>
        <v>1</v>
      </c>
      <c r="AU4" s="50">
        <f>'2019'!P4</f>
        <v>0.7</v>
      </c>
      <c r="AV4" s="51">
        <f>'2019'!Q4</f>
        <v>72966200</v>
      </c>
      <c r="AW4" s="51">
        <f>'2019'!R4</f>
        <v>0</v>
      </c>
      <c r="AX4" s="50">
        <f>'2019'!S4</f>
        <v>0</v>
      </c>
      <c r="AY4" s="52" t="str">
        <f>'2019'!AB4</f>
        <v xml:space="preserve">La Secretaría de Turismo, Industria y Comercio reporta que se ha realizado acompañamiento a empresarios en ferias y eventos para la promoción turística del departamento además de impulsar los productos turístico ofertados con un total de 1040 mujeres vinculadas.  Se ha acompañado a empresarios en los procesos de formalización de la actividad turística además de monitorio a cada uno de los establecimientos en el cumplimiento de la norma acompañados de las instituciones involucradas. Adicionalmente se ha realizado capacitaciones y foros en el marco de ESCNNA, total de mujeres vinculadas 123. 
Se ha asesorado a empresarios del sector turístico en temas de emprendimiento de actividades turísticas, plataformas de RNT, Procesos asociativos, diseño de productos turísticos entre otros.  Mujeres beneficiadas:  64.
</v>
      </c>
    </row>
    <row r="5" spans="1:51" ht="60" customHeight="1" x14ac:dyDescent="0.25">
      <c r="A5" s="270"/>
      <c r="B5" s="273"/>
      <c r="C5" s="266"/>
      <c r="D5" s="14">
        <v>2</v>
      </c>
      <c r="E5" s="13" t="s">
        <v>21</v>
      </c>
      <c r="F5" s="13" t="s">
        <v>22</v>
      </c>
      <c r="G5" s="13" t="s">
        <v>23</v>
      </c>
      <c r="H5" s="13" t="s">
        <v>24</v>
      </c>
      <c r="I5" s="33" t="s">
        <v>25</v>
      </c>
      <c r="J5" s="44" t="s">
        <v>208</v>
      </c>
      <c r="K5" s="13" t="s">
        <v>209</v>
      </c>
      <c r="L5" s="14">
        <v>52</v>
      </c>
      <c r="M5" s="33" t="s">
        <v>210</v>
      </c>
      <c r="N5" s="74">
        <v>1</v>
      </c>
      <c r="O5" s="129">
        <f t="shared" ref="O5:O68" si="0">R5+Y5+AF5+AM5+AT5</f>
        <v>6.6</v>
      </c>
      <c r="P5" s="80">
        <f t="shared" ref="P5:P68" si="1">O5/N5</f>
        <v>6.6</v>
      </c>
      <c r="Q5" s="48" t="str">
        <f>'2015'!O5</f>
        <v>10% de las convocatorias por año para programas  y proyectos productivos</v>
      </c>
      <c r="R5" s="129">
        <f>'2015'!P5</f>
        <v>0.1</v>
      </c>
      <c r="S5" s="50">
        <f>'2015'!Q5</f>
        <v>1</v>
      </c>
      <c r="T5" s="51">
        <f>'2015'!R5</f>
        <v>30999978</v>
      </c>
      <c r="U5" s="51">
        <f>'2015'!S5</f>
        <v>30999978</v>
      </c>
      <c r="V5" s="50">
        <f>'2015'!T5</f>
        <v>1</v>
      </c>
      <c r="W5" s="52"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28">
        <f>'2016'!N5</f>
        <v>3</v>
      </c>
      <c r="Y5" s="127">
        <f>'2016'!O5</f>
        <v>3</v>
      </c>
      <c r="Z5" s="129">
        <f>'2016'!P5</f>
        <v>1</v>
      </c>
      <c r="AA5" s="130">
        <f>'2016'!Q5</f>
        <v>106783334</v>
      </c>
      <c r="AB5" s="130">
        <f>'2016'!R5</f>
        <v>106783334</v>
      </c>
      <c r="AC5" s="129">
        <f>'2016'!S5</f>
        <v>1</v>
      </c>
      <c r="AD5" s="131" t="str">
        <f>'2016'!T5</f>
        <v>Se  apoyo 15   mujeres cafeteras del Municipio de Pijao, proyecto productivo "paisaje, mujer y café"para la comercialización de café especial  segun 1 convenio 071/2016 Gobernacion del Quindío, Alcaldia de Pijao, Fundación Smurfit Kappa, (SENA capacitación)</v>
      </c>
      <c r="AE5" s="128">
        <f>'2017'!N5</f>
        <v>3</v>
      </c>
      <c r="AF5" s="127">
        <f>'2017'!O5</f>
        <v>3</v>
      </c>
      <c r="AG5" s="129">
        <f>'2017'!P5</f>
        <v>1</v>
      </c>
      <c r="AH5" s="130">
        <f>'2017'!Q5</f>
        <v>245080000</v>
      </c>
      <c r="AI5" s="130">
        <f>'2017'!R5</f>
        <v>117720000</v>
      </c>
      <c r="AJ5" s="129">
        <f>'2017'!S5</f>
        <v>0.48033295250530439</v>
      </c>
      <c r="AK5" s="131"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28">
        <f>'2018'!N5</f>
        <v>2</v>
      </c>
      <c r="AM5" s="127">
        <f>'2018'!O5</f>
        <v>0.5</v>
      </c>
      <c r="AN5" s="129">
        <f>'2018'!P5</f>
        <v>0.25</v>
      </c>
      <c r="AO5" s="130">
        <f>'2018'!Q5</f>
        <v>28000000</v>
      </c>
      <c r="AP5" s="130">
        <f>'2018'!R5</f>
        <v>23020000</v>
      </c>
      <c r="AQ5" s="129">
        <f>'2018'!S5</f>
        <v>0.82214285714285718</v>
      </c>
      <c r="AR5" s="131"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28">
        <f>'2019'!N5</f>
        <v>0</v>
      </c>
      <c r="AT5" s="127">
        <f>'2019'!O5</f>
        <v>0</v>
      </c>
      <c r="AU5" s="129">
        <f>'2019'!P5</f>
        <v>0</v>
      </c>
      <c r="AV5" s="130">
        <f>'2019'!Q5</f>
        <v>0</v>
      </c>
      <c r="AW5" s="130">
        <f>'2019'!R5</f>
        <v>0</v>
      </c>
      <c r="AX5" s="129">
        <f>'2019'!S5</f>
        <v>0</v>
      </c>
      <c r="AY5" s="131" t="str">
        <f>'2019'!AB5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v>
      </c>
    </row>
    <row r="6" spans="1:51" ht="60" customHeight="1" x14ac:dyDescent="0.25">
      <c r="A6" s="270"/>
      <c r="B6" s="273"/>
      <c r="C6" s="266"/>
      <c r="D6" s="14">
        <v>3</v>
      </c>
      <c r="E6" s="13" t="s">
        <v>26</v>
      </c>
      <c r="F6" s="13" t="s">
        <v>27</v>
      </c>
      <c r="G6" s="13" t="s">
        <v>28</v>
      </c>
      <c r="H6" s="13" t="s">
        <v>29</v>
      </c>
      <c r="I6" s="33" t="s">
        <v>30</v>
      </c>
      <c r="J6" s="44" t="s">
        <v>211</v>
      </c>
      <c r="K6" s="13" t="s">
        <v>212</v>
      </c>
      <c r="L6" s="14">
        <v>45</v>
      </c>
      <c r="M6" s="33" t="s">
        <v>213</v>
      </c>
      <c r="N6" s="44">
        <v>10</v>
      </c>
      <c r="O6" s="49">
        <f t="shared" si="0"/>
        <v>4</v>
      </c>
      <c r="P6" s="80">
        <f t="shared" si="1"/>
        <v>0.4</v>
      </c>
      <c r="Q6" s="48">
        <f>'2015'!O6</f>
        <v>1</v>
      </c>
      <c r="R6" s="49">
        <f>'2015'!P6</f>
        <v>0</v>
      </c>
      <c r="S6" s="50">
        <f>'2015'!Q6</f>
        <v>0</v>
      </c>
      <c r="T6" s="51">
        <f>'2015'!R6</f>
        <v>0</v>
      </c>
      <c r="U6" s="51">
        <f>'2015'!S6</f>
        <v>0</v>
      </c>
      <c r="V6" s="50">
        <f>'2015'!T6</f>
        <v>0</v>
      </c>
      <c r="W6" s="52" t="str">
        <f>'2015'!U6</f>
        <v>ND</v>
      </c>
      <c r="X6" s="128">
        <f>'2016'!N6</f>
        <v>1</v>
      </c>
      <c r="Y6" s="127">
        <f>'2016'!O6</f>
        <v>1</v>
      </c>
      <c r="Z6" s="129">
        <f>'2016'!P6</f>
        <v>1</v>
      </c>
      <c r="AA6" s="130">
        <f>'2016'!Q6</f>
        <v>106577500</v>
      </c>
      <c r="AB6" s="130">
        <f>'2016'!R6</f>
        <v>106577500</v>
      </c>
      <c r="AC6" s="129">
        <f>'2016'!S6</f>
        <v>1</v>
      </c>
      <c r="AD6" s="131" t="str">
        <f>'2016'!T6</f>
        <v>Se apoyo 5 sectores productivos del departamento  en ruedas de negocios.</v>
      </c>
      <c r="AE6" s="128">
        <f>'2017'!N6</f>
        <v>1</v>
      </c>
      <c r="AF6" s="127">
        <f>'2017'!O6</f>
        <v>1</v>
      </c>
      <c r="AG6" s="129">
        <f>'2017'!P6</f>
        <v>1</v>
      </c>
      <c r="AH6" s="130">
        <f>'2017'!Q6</f>
        <v>69920000</v>
      </c>
      <c r="AI6" s="130">
        <f>'2017'!R6</f>
        <v>24640000</v>
      </c>
      <c r="AJ6" s="129">
        <f>'2017'!S6</f>
        <v>0.35240274599542332</v>
      </c>
      <c r="AK6" s="131"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28">
        <f>'2018'!N6</f>
        <v>3</v>
      </c>
      <c r="AM6" s="127">
        <f>'2018'!O6</f>
        <v>1</v>
      </c>
      <c r="AN6" s="129">
        <f>'2018'!P6</f>
        <v>0.33333333333333331</v>
      </c>
      <c r="AO6" s="130">
        <f>'2018'!Q6</f>
        <v>115160000</v>
      </c>
      <c r="AP6" s="130">
        <f>'2018'!R6</f>
        <v>57660000</v>
      </c>
      <c r="AQ6" s="129">
        <f>'2018'!S6</f>
        <v>0.50069468565474118</v>
      </c>
      <c r="AR6" s="131"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28">
        <f>'2019'!N6</f>
        <v>1</v>
      </c>
      <c r="AT6" s="127">
        <f>'2019'!O6</f>
        <v>1</v>
      </c>
      <c r="AU6" s="129">
        <f>'2019'!P6</f>
        <v>0.7</v>
      </c>
      <c r="AV6" s="130">
        <f>'2019'!Q6</f>
        <v>46456000</v>
      </c>
      <c r="AW6" s="130">
        <f>'2019'!R6</f>
        <v>40284000</v>
      </c>
      <c r="AX6" s="129">
        <f>'2019'!S6</f>
        <v>0</v>
      </c>
      <c r="AY6" s="131" t="str">
        <f>'2019'!AB6</f>
        <v>La Secretaría de Turismo, Industria y Comercio reporta haber logrado beneficiar un total de 13 unidades de emprendimiento de población con enfoque diferencial mediante procesos de apoyo y asistencias técnicas y la promoción de unidades de emprendimiento en espacios comerciales como ferias y muestras empresariales, para un total de 8 mujeres beneficiadas en el primer semestre del 2019.</v>
      </c>
    </row>
    <row r="7" spans="1:51" ht="60" customHeight="1" x14ac:dyDescent="0.25">
      <c r="A7" s="270"/>
      <c r="B7" s="273"/>
      <c r="C7" s="266"/>
      <c r="D7" s="14">
        <v>4</v>
      </c>
      <c r="E7" s="13" t="s">
        <v>31</v>
      </c>
      <c r="F7" s="206" t="s">
        <v>32</v>
      </c>
      <c r="G7" s="13" t="s">
        <v>33</v>
      </c>
      <c r="H7" s="13" t="s">
        <v>34</v>
      </c>
      <c r="I7" s="33" t="s">
        <v>35</v>
      </c>
      <c r="J7" s="44" t="s">
        <v>96</v>
      </c>
      <c r="K7" s="14" t="s">
        <v>96</v>
      </c>
      <c r="L7" s="14" t="s">
        <v>96</v>
      </c>
      <c r="M7" s="55" t="s">
        <v>96</v>
      </c>
      <c r="N7" s="44">
        <v>10</v>
      </c>
      <c r="O7" s="49">
        <f t="shared" si="0"/>
        <v>3</v>
      </c>
      <c r="P7" s="80">
        <f t="shared" si="1"/>
        <v>0.3</v>
      </c>
      <c r="Q7" s="48">
        <f>'2015'!O7</f>
        <v>0</v>
      </c>
      <c r="R7" s="49">
        <f>'2015'!P7</f>
        <v>0</v>
      </c>
      <c r="S7" s="50">
        <f>'2015'!Q7</f>
        <v>0</v>
      </c>
      <c r="T7" s="51">
        <f>'2015'!R7</f>
        <v>0</v>
      </c>
      <c r="U7" s="51">
        <f>'2015'!S7</f>
        <v>0</v>
      </c>
      <c r="V7" s="50">
        <f>'2015'!T7</f>
        <v>0</v>
      </c>
      <c r="W7" s="52" t="str">
        <f>'2015'!U7</f>
        <v>ND</v>
      </c>
      <c r="X7" s="128">
        <f>'2016'!N7</f>
        <v>1</v>
      </c>
      <c r="Y7" s="127">
        <f>'2016'!O7</f>
        <v>0</v>
      </c>
      <c r="Z7" s="129">
        <f>'2016'!P7</f>
        <v>0</v>
      </c>
      <c r="AA7" s="130">
        <f>'2016'!Q7</f>
        <v>0</v>
      </c>
      <c r="AB7" s="130">
        <f>'2016'!R7</f>
        <v>0</v>
      </c>
      <c r="AC7" s="129">
        <f>'2016'!S7</f>
        <v>0</v>
      </c>
      <c r="AD7" s="131" t="str">
        <f>'2016'!T7</f>
        <v>a la fecha  el seminario dirigido a empresas de mujeres para que participen en las licitaciones de compras públicas, esta pendiente de realizar.</v>
      </c>
      <c r="AE7" s="128">
        <f>'2017'!N7</f>
        <v>1</v>
      </c>
      <c r="AF7" s="127">
        <f>'2017'!O7</f>
        <v>1</v>
      </c>
      <c r="AG7" s="129">
        <f>'2017'!P7</f>
        <v>1</v>
      </c>
      <c r="AH7" s="130" t="str">
        <f>'2017'!Q7</f>
        <v>PENDIENTE</v>
      </c>
      <c r="AI7" s="130" t="str">
        <f>'2017'!R7</f>
        <v>PENDIENTE</v>
      </c>
      <c r="AJ7" s="129">
        <f>'2017'!S7</f>
        <v>0</v>
      </c>
      <c r="AK7" s="131"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28">
        <f>'2018'!N7</f>
        <v>1</v>
      </c>
      <c r="AM7" s="127">
        <f>'2018'!O7</f>
        <v>1</v>
      </c>
      <c r="AN7" s="129">
        <f>'2018'!P7</f>
        <v>1</v>
      </c>
      <c r="AO7" s="130" t="str">
        <f>'2018'!Q7</f>
        <v>-</v>
      </c>
      <c r="AP7" s="130" t="str">
        <f>'2018'!R7</f>
        <v>-</v>
      </c>
      <c r="AQ7" s="129" t="e">
        <f>'2018'!S7</f>
        <v>#VALUE!</v>
      </c>
      <c r="AR7" s="131"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28">
        <f>'2019'!N7</f>
        <v>1</v>
      </c>
      <c r="AT7" s="127">
        <f>'2019'!O7</f>
        <v>1</v>
      </c>
      <c r="AU7" s="129">
        <f>'2019'!P7</f>
        <v>0.7</v>
      </c>
      <c r="AV7" s="130">
        <f>'2019'!Q7</f>
        <v>0</v>
      </c>
      <c r="AW7" s="130">
        <f>'2019'!R7</f>
        <v>0</v>
      </c>
      <c r="AX7" s="129">
        <f>'2019'!S7</f>
        <v>0</v>
      </c>
      <c r="AY7" s="131" t="str">
        <f>'2019'!AB7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row>
    <row r="8" spans="1:51" ht="60" customHeight="1" x14ac:dyDescent="0.25">
      <c r="A8" s="270"/>
      <c r="B8" s="273"/>
      <c r="C8" s="266"/>
      <c r="D8" s="14">
        <v>5</v>
      </c>
      <c r="E8" s="13" t="s">
        <v>36</v>
      </c>
      <c r="F8" s="13" t="s">
        <v>37</v>
      </c>
      <c r="G8" s="13" t="s">
        <v>38</v>
      </c>
      <c r="H8" s="13" t="s">
        <v>39</v>
      </c>
      <c r="I8" s="33" t="s">
        <v>40</v>
      </c>
      <c r="J8" s="44" t="s">
        <v>211</v>
      </c>
      <c r="K8" s="13" t="s">
        <v>214</v>
      </c>
      <c r="L8" s="14">
        <v>45</v>
      </c>
      <c r="M8" s="33" t="s">
        <v>213</v>
      </c>
      <c r="N8" s="44">
        <v>5</v>
      </c>
      <c r="O8" s="49">
        <f t="shared" si="0"/>
        <v>5.7</v>
      </c>
      <c r="P8" s="80">
        <f t="shared" si="1"/>
        <v>1.1400000000000001</v>
      </c>
      <c r="Q8" s="48">
        <f>'2015'!O8</f>
        <v>1</v>
      </c>
      <c r="R8" s="49">
        <f>'2015'!P8</f>
        <v>0.7</v>
      </c>
      <c r="S8" s="50">
        <f>'2015'!Q8</f>
        <v>0.7</v>
      </c>
      <c r="T8" s="51">
        <f>'2015'!R8</f>
        <v>0</v>
      </c>
      <c r="U8" s="51">
        <f>'2015'!S8</f>
        <v>0</v>
      </c>
      <c r="V8" s="50">
        <f>'2015'!T8</f>
        <v>0</v>
      </c>
      <c r="W8" s="52" t="str">
        <f>'2015'!U8</f>
        <v>ND</v>
      </c>
      <c r="X8" s="128">
        <f>'2016'!N8</f>
        <v>1</v>
      </c>
      <c r="Y8" s="127">
        <f>'2016'!O8</f>
        <v>2</v>
      </c>
      <c r="Z8" s="129">
        <f>'2016'!P8</f>
        <v>2</v>
      </c>
      <c r="AA8" s="130">
        <f>'2016'!Q8</f>
        <v>0</v>
      </c>
      <c r="AB8" s="130">
        <f>'2016'!R8</f>
        <v>0</v>
      </c>
      <c r="AC8" s="129">
        <f>'2016'!S8</f>
        <v>0</v>
      </c>
      <c r="AD8" s="131"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28">
        <f>'2017'!N8</f>
        <v>1</v>
      </c>
      <c r="AF8" s="127">
        <f>'2017'!O8</f>
        <v>1</v>
      </c>
      <c r="AG8" s="129">
        <f>'2017'!P8</f>
        <v>1</v>
      </c>
      <c r="AH8" s="130">
        <f>'2017'!Q8</f>
        <v>69920000</v>
      </c>
      <c r="AI8" s="130">
        <f>'2017'!R8</f>
        <v>24640000</v>
      </c>
      <c r="AJ8" s="129">
        <f>'2017'!S8</f>
        <v>0.35240274599542332</v>
      </c>
      <c r="AK8" s="131"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28">
        <f>'2018'!N8</f>
        <v>3</v>
      </c>
      <c r="AM8" s="127">
        <f>'2018'!O8</f>
        <v>1</v>
      </c>
      <c r="AN8" s="129">
        <f>'2018'!P8</f>
        <v>0.33333333333333331</v>
      </c>
      <c r="AO8" s="130">
        <f>'2018'!Q8</f>
        <v>115160000</v>
      </c>
      <c r="AP8" s="130">
        <f>'2018'!R8</f>
        <v>57660000</v>
      </c>
      <c r="AQ8" s="129">
        <f>'2018'!S8</f>
        <v>0.50069468565474118</v>
      </c>
      <c r="AR8" s="131"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28">
        <f>'2019'!N8</f>
        <v>1</v>
      </c>
      <c r="AT8" s="127">
        <f>'2019'!O8</f>
        <v>1</v>
      </c>
      <c r="AU8" s="129">
        <f>'2019'!P8</f>
        <v>0.7</v>
      </c>
      <c r="AV8" s="130">
        <f>'2019'!Q8</f>
        <v>98500000</v>
      </c>
      <c r="AW8" s="130">
        <f>'2019'!R8</f>
        <v>13768000</v>
      </c>
      <c r="AX8" s="129">
        <f>'2019'!S8</f>
        <v>0</v>
      </c>
      <c r="AY8" s="131" t="str">
        <f>'2019'!AB8</f>
        <v>La Secretaría de Agricultura realizó capacitación a 437 a  jóvenes y mujeres rurales pertenecientes a 34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v>
      </c>
    </row>
    <row r="9" spans="1:51" ht="60" customHeight="1" x14ac:dyDescent="0.25">
      <c r="A9" s="270"/>
      <c r="B9" s="273"/>
      <c r="C9" s="266"/>
      <c r="D9" s="14">
        <v>6</v>
      </c>
      <c r="E9" s="13" t="s">
        <v>41</v>
      </c>
      <c r="F9" s="13" t="s">
        <v>42</v>
      </c>
      <c r="G9" s="13" t="s">
        <v>43</v>
      </c>
      <c r="H9" s="14" t="s">
        <v>44</v>
      </c>
      <c r="I9" s="55" t="s">
        <v>45</v>
      </c>
      <c r="J9" s="53" t="s">
        <v>215</v>
      </c>
      <c r="K9" s="13" t="s">
        <v>216</v>
      </c>
      <c r="L9" s="10">
        <v>197</v>
      </c>
      <c r="M9" s="33" t="s">
        <v>217</v>
      </c>
      <c r="N9" s="74">
        <v>0.8</v>
      </c>
      <c r="O9" s="49">
        <f t="shared" si="0"/>
        <v>120.22499999999999</v>
      </c>
      <c r="P9" s="80">
        <f t="shared" si="1"/>
        <v>150.28124999999997</v>
      </c>
      <c r="Q9" s="48">
        <f>'2015'!O9</f>
        <v>0.15</v>
      </c>
      <c r="R9" s="49">
        <f>'2015'!P9</f>
        <v>0.15</v>
      </c>
      <c r="S9" s="50">
        <f>'2015'!Q9</f>
        <v>1</v>
      </c>
      <c r="T9" s="51">
        <f>'2015'!R9</f>
        <v>368750000</v>
      </c>
      <c r="U9" s="51">
        <f>'2015'!S9</f>
        <v>368386660</v>
      </c>
      <c r="V9" s="50">
        <f>'2015'!T9</f>
        <v>0.99901467118644072</v>
      </c>
      <c r="W9" s="52"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28">
        <f>'2016'!N9</f>
        <v>0.08</v>
      </c>
      <c r="Y9" s="127">
        <f>'2016'!O9</f>
        <v>0</v>
      </c>
      <c r="Z9" s="129">
        <f>'2016'!P9</f>
        <v>0</v>
      </c>
      <c r="AA9" s="130">
        <f>'2016'!Q9</f>
        <v>0</v>
      </c>
      <c r="AB9" s="130">
        <f>'2016'!R9</f>
        <v>0</v>
      </c>
      <c r="AC9" s="129">
        <f>'2016'!S9</f>
        <v>0</v>
      </c>
      <c r="AD9" s="131" t="str">
        <f>'2016'!T9</f>
        <v xml:space="preserve">Se solicalizaron todas las ofertas en los diferentes eventos de mujeres. </v>
      </c>
      <c r="AE9" s="128">
        <f>'2017'!N9</f>
        <v>0.08</v>
      </c>
      <c r="AF9" s="127">
        <f>'2017'!O9</f>
        <v>7.4999999999999997E-2</v>
      </c>
      <c r="AG9" s="129">
        <f>'2017'!P9</f>
        <v>0.9375</v>
      </c>
      <c r="AH9" s="130">
        <f>'2017'!Q9</f>
        <v>82000000</v>
      </c>
      <c r="AI9" s="130">
        <f>'2017'!R9</f>
        <v>6570000</v>
      </c>
      <c r="AJ9" s="129">
        <f>'2017'!S9</f>
        <v>8.0121951219512197E-2</v>
      </c>
      <c r="AK9" s="131" t="str">
        <f>'2017'!T9</f>
        <v xml:space="preserve">desde la secretaria de equidad de genero y mujer se solicalizaron todas las ofertas en los diferentes eventos de mujeres. </v>
      </c>
      <c r="AL9" s="128">
        <f>'2018'!N9</f>
        <v>400</v>
      </c>
      <c r="AM9" s="127">
        <f>'2018'!O9</f>
        <v>119</v>
      </c>
      <c r="AN9" s="129">
        <f>'2018'!P9</f>
        <v>0.29749999999999999</v>
      </c>
      <c r="AO9" s="130">
        <f>'2018'!Q9</f>
        <v>28000000</v>
      </c>
      <c r="AP9" s="130">
        <f>'2018'!R9</f>
        <v>23280000</v>
      </c>
      <c r="AQ9" s="129">
        <f>'2018'!S9</f>
        <v>0.83142857142857141</v>
      </c>
      <c r="AR9" s="131"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28">
        <f>'2019'!N9</f>
        <v>1</v>
      </c>
      <c r="AT9" s="127">
        <f>'2019'!O9</f>
        <v>1</v>
      </c>
      <c r="AU9" s="129">
        <f>'2019'!P9</f>
        <v>0.7</v>
      </c>
      <c r="AV9" s="130">
        <f>'2019'!Q9</f>
        <v>50000000</v>
      </c>
      <c r="AW9" s="130">
        <f>'2019'!R9</f>
        <v>12762000</v>
      </c>
      <c r="AX9" s="129">
        <f>'2019'!S9</f>
        <v>0</v>
      </c>
      <c r="AY9" s="131" t="str">
        <f>'2019'!AB9</f>
        <v>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v>
      </c>
    </row>
    <row r="10" spans="1:51" ht="60" customHeight="1" x14ac:dyDescent="0.25">
      <c r="A10" s="270"/>
      <c r="B10" s="273"/>
      <c r="C10" s="266"/>
      <c r="D10" s="14">
        <v>7</v>
      </c>
      <c r="E10" s="13" t="s">
        <v>46</v>
      </c>
      <c r="F10" s="13" t="s">
        <v>47</v>
      </c>
      <c r="G10" s="13" t="s">
        <v>48</v>
      </c>
      <c r="H10" s="13" t="s">
        <v>19</v>
      </c>
      <c r="I10" s="33" t="s">
        <v>49</v>
      </c>
      <c r="J10" s="44" t="s">
        <v>96</v>
      </c>
      <c r="K10" s="14" t="s">
        <v>96</v>
      </c>
      <c r="L10" s="14" t="s">
        <v>96</v>
      </c>
      <c r="M10" s="55" t="s">
        <v>96</v>
      </c>
      <c r="N10" s="74">
        <v>1</v>
      </c>
      <c r="O10" s="49">
        <f t="shared" si="0"/>
        <v>2.48</v>
      </c>
      <c r="P10" s="80">
        <f t="shared" si="1"/>
        <v>2.48</v>
      </c>
      <c r="Q10" s="48">
        <f>'2015'!O10</f>
        <v>0.5</v>
      </c>
      <c r="R10" s="49">
        <f>'2015'!P10</f>
        <v>0.3</v>
      </c>
      <c r="S10" s="50">
        <f>'2015'!Q10</f>
        <v>0.6</v>
      </c>
      <c r="T10" s="51">
        <f>'2015'!R10</f>
        <v>0</v>
      </c>
      <c r="U10" s="51">
        <f>'2015'!S10</f>
        <v>0</v>
      </c>
      <c r="V10" s="50">
        <f>'2015'!T10</f>
        <v>0</v>
      </c>
      <c r="W10" s="52" t="str">
        <f>'2015'!U10</f>
        <v>ND</v>
      </c>
      <c r="X10" s="128">
        <f>'2016'!N10</f>
        <v>0.1</v>
      </c>
      <c r="Y10" s="127">
        <f>'2016'!O10</f>
        <v>0.1</v>
      </c>
      <c r="Z10" s="129">
        <f>'2016'!P10</f>
        <v>1</v>
      </c>
      <c r="AA10" s="130">
        <f>'2016'!Q10</f>
        <v>0</v>
      </c>
      <c r="AB10" s="130">
        <f>'2016'!R10</f>
        <v>0</v>
      </c>
      <c r="AC10" s="129">
        <f>'2016'!S10</f>
        <v>0</v>
      </c>
      <c r="AD10" s="131"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28">
        <f>'2017'!N10</f>
        <v>0.1</v>
      </c>
      <c r="AF10" s="127">
        <f>'2017'!O10</f>
        <v>0.08</v>
      </c>
      <c r="AG10" s="129">
        <f>'2017'!P10</f>
        <v>0.79999999999999993</v>
      </c>
      <c r="AH10" s="130" t="str">
        <f>'2017'!Q10</f>
        <v>PENDIENTE</v>
      </c>
      <c r="AI10" s="130" t="str">
        <f>'2017'!R10</f>
        <v>PENDIENTE</v>
      </c>
      <c r="AJ10" s="129">
        <f>'2017'!S10</f>
        <v>0</v>
      </c>
      <c r="AK10" s="131"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28">
        <f>'2018'!N10</f>
        <v>1</v>
      </c>
      <c r="AM10" s="127">
        <f>'2018'!O10</f>
        <v>1</v>
      </c>
      <c r="AN10" s="129">
        <f>'2018'!P10</f>
        <v>1</v>
      </c>
      <c r="AO10" s="130" t="str">
        <f>'2018'!Q10</f>
        <v>-</v>
      </c>
      <c r="AP10" s="130" t="str">
        <f>'2018'!R10</f>
        <v>-</v>
      </c>
      <c r="AQ10" s="129" t="e">
        <f>'2018'!S10</f>
        <v>#VALUE!</v>
      </c>
      <c r="AR10" s="131" t="str">
        <f>'2018'!AB10</f>
        <v>El SENA, mediante el centro de desarrollo empresarial, ofrece asistencia en el desarrollo empresarial, el emprendimiento y el empresarismo, en pro de sensibilizar, asesorar y y gestionar acciones con los emprendedores del departamento.</v>
      </c>
      <c r="AS10" s="128">
        <f>'2019'!N10</f>
        <v>1</v>
      </c>
      <c r="AT10" s="127">
        <f>'2019'!O10</f>
        <v>1</v>
      </c>
      <c r="AU10" s="129">
        <f>'2019'!P10</f>
        <v>0.7</v>
      </c>
      <c r="AV10" s="130">
        <f>'2019'!Q10</f>
        <v>0</v>
      </c>
      <c r="AW10" s="130">
        <f>'2019'!R10</f>
        <v>0</v>
      </c>
      <c r="AX10" s="129">
        <f>'2019'!S10</f>
        <v>0</v>
      </c>
      <c r="AY10" s="131" t="str">
        <f>'2019'!AB10</f>
        <v xml:space="preserve">
En el marco del desarrollo de un proceso de fortalecimiento productivo en marketing digital, aproximadamente 45 mujeres pertenecientes a la red de apoyo e intercambio empresarial de mujeres, se beneficiaron de talleres y asistencia en el diseño de páginas web para mejorar los niveles de comercialización a través de canales virtuales y manejo de TICs.</v>
      </c>
    </row>
    <row r="11" spans="1:51" ht="60" customHeight="1" x14ac:dyDescent="0.25">
      <c r="A11" s="270"/>
      <c r="B11" s="273"/>
      <c r="C11" s="266" t="s">
        <v>50</v>
      </c>
      <c r="D11" s="14">
        <v>8</v>
      </c>
      <c r="E11" s="13" t="s">
        <v>51</v>
      </c>
      <c r="F11" s="13" t="s">
        <v>52</v>
      </c>
      <c r="G11" s="13" t="s">
        <v>53</v>
      </c>
      <c r="H11" s="13" t="s">
        <v>54</v>
      </c>
      <c r="I11" s="33" t="s">
        <v>55</v>
      </c>
      <c r="J11" s="7" t="s">
        <v>211</v>
      </c>
      <c r="K11" s="13" t="s">
        <v>218</v>
      </c>
      <c r="L11" s="14">
        <v>33</v>
      </c>
      <c r="M11" s="33" t="s">
        <v>219</v>
      </c>
      <c r="N11" s="74">
        <v>1</v>
      </c>
      <c r="O11" s="49">
        <f t="shared" si="0"/>
        <v>138.07999999999998</v>
      </c>
      <c r="P11" s="80">
        <f t="shared" si="1"/>
        <v>138.07999999999998</v>
      </c>
      <c r="Q11" s="48">
        <f>'2015'!O11</f>
        <v>0.08</v>
      </c>
      <c r="R11" s="49">
        <f>'2015'!P11</f>
        <v>0.08</v>
      </c>
      <c r="S11" s="50">
        <f>'2015'!Q11</f>
        <v>1</v>
      </c>
      <c r="T11" s="51">
        <f>'2015'!R11</f>
        <v>7987995</v>
      </c>
      <c r="U11" s="51">
        <f>'2015'!S11</f>
        <v>7987995</v>
      </c>
      <c r="V11" s="50">
        <f>'2015'!T11</f>
        <v>1</v>
      </c>
      <c r="W11" s="52"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28">
        <f>'2016'!N11</f>
        <v>10</v>
      </c>
      <c r="Y11" s="127">
        <f>'2016'!O11</f>
        <v>10</v>
      </c>
      <c r="Z11" s="129">
        <f>'2016'!P11</f>
        <v>1</v>
      </c>
      <c r="AA11" s="130">
        <f>'2016'!Q11</f>
        <v>0</v>
      </c>
      <c r="AB11" s="130">
        <f>'2016'!R11</f>
        <v>0</v>
      </c>
      <c r="AC11" s="129">
        <f>'2016'!S11</f>
        <v>0</v>
      </c>
      <c r="AD11" s="131"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28">
        <f>'2017'!N11</f>
        <v>10</v>
      </c>
      <c r="AF11" s="127">
        <f>'2017'!O11</f>
        <v>8</v>
      </c>
      <c r="AG11" s="129">
        <f>'2017'!P11</f>
        <v>0.8</v>
      </c>
      <c r="AH11" s="130">
        <f>'2017'!Q11</f>
        <v>28600000</v>
      </c>
      <c r="AI11" s="130">
        <f>'2017'!R11</f>
        <v>25860000</v>
      </c>
      <c r="AJ11" s="129">
        <f>'2017'!S11</f>
        <v>0.90419580419580414</v>
      </c>
      <c r="AK11" s="131"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28">
        <f>'2018'!N11</f>
        <v>400</v>
      </c>
      <c r="AM11" s="127">
        <f>'2018'!O11</f>
        <v>119</v>
      </c>
      <c r="AN11" s="129">
        <f>'2018'!P11</f>
        <v>0.29749999999999999</v>
      </c>
      <c r="AO11" s="130">
        <f>'2018'!Q11</f>
        <v>28000000</v>
      </c>
      <c r="AP11" s="130">
        <f>'2018'!R11</f>
        <v>23280000</v>
      </c>
      <c r="AQ11" s="129">
        <f>'2018'!S11</f>
        <v>0.83142857142857141</v>
      </c>
      <c r="AR11" s="131"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28">
        <f>'2019'!N11</f>
        <v>1</v>
      </c>
      <c r="AT11" s="127">
        <f>'2019'!O11</f>
        <v>1</v>
      </c>
      <c r="AU11" s="129">
        <f>'2019'!P11</f>
        <v>0.7</v>
      </c>
      <c r="AV11" s="130">
        <f>'2019'!Q11</f>
        <v>30000000</v>
      </c>
      <c r="AW11" s="130">
        <f>'2019'!R11</f>
        <v>2000000</v>
      </c>
      <c r="AX11" s="129">
        <f>'2019'!S11</f>
        <v>0</v>
      </c>
      <c r="AY11" s="131" t="str">
        <f>'2019'!AB11</f>
        <v xml:space="preserve">En cuanto a la creación de un programa de gestión financiera y fortalecimiento productivo para la cofinanciación de proyectos y acceso al crédito, se dio inicio al Programa “Solidario” para la vigencia 2019, con el cual se busca generar una línea de crédito para los micros y pequeños empresarios y dueños de negocio que no pueden acceder a las líneas de crédito forma y que se ven afectados por fenómenos como el “gota a gota”. En total se han beneficiado al primer semestre del año 62 mujeres.
</v>
      </c>
    </row>
    <row r="12" spans="1:51" ht="60" customHeight="1" x14ac:dyDescent="0.25">
      <c r="A12" s="270"/>
      <c r="B12" s="273"/>
      <c r="C12" s="266"/>
      <c r="D12" s="14">
        <v>9</v>
      </c>
      <c r="E12" s="13" t="s">
        <v>56</v>
      </c>
      <c r="F12" s="13" t="s">
        <v>57</v>
      </c>
      <c r="G12" s="13" t="s">
        <v>58</v>
      </c>
      <c r="H12" s="13" t="s">
        <v>59</v>
      </c>
      <c r="I12" s="33" t="s">
        <v>55</v>
      </c>
      <c r="J12" s="44" t="s">
        <v>211</v>
      </c>
      <c r="K12" s="14" t="s">
        <v>214</v>
      </c>
      <c r="L12" s="14">
        <v>28</v>
      </c>
      <c r="M12" s="33" t="s">
        <v>220</v>
      </c>
      <c r="N12" s="74">
        <v>0.9</v>
      </c>
      <c r="O12" s="49">
        <f t="shared" si="0"/>
        <v>12.28</v>
      </c>
      <c r="P12" s="80">
        <f t="shared" si="1"/>
        <v>13.644444444444444</v>
      </c>
      <c r="Q12" s="48">
        <f>'2015'!O12</f>
        <v>0.1</v>
      </c>
      <c r="R12" s="49">
        <f>'2015'!P12</f>
        <v>0.1</v>
      </c>
      <c r="S12" s="50">
        <f>'2015'!Q12</f>
        <v>1</v>
      </c>
      <c r="T12" s="51">
        <f>'2015'!R12</f>
        <v>137400000</v>
      </c>
      <c r="U12" s="51">
        <f>'2015'!S12</f>
        <v>137400000</v>
      </c>
      <c r="V12" s="50">
        <f>'2015'!T12</f>
        <v>1</v>
      </c>
      <c r="W12" s="52"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28">
        <f>'2016'!N12</f>
        <v>0.09</v>
      </c>
      <c r="Y12" s="127">
        <f>'2016'!O12</f>
        <v>0.09</v>
      </c>
      <c r="Z12" s="129">
        <f>'2016'!P12</f>
        <v>1</v>
      </c>
      <c r="AA12" s="130">
        <f>'2016'!Q12</f>
        <v>270000000</v>
      </c>
      <c r="AB12" s="130">
        <f>'2016'!R12</f>
        <v>270000000</v>
      </c>
      <c r="AC12" s="129">
        <f>'2016'!S12</f>
        <v>1</v>
      </c>
      <c r="AD12" s="131"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28">
        <f>'2017'!N12</f>
        <v>0.09</v>
      </c>
      <c r="AF12" s="127">
        <f>'2017'!O12</f>
        <v>0.09</v>
      </c>
      <c r="AG12" s="129">
        <f>'2017'!P12</f>
        <v>1</v>
      </c>
      <c r="AH12" s="130" t="str">
        <f>'2017'!Q12</f>
        <v>PENDIENTE</v>
      </c>
      <c r="AI12" s="130" t="str">
        <f>'2017'!R12</f>
        <v>PENDIENTE</v>
      </c>
      <c r="AJ12" s="129">
        <f>'2017'!S12</f>
        <v>0</v>
      </c>
      <c r="AK12" s="131" t="str">
        <f>'2017'!T12</f>
        <v>Se han realizado capacitaciones a 300 jovenes y mujeres rurales campesinas,  en temas de asociatividad, emprendimiento, comercializacion en  los  municipios GÉNOVA-FILANDIA-MONTENEGRO-FILANDIA-BUENAVIST A-CIRCASIA-CALARCÁ</v>
      </c>
      <c r="AL12" s="128">
        <f>'2018'!N12</f>
        <v>2</v>
      </c>
      <c r="AM12" s="127">
        <f>'2018'!O12</f>
        <v>0</v>
      </c>
      <c r="AN12" s="129">
        <f>'2018'!P12</f>
        <v>0</v>
      </c>
      <c r="AO12" s="130">
        <f>'2018'!Q12</f>
        <v>21000000</v>
      </c>
      <c r="AP12" s="130">
        <f>'2018'!R12</f>
        <v>0</v>
      </c>
      <c r="AQ12" s="129">
        <f>'2018'!S12</f>
        <v>0</v>
      </c>
      <c r="AR12" s="131"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28">
        <f>'2019'!N12</f>
        <v>12</v>
      </c>
      <c r="AT12" s="127">
        <f>'2019'!O12</f>
        <v>12</v>
      </c>
      <c r="AU12" s="129">
        <f>'2019'!P12</f>
        <v>0.75</v>
      </c>
      <c r="AV12" s="130">
        <f>'2019'!Q12</f>
        <v>33258000</v>
      </c>
      <c r="AW12" s="130">
        <f>'2019'!R12</f>
        <v>0</v>
      </c>
      <c r="AX12" s="129">
        <f>'2019'!S12</f>
        <v>0</v>
      </c>
      <c r="AY12" s="131" t="str">
        <f>'2019'!AB12</f>
        <v xml:space="preserve">De igual forma la Secretaría de Agricultura reporta que se tienen dos grupos de mujeres . Uno en el Municipio de Circasia y el segundo en el Municipio de Calarcá. Se esta organizando un tercer grupo con jovenes productores de café de Génova. Así mismo, se realizó capacitación a 180 jóvenes y mujeres rurales en actividades agrícolas y no agrícolasdel municipio de la tebaida, circasia, calarca y Armenia, acerca de la importancia de la asociatividad, “Un sector agropecuario en el Quindío, es posible". Se estan capacitando dos grupos en el Municipio de Génova. Un grupo de mujeres identificado como Asomora correspondientes a productoras de mora y un grupo de jovenes cafeteros de Génova denominado Asojoca. </v>
      </c>
    </row>
    <row r="13" spans="1:51" ht="60" customHeight="1" x14ac:dyDescent="0.25">
      <c r="A13" s="270"/>
      <c r="B13" s="273"/>
      <c r="C13" s="266"/>
      <c r="D13" s="14">
        <v>10</v>
      </c>
      <c r="E13" s="13" t="s">
        <v>60</v>
      </c>
      <c r="F13" s="13" t="s">
        <v>61</v>
      </c>
      <c r="G13" s="13" t="s">
        <v>62</v>
      </c>
      <c r="H13" s="13" t="s">
        <v>63</v>
      </c>
      <c r="I13" s="33" t="s">
        <v>55</v>
      </c>
      <c r="J13" s="44" t="s">
        <v>221</v>
      </c>
      <c r="K13" s="14" t="s">
        <v>222</v>
      </c>
      <c r="L13" s="14">
        <v>122</v>
      </c>
      <c r="M13" s="33" t="s">
        <v>223</v>
      </c>
      <c r="N13" s="74">
        <v>0.9</v>
      </c>
      <c r="O13" s="49">
        <f t="shared" si="0"/>
        <v>12.78</v>
      </c>
      <c r="P13" s="80">
        <f t="shared" si="1"/>
        <v>14.2</v>
      </c>
      <c r="Q13" s="48">
        <f>'2015'!O13</f>
        <v>0.1</v>
      </c>
      <c r="R13" s="49">
        <f>'2015'!P13</f>
        <v>0.1</v>
      </c>
      <c r="S13" s="50">
        <f>'2015'!Q13</f>
        <v>1</v>
      </c>
      <c r="T13" s="51">
        <f>'2015'!R13</f>
        <v>137400000</v>
      </c>
      <c r="U13" s="51">
        <f>'2015'!S13</f>
        <v>137400000</v>
      </c>
      <c r="V13" s="50">
        <f>'2015'!T13</f>
        <v>1</v>
      </c>
      <c r="W13" s="52" t="str">
        <f>'2015'!U13</f>
        <v>Desde el 80%de los encadenamientos productivos, con iniciativa femenina, mencionada anteriormente, se da cumplimiento a esta meta</v>
      </c>
      <c r="X13" s="128">
        <f>'2016'!N13</f>
        <v>0.09</v>
      </c>
      <c r="Y13" s="127">
        <f>'2016'!O13</f>
        <v>0.09</v>
      </c>
      <c r="Z13" s="129">
        <f>'2016'!P13</f>
        <v>1</v>
      </c>
      <c r="AA13" s="130">
        <f>'2016'!Q13</f>
        <v>4894167</v>
      </c>
      <c r="AB13" s="130">
        <f>'2016'!R13</f>
        <v>4894167</v>
      </c>
      <c r="AC13" s="129">
        <f>'2016'!S13</f>
        <v>1</v>
      </c>
      <c r="AD13" s="131"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28">
        <f>'2017'!N13</f>
        <v>0.09</v>
      </c>
      <c r="AF13" s="127">
        <f>'2017'!O13</f>
        <v>0.09</v>
      </c>
      <c r="AG13" s="129">
        <f>'2017'!P13</f>
        <v>1</v>
      </c>
      <c r="AH13" s="130">
        <f>'2017'!Q13</f>
        <v>3090000</v>
      </c>
      <c r="AI13" s="130">
        <f>'2017'!R13</f>
        <v>3090000</v>
      </c>
      <c r="AJ13" s="129">
        <f>'2017'!S13</f>
        <v>1</v>
      </c>
      <c r="AK13" s="131"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28">
        <f>'2018'!N13</f>
        <v>1</v>
      </c>
      <c r="AM13" s="127">
        <f>'2018'!O13</f>
        <v>0.5</v>
      </c>
      <c r="AN13" s="129">
        <f>'2018'!P13</f>
        <v>0.5</v>
      </c>
      <c r="AO13" s="130">
        <f>'2018'!Q13</f>
        <v>96174667</v>
      </c>
      <c r="AP13" s="130">
        <f>'2018'!R13</f>
        <v>25800000</v>
      </c>
      <c r="AQ13" s="129">
        <f>'2018'!S13</f>
        <v>0.26826191142413836</v>
      </c>
      <c r="AR13" s="131"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28">
        <f>'2019'!N13</f>
        <v>12</v>
      </c>
      <c r="AT13" s="127">
        <f>'2019'!O13</f>
        <v>12</v>
      </c>
      <c r="AU13" s="129">
        <f>'2019'!P13</f>
        <v>0.7</v>
      </c>
      <c r="AV13" s="130">
        <f>'2019'!Q13</f>
        <v>0</v>
      </c>
      <c r="AW13" s="130">
        <f>'2019'!R13</f>
        <v>0</v>
      </c>
      <c r="AX13" s="129">
        <f>'2019'!S13</f>
        <v>0</v>
      </c>
      <c r="AY13" s="131" t="str">
        <f>'2019'!AB13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row>
    <row r="14" spans="1:51" ht="60" customHeight="1" x14ac:dyDescent="0.25">
      <c r="A14" s="270"/>
      <c r="B14" s="273"/>
      <c r="C14" s="266" t="s">
        <v>50</v>
      </c>
      <c r="D14" s="14">
        <v>11</v>
      </c>
      <c r="E14" s="13" t="s">
        <v>64</v>
      </c>
      <c r="F14" s="13" t="s">
        <v>65</v>
      </c>
      <c r="G14" s="13" t="s">
        <v>66</v>
      </c>
      <c r="H14" s="13" t="s">
        <v>67</v>
      </c>
      <c r="I14" s="33" t="s">
        <v>289</v>
      </c>
      <c r="J14" s="44" t="s">
        <v>224</v>
      </c>
      <c r="K14" s="14" t="s">
        <v>290</v>
      </c>
      <c r="L14" s="14" t="s">
        <v>225</v>
      </c>
      <c r="M14" s="33" t="s">
        <v>226</v>
      </c>
      <c r="N14" s="74">
        <v>0.95</v>
      </c>
      <c r="O14" s="49">
        <f t="shared" si="0"/>
        <v>152.38999999999999</v>
      </c>
      <c r="P14" s="80">
        <f t="shared" si="1"/>
        <v>160.41052631578947</v>
      </c>
      <c r="Q14" s="48">
        <f>'2015'!O14</f>
        <v>0.2</v>
      </c>
      <c r="R14" s="49">
        <f>'2015'!P14</f>
        <v>0.2</v>
      </c>
      <c r="S14" s="50">
        <f>'2015'!Q14</f>
        <v>1</v>
      </c>
      <c r="T14" s="51">
        <f>'2015'!R14</f>
        <v>137400000</v>
      </c>
      <c r="U14" s="51">
        <f>'2015'!S14</f>
        <v>8000000</v>
      </c>
      <c r="V14" s="50">
        <f>'2015'!T14</f>
        <v>5.8224163027656477E-2</v>
      </c>
      <c r="W14" s="52"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28">
        <f>'2016'!N14</f>
        <v>9.5000000000000001E-2</v>
      </c>
      <c r="Y14" s="127">
        <f>'2016'!O14</f>
        <v>9.5000000000000001E-2</v>
      </c>
      <c r="Z14" s="129">
        <f>'2016'!P14</f>
        <v>1</v>
      </c>
      <c r="AA14" s="130">
        <f>'2016'!Q14</f>
        <v>10000000</v>
      </c>
      <c r="AB14" s="130">
        <f>'2016'!R14</f>
        <v>10000000</v>
      </c>
      <c r="AC14" s="129">
        <f>'2016'!S14</f>
        <v>1</v>
      </c>
      <c r="AD14" s="131"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28">
        <f>'2017'!N14</f>
        <v>9.5000000000000001E-2</v>
      </c>
      <c r="AF14" s="127">
        <f>'2017'!O14</f>
        <v>9.5000000000000001E-2</v>
      </c>
      <c r="AG14" s="129">
        <f>'2017'!P14</f>
        <v>1</v>
      </c>
      <c r="AH14" s="130">
        <f>'2017'!Q14</f>
        <v>18000000</v>
      </c>
      <c r="AI14" s="130">
        <f>'2017'!R14</f>
        <v>0</v>
      </c>
      <c r="AJ14" s="129">
        <f>'2017'!S14</f>
        <v>0</v>
      </c>
      <c r="AK14" s="131"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28">
        <f>'2018'!N14</f>
        <v>600</v>
      </c>
      <c r="AM14" s="127">
        <f>'2018'!O14</f>
        <v>139</v>
      </c>
      <c r="AN14" s="129">
        <f>'2018'!P14</f>
        <v>0.23166666666666666</v>
      </c>
      <c r="AO14" s="130">
        <f>'2018'!Q14</f>
        <v>28000000</v>
      </c>
      <c r="AP14" s="130">
        <f>'2018'!R14</f>
        <v>26620000</v>
      </c>
      <c r="AQ14" s="129">
        <f>'2018'!S14</f>
        <v>0.95071428571428573</v>
      </c>
      <c r="AR14" s="131"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28">
        <f>'2019'!N14</f>
        <v>13</v>
      </c>
      <c r="AT14" s="127">
        <f>'2019'!O14</f>
        <v>13</v>
      </c>
      <c r="AU14" s="129">
        <f>'2019'!P14</f>
        <v>0.7</v>
      </c>
      <c r="AV14" s="130">
        <f>'2019'!Q14</f>
        <v>30000000</v>
      </c>
      <c r="AW14" s="130">
        <f>'2019'!R14</f>
        <v>0</v>
      </c>
      <c r="AX14" s="129">
        <f>'2019'!S14</f>
        <v>0</v>
      </c>
      <c r="AY14" s="131" t="str">
        <f>'2019'!AB14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row>
    <row r="15" spans="1:51" ht="60" customHeight="1" x14ac:dyDescent="0.25">
      <c r="A15" s="270"/>
      <c r="B15" s="273"/>
      <c r="C15" s="266"/>
      <c r="D15" s="14">
        <v>12</v>
      </c>
      <c r="E15" s="13" t="s">
        <v>69</v>
      </c>
      <c r="F15" s="13" t="s">
        <v>70</v>
      </c>
      <c r="G15" s="13" t="s">
        <v>71</v>
      </c>
      <c r="H15" s="13" t="s">
        <v>72</v>
      </c>
      <c r="I15" s="33" t="s">
        <v>285</v>
      </c>
      <c r="J15" s="7" t="s">
        <v>211</v>
      </c>
      <c r="K15" s="9" t="s">
        <v>212</v>
      </c>
      <c r="L15" s="14">
        <v>46</v>
      </c>
      <c r="M15" s="33" t="s">
        <v>227</v>
      </c>
      <c r="N15" s="74">
        <v>0.5</v>
      </c>
      <c r="O15" s="49">
        <f t="shared" si="0"/>
        <v>12.4</v>
      </c>
      <c r="P15" s="80">
        <f t="shared" si="1"/>
        <v>24.8</v>
      </c>
      <c r="Q15" s="48">
        <f>'2015'!O15</f>
        <v>0.05</v>
      </c>
      <c r="R15" s="49">
        <f>'2015'!P15</f>
        <v>0.05</v>
      </c>
      <c r="S15" s="50">
        <f>'2015'!Q15</f>
        <v>1</v>
      </c>
      <c r="T15" s="51">
        <f>'2015'!R15</f>
        <v>46926660</v>
      </c>
      <c r="U15" s="51">
        <f>'2015'!S15</f>
        <v>46926660</v>
      </c>
      <c r="V15" s="50">
        <f>'2015'!T15</f>
        <v>1</v>
      </c>
      <c r="W15" s="52"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28">
        <f>'2016'!N15</f>
        <v>0.05</v>
      </c>
      <c r="Y15" s="127">
        <f>'2016'!O15</f>
        <v>0.05</v>
      </c>
      <c r="Z15" s="129">
        <f>'2016'!P15</f>
        <v>1</v>
      </c>
      <c r="AA15" s="130">
        <f>'2016'!Q15</f>
        <v>60000000</v>
      </c>
      <c r="AB15" s="130">
        <f>'2016'!R15</f>
        <v>60000000</v>
      </c>
      <c r="AC15" s="129">
        <f>'2016'!S15</f>
        <v>1</v>
      </c>
      <c r="AD15" s="131"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28">
        <f>'2017'!N15</f>
        <v>0.05</v>
      </c>
      <c r="AF15" s="127">
        <f>'2017'!O15</f>
        <v>0.05</v>
      </c>
      <c r="AG15" s="129">
        <f>'2017'!P15</f>
        <v>1</v>
      </c>
      <c r="AH15" s="130">
        <f>'2017'!Q15</f>
        <v>215000000</v>
      </c>
      <c r="AI15" s="130">
        <f>'2017'!R15</f>
        <v>215000000</v>
      </c>
      <c r="AJ15" s="129">
        <f>'2017'!S15</f>
        <v>1</v>
      </c>
      <c r="AK15" s="131"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28">
        <f>'2018'!N15</f>
        <v>1</v>
      </c>
      <c r="AM15" s="127">
        <f>'2018'!O15</f>
        <v>0.25</v>
      </c>
      <c r="AN15" s="129">
        <f>'2018'!P15</f>
        <v>0.25</v>
      </c>
      <c r="AO15" s="130">
        <f>'2018'!Q15</f>
        <v>100000000</v>
      </c>
      <c r="AP15" s="130">
        <f>'2018'!R15</f>
        <v>100000000</v>
      </c>
      <c r="AQ15" s="129">
        <f>'2018'!S15</f>
        <v>1</v>
      </c>
      <c r="AR15" s="131"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28">
        <f>'2019'!N15</f>
        <v>12</v>
      </c>
      <c r="AT15" s="127">
        <f>'2019'!O15</f>
        <v>12</v>
      </c>
      <c r="AU15" s="129">
        <f>'2019'!P15</f>
        <v>0.8</v>
      </c>
      <c r="AV15" s="130">
        <f>'2019'!Q15</f>
        <v>150000000</v>
      </c>
      <c r="AW15" s="130">
        <f>'2019'!R15</f>
        <v>150000000</v>
      </c>
      <c r="AX15" s="129">
        <f>'2019'!S15</f>
        <v>0</v>
      </c>
      <c r="AY15" s="131" t="str">
        <f>'2019'!AB15</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row>
    <row r="16" spans="1:51" ht="60" customHeight="1" x14ac:dyDescent="0.25">
      <c r="A16" s="270"/>
      <c r="B16" s="273"/>
      <c r="C16" s="266"/>
      <c r="D16" s="14">
        <v>13</v>
      </c>
      <c r="E16" s="13" t="s">
        <v>287</v>
      </c>
      <c r="F16" s="13" t="s">
        <v>288</v>
      </c>
      <c r="G16" s="13" t="s">
        <v>73</v>
      </c>
      <c r="H16" s="13" t="s">
        <v>74</v>
      </c>
      <c r="I16" s="33" t="s">
        <v>286</v>
      </c>
      <c r="J16" s="44" t="s">
        <v>228</v>
      </c>
      <c r="K16" s="28" t="s">
        <v>229</v>
      </c>
      <c r="L16" s="14" t="s">
        <v>230</v>
      </c>
      <c r="M16" s="56" t="s">
        <v>231</v>
      </c>
      <c r="N16" s="74">
        <v>0.5</v>
      </c>
      <c r="O16" s="49">
        <f t="shared" si="0"/>
        <v>82.14</v>
      </c>
      <c r="P16" s="80">
        <f t="shared" si="1"/>
        <v>164.28</v>
      </c>
      <c r="Q16" s="48">
        <f>'2015'!O16</f>
        <v>0.05</v>
      </c>
      <c r="R16" s="49">
        <f>'2015'!P16</f>
        <v>0.05</v>
      </c>
      <c r="S16" s="50">
        <f>'2015'!Q16</f>
        <v>1</v>
      </c>
      <c r="T16" s="51">
        <f>'2015'!R16</f>
        <v>46926660</v>
      </c>
      <c r="U16" s="51">
        <f>'2015'!S16</f>
        <v>46926660</v>
      </c>
      <c r="V16" s="50">
        <f>'2015'!T16</f>
        <v>1</v>
      </c>
      <c r="W16" s="52" t="str">
        <f>'2015'!U16</f>
        <v>Se brindó fortalecimiento en el área productiva de la asociación café mujer en córdoba, en el manejo agronómico del cultivo, beneficio húmedo, beneficio seco  empacado y comercialización</v>
      </c>
      <c r="X16" s="128">
        <f>'2016'!N16</f>
        <v>0.05</v>
      </c>
      <c r="Y16" s="127">
        <f>'2016'!O16</f>
        <v>0.05</v>
      </c>
      <c r="Z16" s="129">
        <f>'2016'!P16</f>
        <v>1</v>
      </c>
      <c r="AA16" s="130">
        <f>'2016'!Q16</f>
        <v>0</v>
      </c>
      <c r="AB16" s="130">
        <f>'2016'!R16</f>
        <v>0</v>
      </c>
      <c r="AC16" s="129">
        <f>'2016'!S16</f>
        <v>0</v>
      </c>
      <c r="AD16" s="131" t="str">
        <f>'2016'!T16</f>
        <v xml:space="preserve">se convocaron a apoyaron en la formulacion a diferentes organizaciones de mujeres del departamento. </v>
      </c>
      <c r="AE16" s="128">
        <f>'2017'!N16</f>
        <v>0.05</v>
      </c>
      <c r="AF16" s="127">
        <f>'2017'!O16</f>
        <v>0.04</v>
      </c>
      <c r="AG16" s="129">
        <f>'2017'!P16</f>
        <v>0.79999999999999993</v>
      </c>
      <c r="AH16" s="130" t="str">
        <f>'2017'!Q16</f>
        <v>7000000
82000000</v>
      </c>
      <c r="AI16" s="130" t="str">
        <f>'2017'!R16</f>
        <v>0
6570000</v>
      </c>
      <c r="AJ16" s="129">
        <f>'2017'!S16</f>
        <v>0</v>
      </c>
      <c r="AK16" s="131"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28">
        <f>'2018'!N16</f>
        <v>70</v>
      </c>
      <c r="AM16" s="127">
        <f>'2018'!O16</f>
        <v>70</v>
      </c>
      <c r="AN16" s="129">
        <f>'2018'!P16</f>
        <v>1</v>
      </c>
      <c r="AO16" s="130">
        <f>'2018'!Q16</f>
        <v>7000000</v>
      </c>
      <c r="AP16" s="130">
        <f>'2018'!R16</f>
        <v>5950000</v>
      </c>
      <c r="AQ16" s="129">
        <f>'2018'!S16</f>
        <v>0.85</v>
      </c>
      <c r="AR16" s="131"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28">
        <f>'2019'!N16</f>
        <v>12</v>
      </c>
      <c r="AT16" s="127">
        <f>'2019'!O16</f>
        <v>12</v>
      </c>
      <c r="AU16" s="129">
        <f>'2019'!P16</f>
        <v>0.7</v>
      </c>
      <c r="AV16" s="130">
        <f>'2019'!Q16</f>
        <v>11000000</v>
      </c>
      <c r="AW16" s="130">
        <f>'2019'!R16</f>
        <v>0</v>
      </c>
      <c r="AX16" s="129">
        <f>'2019'!S16</f>
        <v>0</v>
      </c>
      <c r="AY16" s="131" t="str">
        <f>'2019'!AB16</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row>
    <row r="17" spans="1:51" ht="60" customHeight="1" x14ac:dyDescent="0.25">
      <c r="A17" s="270"/>
      <c r="B17" s="273"/>
      <c r="C17" s="266"/>
      <c r="D17" s="14">
        <v>14</v>
      </c>
      <c r="E17" s="13" t="s">
        <v>75</v>
      </c>
      <c r="F17" s="13" t="s">
        <v>76</v>
      </c>
      <c r="G17" s="13" t="s">
        <v>77</v>
      </c>
      <c r="H17" s="13" t="s">
        <v>78</v>
      </c>
      <c r="I17" s="33" t="s">
        <v>68</v>
      </c>
      <c r="J17" s="44" t="s">
        <v>211</v>
      </c>
      <c r="K17" s="14" t="s">
        <v>218</v>
      </c>
      <c r="L17" s="14">
        <v>32</v>
      </c>
      <c r="M17" s="33" t="s">
        <v>232</v>
      </c>
      <c r="N17" s="44" t="s">
        <v>77</v>
      </c>
      <c r="O17" s="49">
        <f t="shared" si="0"/>
        <v>24.18</v>
      </c>
      <c r="P17" s="80" t="e">
        <f t="shared" si="1"/>
        <v>#VALUE!</v>
      </c>
      <c r="Q17" s="48">
        <f>'2015'!O17</f>
        <v>0.1</v>
      </c>
      <c r="R17" s="49">
        <f>'2015'!P17</f>
        <v>0.1</v>
      </c>
      <c r="S17" s="50">
        <f>'2015'!Q17</f>
        <v>1</v>
      </c>
      <c r="T17" s="51">
        <f>'2015'!R17</f>
        <v>174500000</v>
      </c>
      <c r="U17" s="51">
        <f>'2015'!S17</f>
        <v>47689970</v>
      </c>
      <c r="V17" s="50">
        <f>'2015'!T17</f>
        <v>0.27329495702005729</v>
      </c>
      <c r="W17" s="52"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28">
        <f>'2016'!N17</f>
        <v>0.08</v>
      </c>
      <c r="Y17" s="127">
        <f>'2016'!O17</f>
        <v>0</v>
      </c>
      <c r="Z17" s="129">
        <f>'2016'!P17</f>
        <v>0</v>
      </c>
      <c r="AA17" s="130">
        <f>'2016'!Q17</f>
        <v>0</v>
      </c>
      <c r="AB17" s="130">
        <f>'2016'!R17</f>
        <v>0</v>
      </c>
      <c r="AC17" s="129">
        <f>'2016'!S17</f>
        <v>0</v>
      </c>
      <c r="AD17" s="131" t="str">
        <f>'2016'!T17</f>
        <v>No se apoyaron  mujeres  victimas en cofinanciamiento maximo para sus proyectos</v>
      </c>
      <c r="AE17" s="128">
        <f>'2017'!N17</f>
        <v>0.08</v>
      </c>
      <c r="AF17" s="127">
        <f>'2017'!O17</f>
        <v>0.08</v>
      </c>
      <c r="AG17" s="129">
        <f>'2017'!P17</f>
        <v>1</v>
      </c>
      <c r="AH17" s="130">
        <f>'2017'!Q17</f>
        <v>186900000</v>
      </c>
      <c r="AI17" s="130">
        <f>'2017'!R17</f>
        <v>59710000</v>
      </c>
      <c r="AJ17" s="129">
        <f>'2017'!S17</f>
        <v>0.3194756554307116</v>
      </c>
      <c r="AK17" s="131" t="str">
        <f>'2017'!T17</f>
        <v xml:space="preserve">Secretaria de agricultura ha apoyado a 3 organizaciones de mujeres con esta condicion, con el acompañamiento tecnico, compra de insumos y registros invima. </v>
      </c>
      <c r="AL17" s="128">
        <f>'2018'!N17</f>
        <v>30</v>
      </c>
      <c r="AM17" s="127">
        <f>'2018'!O17</f>
        <v>15</v>
      </c>
      <c r="AN17" s="129">
        <f>'2018'!P17</f>
        <v>0.5</v>
      </c>
      <c r="AO17" s="130">
        <f>'2018'!Q17</f>
        <v>140000000</v>
      </c>
      <c r="AP17" s="130">
        <f>'2018'!R17</f>
        <v>66320000</v>
      </c>
      <c r="AQ17" s="129">
        <f>'2018'!S17</f>
        <v>0.4737142857142857</v>
      </c>
      <c r="AR17" s="131"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28">
        <f>'2019'!N17</f>
        <v>9</v>
      </c>
      <c r="AT17" s="127">
        <f>'2019'!O17</f>
        <v>9</v>
      </c>
      <c r="AU17" s="129">
        <f>'2019'!P17</f>
        <v>0.6</v>
      </c>
      <c r="AV17" s="130">
        <f>'2019'!Q17</f>
        <v>250412588</v>
      </c>
      <c r="AW17" s="130">
        <f>'2019'!R17</f>
        <v>25400000</v>
      </c>
      <c r="AX17" s="129">
        <f>'2019'!S17</f>
        <v>0</v>
      </c>
      <c r="AY17" s="131" t="str">
        <f>'2019'!AB17</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row>
    <row r="18" spans="1:51" ht="60" customHeight="1" x14ac:dyDescent="0.25">
      <c r="A18" s="270"/>
      <c r="B18" s="273"/>
      <c r="C18" s="266" t="s">
        <v>79</v>
      </c>
      <c r="D18" s="14">
        <v>15</v>
      </c>
      <c r="E18" s="13" t="s">
        <v>80</v>
      </c>
      <c r="F18" s="13" t="s">
        <v>81</v>
      </c>
      <c r="G18" s="13" t="s">
        <v>82</v>
      </c>
      <c r="H18" s="13" t="s">
        <v>83</v>
      </c>
      <c r="I18" s="33" t="s">
        <v>84</v>
      </c>
      <c r="J18" s="270" t="s">
        <v>233</v>
      </c>
      <c r="K18" s="273" t="s">
        <v>234</v>
      </c>
      <c r="L18" s="275">
        <v>197</v>
      </c>
      <c r="M18" s="276" t="s">
        <v>217</v>
      </c>
      <c r="N18" s="74">
        <v>1</v>
      </c>
      <c r="O18" s="49">
        <f t="shared" si="0"/>
        <v>1.33</v>
      </c>
      <c r="P18" s="80">
        <f t="shared" si="1"/>
        <v>1.33</v>
      </c>
      <c r="Q18" s="48">
        <f>'2015'!O18</f>
        <v>0</v>
      </c>
      <c r="R18" s="49">
        <f>'2015'!P18</f>
        <v>0</v>
      </c>
      <c r="S18" s="50">
        <f>'2015'!Q18</f>
        <v>0</v>
      </c>
      <c r="T18" s="51">
        <f>'2015'!R18</f>
        <v>0</v>
      </c>
      <c r="U18" s="51">
        <f>'2015'!S18</f>
        <v>0</v>
      </c>
      <c r="V18" s="50">
        <f>'2015'!T18</f>
        <v>0</v>
      </c>
      <c r="W18" s="52" t="str">
        <f>'2015'!U18</f>
        <v>ND</v>
      </c>
      <c r="X18" s="128">
        <f>'2016'!N18</f>
        <v>0.1</v>
      </c>
      <c r="Y18" s="127">
        <f>'2016'!O18</f>
        <v>0.05</v>
      </c>
      <c r="Z18" s="129">
        <f>'2016'!P18</f>
        <v>0.5</v>
      </c>
      <c r="AA18" s="130">
        <f>'2016'!Q18</f>
        <v>0</v>
      </c>
      <c r="AB18" s="130">
        <f>'2016'!R18</f>
        <v>0</v>
      </c>
      <c r="AC18" s="129">
        <f>'2016'!S18</f>
        <v>0</v>
      </c>
      <c r="AD18" s="131"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28">
        <f>'2017'!N18</f>
        <v>0.1</v>
      </c>
      <c r="AF18" s="127">
        <f>'2017'!O18</f>
        <v>0.08</v>
      </c>
      <c r="AG18" s="129">
        <f>'2017'!P18</f>
        <v>0.79999999999999993</v>
      </c>
      <c r="AH18" s="130">
        <f>'2017'!Q18</f>
        <v>82000000</v>
      </c>
      <c r="AI18" s="130">
        <f>'2017'!R18</f>
        <v>6570000</v>
      </c>
      <c r="AJ18" s="129">
        <f>'2017'!S18</f>
        <v>8.0121951219512197E-2</v>
      </c>
      <c r="AK18" s="131"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28">
        <f>'2018'!N18</f>
        <v>1</v>
      </c>
      <c r="AM18" s="127">
        <f>'2018'!O18</f>
        <v>0.2</v>
      </c>
      <c r="AN18" s="129">
        <f>'2018'!P18</f>
        <v>0.2</v>
      </c>
      <c r="AO18" s="130">
        <f>'2018'!Q18</f>
        <v>69300000</v>
      </c>
      <c r="AP18" s="130">
        <f>'2018'!R18</f>
        <v>59520000</v>
      </c>
      <c r="AQ18" s="129">
        <f>'2018'!S18</f>
        <v>0.8588744588744589</v>
      </c>
      <c r="AR18" s="131" t="str">
        <f>'2018'!AB18</f>
        <v>A la fecha el ministerio de trabajo no ha reportado información. Frente a este punto se cuenta con la evidencia del envío de solicitud de información que de manera reiterada se ha realizado, al igual que a la Cámara de Comercio</v>
      </c>
      <c r="AS18" s="128">
        <f>'2019'!N18</f>
        <v>1</v>
      </c>
      <c r="AT18" s="127">
        <f>'2019'!O18</f>
        <v>1</v>
      </c>
      <c r="AU18" s="129">
        <f>'2019'!P18</f>
        <v>0.7</v>
      </c>
      <c r="AV18" s="130">
        <f>'2019'!Q18</f>
        <v>50000000</v>
      </c>
      <c r="AW18" s="130">
        <f>'2019'!R18</f>
        <v>12762000</v>
      </c>
      <c r="AX18" s="129">
        <f>'2019'!S18</f>
        <v>0</v>
      </c>
      <c r="AY18" s="131" t="str">
        <f>'2019'!AB18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row>
    <row r="19" spans="1:51" ht="60" customHeight="1" x14ac:dyDescent="0.25">
      <c r="A19" s="270"/>
      <c r="B19" s="273"/>
      <c r="C19" s="266"/>
      <c r="D19" s="14">
        <v>16</v>
      </c>
      <c r="E19" s="13" t="s">
        <v>85</v>
      </c>
      <c r="F19" s="13" t="s">
        <v>86</v>
      </c>
      <c r="G19" s="13" t="s">
        <v>291</v>
      </c>
      <c r="H19" s="13" t="s">
        <v>87</v>
      </c>
      <c r="I19" s="89" t="s">
        <v>88</v>
      </c>
      <c r="J19" s="270"/>
      <c r="K19" s="273"/>
      <c r="L19" s="275"/>
      <c r="M19" s="276"/>
      <c r="N19" s="44">
        <v>2</v>
      </c>
      <c r="O19" s="49">
        <f t="shared" si="0"/>
        <v>2.0007000000000001</v>
      </c>
      <c r="P19" s="80">
        <f t="shared" si="1"/>
        <v>1.0003500000000001</v>
      </c>
      <c r="Q19" s="48" t="str">
        <f>'2015'!O19</f>
        <v>Proposicion de la implementacion del programa equipares del ministerio del trabajo desde el consejo departamental de mujeres "Lina María Ramirez Alarcón"</v>
      </c>
      <c r="R19" s="49">
        <f>'2015'!P19</f>
        <v>0</v>
      </c>
      <c r="S19" s="50">
        <f>'2015'!Q19</f>
        <v>0</v>
      </c>
      <c r="T19" s="51">
        <f>'2015'!R19</f>
        <v>0</v>
      </c>
      <c r="U19" s="51">
        <f>'2015'!S19</f>
        <v>0</v>
      </c>
      <c r="V19" s="50">
        <f>'2015'!T19</f>
        <v>0</v>
      </c>
      <c r="W19" s="52" t="str">
        <f>'2015'!U19</f>
        <v>No ha sido posible la socializacion con el Ministerio de Trabajo territorial Quindio.</v>
      </c>
      <c r="X19" s="128">
        <f>'2016'!N19</f>
        <v>2</v>
      </c>
      <c r="Y19" s="127">
        <f>'2016'!O19</f>
        <v>1</v>
      </c>
      <c r="Z19" s="129">
        <f>'2016'!P19</f>
        <v>0.5</v>
      </c>
      <c r="AA19" s="130">
        <f>'2016'!Q19</f>
        <v>0</v>
      </c>
      <c r="AB19" s="130">
        <f>'2016'!R19</f>
        <v>0</v>
      </c>
      <c r="AC19" s="129">
        <f>'2016'!S19</f>
        <v>0</v>
      </c>
      <c r="AD19" s="131"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28">
        <f>'2017'!N19</f>
        <v>2E-3</v>
      </c>
      <c r="AF19" s="127">
        <f>'2017'!O19</f>
        <v>6.9999999999999999E-4</v>
      </c>
      <c r="AG19" s="129">
        <f>'2017'!P19</f>
        <v>0.35</v>
      </c>
      <c r="AH19" s="130">
        <f>'2017'!Q19</f>
        <v>0</v>
      </c>
      <c r="AI19" s="130">
        <f>'2017'!R19</f>
        <v>0</v>
      </c>
      <c r="AJ19" s="129">
        <f>'2017'!S19</f>
        <v>0</v>
      </c>
      <c r="AK19" s="131"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28">
        <f>'2018'!N19</f>
        <v>0</v>
      </c>
      <c r="AM19" s="127">
        <f>'2018'!O19</f>
        <v>0</v>
      </c>
      <c r="AN19" s="129">
        <f>'2018'!P19</f>
        <v>0</v>
      </c>
      <c r="AO19" s="130">
        <f>'2018'!Q19</f>
        <v>0</v>
      </c>
      <c r="AP19" s="130">
        <f>'2018'!R19</f>
        <v>0</v>
      </c>
      <c r="AQ19" s="129">
        <f>'2018'!S19</f>
        <v>0</v>
      </c>
      <c r="AR19" s="131">
        <f>'2018'!AB19</f>
        <v>0</v>
      </c>
      <c r="AS19" s="128">
        <f>'2019'!N19</f>
        <v>1</v>
      </c>
      <c r="AT19" s="127">
        <f>'2019'!O19</f>
        <v>1</v>
      </c>
      <c r="AU19" s="129">
        <f>'2019'!P19</f>
        <v>0</v>
      </c>
      <c r="AV19" s="130">
        <f>'2019'!Q19</f>
        <v>0</v>
      </c>
      <c r="AW19" s="130">
        <f>'2019'!R19</f>
        <v>0</v>
      </c>
      <c r="AX19" s="129">
        <f>'2019'!S19</f>
        <v>0</v>
      </c>
      <c r="AY19" s="131" t="str">
        <f>'2019'!AB19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row>
    <row r="20" spans="1:51" ht="60" customHeight="1" x14ac:dyDescent="0.25">
      <c r="A20" s="270"/>
      <c r="B20" s="273"/>
      <c r="C20" s="266"/>
      <c r="D20" s="14">
        <v>17</v>
      </c>
      <c r="E20" s="13" t="s">
        <v>89</v>
      </c>
      <c r="F20" s="13" t="s">
        <v>90</v>
      </c>
      <c r="G20" s="13" t="s">
        <v>91</v>
      </c>
      <c r="H20" s="13" t="s">
        <v>87</v>
      </c>
      <c r="I20" s="89" t="s">
        <v>92</v>
      </c>
      <c r="J20" s="270"/>
      <c r="K20" s="273"/>
      <c r="L20" s="275"/>
      <c r="M20" s="276"/>
      <c r="N20" s="44">
        <v>1</v>
      </c>
      <c r="O20" s="49">
        <f t="shared" si="0"/>
        <v>1.5003</v>
      </c>
      <c r="P20" s="80">
        <f t="shared" si="1"/>
        <v>1.5003</v>
      </c>
      <c r="Q20" s="48">
        <f>'2015'!O20</f>
        <v>0</v>
      </c>
      <c r="R20" s="49">
        <f>'2015'!P20</f>
        <v>0</v>
      </c>
      <c r="S20" s="50">
        <f>'2015'!Q20</f>
        <v>0</v>
      </c>
      <c r="T20" s="51">
        <f>'2015'!R20</f>
        <v>0</v>
      </c>
      <c r="U20" s="51">
        <f>'2015'!S20</f>
        <v>0</v>
      </c>
      <c r="V20" s="50">
        <f>'2015'!T20</f>
        <v>0</v>
      </c>
      <c r="W20" s="52" t="str">
        <f>'2015'!U20</f>
        <v>ND</v>
      </c>
      <c r="X20" s="128">
        <f>'2016'!N20</f>
        <v>1</v>
      </c>
      <c r="Y20" s="127">
        <f>'2016'!O20</f>
        <v>0.5</v>
      </c>
      <c r="Z20" s="129">
        <f>'2016'!P20</f>
        <v>0.5</v>
      </c>
      <c r="AA20" s="130">
        <f>'2016'!Q20</f>
        <v>0</v>
      </c>
      <c r="AB20" s="130">
        <f>'2016'!R20</f>
        <v>0</v>
      </c>
      <c r="AC20" s="129">
        <f>'2016'!S20</f>
        <v>0</v>
      </c>
      <c r="AD20" s="131" t="str">
        <f>'2016'!T20</f>
        <v>se establecio dialogos con el ministerio de trabajo para promover  estrategias de acompañamiento en empresas privadas y públicas, que cierren las brechas de género en cuanto al acceso al pleno empleo y condiciones de igualdad salarial.</v>
      </c>
      <c r="AE20" s="128">
        <f>'2017'!N20</f>
        <v>1E-3</v>
      </c>
      <c r="AF20" s="127">
        <f>'2017'!O20</f>
        <v>2.9999999999999997E-4</v>
      </c>
      <c r="AG20" s="129">
        <f>'2017'!P20</f>
        <v>0.3</v>
      </c>
      <c r="AH20" s="130">
        <f>'2017'!Q20</f>
        <v>0</v>
      </c>
      <c r="AI20" s="130">
        <f>'2017'!R20</f>
        <v>0</v>
      </c>
      <c r="AJ20" s="129">
        <f>'2017'!S20</f>
        <v>0</v>
      </c>
      <c r="AK20" s="131"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28">
        <f>'2018'!N20</f>
        <v>0</v>
      </c>
      <c r="AM20" s="127">
        <f>'2018'!O20</f>
        <v>0</v>
      </c>
      <c r="AN20" s="129">
        <f>'2018'!P20</f>
        <v>0</v>
      </c>
      <c r="AO20" s="130">
        <f>'2018'!Q20</f>
        <v>0</v>
      </c>
      <c r="AP20" s="130">
        <f>'2018'!R20</f>
        <v>0</v>
      </c>
      <c r="AQ20" s="129">
        <f>'2018'!S20</f>
        <v>0</v>
      </c>
      <c r="AR20" s="131">
        <f>'2018'!AB20</f>
        <v>0</v>
      </c>
      <c r="AS20" s="128">
        <f>'2019'!N20</f>
        <v>1</v>
      </c>
      <c r="AT20" s="127">
        <f>'2019'!O20</f>
        <v>1</v>
      </c>
      <c r="AU20" s="129">
        <f>'2019'!P20</f>
        <v>0</v>
      </c>
      <c r="AV20" s="130">
        <f>'2019'!Q20</f>
        <v>0</v>
      </c>
      <c r="AW20" s="130">
        <f>'2019'!R20</f>
        <v>0</v>
      </c>
      <c r="AX20" s="129">
        <f>'2019'!S20</f>
        <v>0</v>
      </c>
      <c r="AY20" s="131" t="str">
        <f>'2019'!AB20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row>
    <row r="21" spans="1:51" ht="60" customHeight="1" x14ac:dyDescent="0.25">
      <c r="A21" s="270"/>
      <c r="B21" s="273"/>
      <c r="C21" s="266"/>
      <c r="D21" s="14">
        <v>18</v>
      </c>
      <c r="E21" s="13" t="s">
        <v>93</v>
      </c>
      <c r="F21" s="13" t="s">
        <v>94</v>
      </c>
      <c r="G21" s="13" t="s">
        <v>95</v>
      </c>
      <c r="H21" s="14" t="s">
        <v>96</v>
      </c>
      <c r="I21" s="89" t="s">
        <v>97</v>
      </c>
      <c r="J21" s="44" t="s">
        <v>96</v>
      </c>
      <c r="K21" s="14" t="s">
        <v>96</v>
      </c>
      <c r="L21" s="14" t="s">
        <v>96</v>
      </c>
      <c r="M21" s="55" t="s">
        <v>96</v>
      </c>
      <c r="N21" s="74">
        <v>0.9</v>
      </c>
      <c r="O21" s="49">
        <f t="shared" si="0"/>
        <v>139.68</v>
      </c>
      <c r="P21" s="80">
        <f t="shared" si="1"/>
        <v>155.20000000000002</v>
      </c>
      <c r="Q21" s="48">
        <f>'2015'!O21</f>
        <v>0.5</v>
      </c>
      <c r="R21" s="49">
        <f>'2015'!P21</f>
        <v>0.5</v>
      </c>
      <c r="S21" s="50">
        <f>'2015'!Q21</f>
        <v>1</v>
      </c>
      <c r="T21" s="51">
        <f>'2015'!R21</f>
        <v>23650000</v>
      </c>
      <c r="U21" s="51">
        <f>'2015'!S21</f>
        <v>16666666</v>
      </c>
      <c r="V21" s="50">
        <f>'2015'!T21</f>
        <v>0.70472160676532769</v>
      </c>
      <c r="W21" s="52" t="str">
        <f>'2015'!U21</f>
        <v>Desde la secretaria de turismo se hanGenerado capacidades laborales en las familias del programa RED UNIDOS.</v>
      </c>
      <c r="X21" s="128">
        <f>'2016'!N21</f>
        <v>0.09</v>
      </c>
      <c r="Y21" s="127">
        <f>'2016'!O21</f>
        <v>0.09</v>
      </c>
      <c r="Z21" s="129">
        <f>'2016'!P21</f>
        <v>1</v>
      </c>
      <c r="AA21" s="130">
        <f>'2016'!Q21</f>
        <v>0</v>
      </c>
      <c r="AB21" s="130">
        <f>'2016'!R21</f>
        <v>0</v>
      </c>
      <c r="AC21" s="129">
        <f>'2016'!S21</f>
        <v>0</v>
      </c>
      <c r="AD21" s="131" t="str">
        <f>'2016'!T21</f>
        <v xml:space="preserve">Se ha Incentivado las capacidades laborales de las mujeres cabeza de familia viculadas  al programa RED UNIDOS a traves de los diferentes instituciones y dependencias de la gobernacion. </v>
      </c>
      <c r="AE21" s="128">
        <f>'2017'!N21</f>
        <v>0.09</v>
      </c>
      <c r="AF21" s="127">
        <f>'2017'!O21</f>
        <v>0.09</v>
      </c>
      <c r="AG21" s="129">
        <f>'2017'!P21</f>
        <v>1</v>
      </c>
      <c r="AH21" s="130" t="str">
        <f>'2017'!Q21</f>
        <v>PENDIENTE</v>
      </c>
      <c r="AI21" s="130" t="str">
        <f>'2017'!R21</f>
        <v>PENDIENTE</v>
      </c>
      <c r="AJ21" s="129">
        <f>'2017'!S21</f>
        <v>0</v>
      </c>
      <c r="AK21" s="131"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28">
        <f>'2018'!N21</f>
        <v>600</v>
      </c>
      <c r="AM21" s="127">
        <f>'2018'!O21</f>
        <v>139</v>
      </c>
      <c r="AN21" s="129">
        <f>'2018'!P21</f>
        <v>0.23166666666666666</v>
      </c>
      <c r="AO21" s="130">
        <f>'2018'!Q21</f>
        <v>28000000</v>
      </c>
      <c r="AP21" s="130">
        <f>'2018'!R21</f>
        <v>26620000</v>
      </c>
      <c r="AQ21" s="129">
        <f>'2018'!S21</f>
        <v>0.95071428571428573</v>
      </c>
      <c r="AR21" s="131"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28">
        <f>'2019'!N21</f>
        <v>0</v>
      </c>
      <c r="AT21" s="127">
        <f>'2019'!O21</f>
        <v>0</v>
      </c>
      <c r="AU21" s="129">
        <f>'2019'!P21</f>
        <v>0</v>
      </c>
      <c r="AV21" s="130">
        <f>'2019'!Q21</f>
        <v>0</v>
      </c>
      <c r="AW21" s="130">
        <f>'2019'!R21</f>
        <v>0</v>
      </c>
      <c r="AX21" s="129">
        <f>'2019'!S21</f>
        <v>0</v>
      </c>
      <c r="AY21" s="131" t="str">
        <f>'2019'!AB21</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row>
    <row r="22" spans="1:51" ht="60" customHeight="1" x14ac:dyDescent="0.25">
      <c r="A22" s="270"/>
      <c r="B22" s="273"/>
      <c r="C22" s="266"/>
      <c r="D22" s="14">
        <v>19</v>
      </c>
      <c r="E22" s="13" t="s">
        <v>98</v>
      </c>
      <c r="F22" s="13" t="s">
        <v>99</v>
      </c>
      <c r="G22" s="13" t="s">
        <v>100</v>
      </c>
      <c r="H22" s="13" t="s">
        <v>101</v>
      </c>
      <c r="I22" s="89" t="s">
        <v>102</v>
      </c>
      <c r="J22" s="44" t="s">
        <v>233</v>
      </c>
      <c r="K22" s="14" t="s">
        <v>234</v>
      </c>
      <c r="L22" s="17">
        <v>192</v>
      </c>
      <c r="M22" s="54" t="s">
        <v>235</v>
      </c>
      <c r="N22" s="44" t="s">
        <v>100</v>
      </c>
      <c r="O22" s="49">
        <f t="shared" si="0"/>
        <v>2.25</v>
      </c>
      <c r="P22" s="80" t="e">
        <f t="shared" si="1"/>
        <v>#VALUE!</v>
      </c>
      <c r="Q22" s="48" t="str">
        <f>'2015'!O22</f>
        <v>Implementacion del plan de acompañamiento al ciudadano migrante (el que sale y el que retorna)</v>
      </c>
      <c r="R22" s="49">
        <f>'2015'!P22</f>
        <v>0.8</v>
      </c>
      <c r="S22" s="50">
        <f>'2015'!Q22</f>
        <v>0.8</v>
      </c>
      <c r="T22" s="51">
        <f>'2015'!R22</f>
        <v>5363333</v>
      </c>
      <c r="U22" s="51">
        <f>'2015'!S22</f>
        <v>5209430.07</v>
      </c>
      <c r="V22" s="50">
        <f>'2015'!T22</f>
        <v>0.97130461039804916</v>
      </c>
      <c r="W22" s="52"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128">
        <f>'2016'!N22</f>
        <v>0.1</v>
      </c>
      <c r="Y22" s="127">
        <f>'2016'!O22</f>
        <v>0.1</v>
      </c>
      <c r="Z22" s="129">
        <f>'2016'!P22</f>
        <v>1</v>
      </c>
      <c r="AA22" s="130">
        <f>'2016'!Q22</f>
        <v>30756666</v>
      </c>
      <c r="AB22" s="130">
        <f>'2016'!R22</f>
        <v>30756666</v>
      </c>
      <c r="AC22" s="129">
        <f>'2016'!S22</f>
        <v>1</v>
      </c>
      <c r="AD22" s="131" t="str">
        <f>'2016'!T22</f>
        <v xml:space="preserve">se Implemento   un  programa  departamental para la atención y acompañamiento a la población migrante,   y de repatriación .  </v>
      </c>
      <c r="AE22" s="128">
        <f>'2017'!N22</f>
        <v>0.1</v>
      </c>
      <c r="AF22" s="127">
        <f>'2017'!O22</f>
        <v>0.1</v>
      </c>
      <c r="AG22" s="129">
        <f>'2017'!P22</f>
        <v>1</v>
      </c>
      <c r="AH22" s="130">
        <f>'2017'!Q22</f>
        <v>82000000</v>
      </c>
      <c r="AI22" s="130">
        <f>'2017'!R22</f>
        <v>6570000</v>
      </c>
      <c r="AJ22" s="129">
        <f>'2017'!S22</f>
        <v>8.0121951219512197E-2</v>
      </c>
      <c r="AK22" s="131"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128">
        <f>'2018'!N22</f>
        <v>1</v>
      </c>
      <c r="AM22" s="127">
        <f>'2018'!O22</f>
        <v>0.25</v>
      </c>
      <c r="AN22" s="129">
        <f>'2018'!P22</f>
        <v>0.25</v>
      </c>
      <c r="AO22" s="130">
        <f>'2018'!Q22</f>
        <v>80000000</v>
      </c>
      <c r="AP22" s="130">
        <f>'2018'!R22</f>
        <v>20280000</v>
      </c>
      <c r="AQ22" s="129">
        <f>'2018'!S22</f>
        <v>0.2535</v>
      </c>
      <c r="AR22" s="131"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128">
        <f>'2019'!N22</f>
        <v>1</v>
      </c>
      <c r="AT22" s="127">
        <f>'2019'!O22</f>
        <v>1</v>
      </c>
      <c r="AU22" s="129">
        <f>'2019'!P22</f>
        <v>0.7</v>
      </c>
      <c r="AV22" s="130">
        <f>'2019'!Q22</f>
        <v>44500000</v>
      </c>
      <c r="AW22" s="130">
        <f>'2019'!R22</f>
        <v>5596000</v>
      </c>
      <c r="AX22" s="129">
        <f>'2019'!S22</f>
        <v>0</v>
      </c>
      <c r="AY22" s="131" t="str">
        <f>'2019'!AB22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row>
    <row r="23" spans="1:51" ht="60" customHeight="1" x14ac:dyDescent="0.25">
      <c r="A23" s="270"/>
      <c r="B23" s="273"/>
      <c r="C23" s="266"/>
      <c r="D23" s="14">
        <v>20</v>
      </c>
      <c r="E23" s="13" t="s">
        <v>103</v>
      </c>
      <c r="F23" s="13" t="s">
        <v>104</v>
      </c>
      <c r="G23" s="13" t="s">
        <v>105</v>
      </c>
      <c r="H23" s="13" t="s">
        <v>106</v>
      </c>
      <c r="I23" s="33" t="s">
        <v>107</v>
      </c>
      <c r="J23" s="44" t="s">
        <v>96</v>
      </c>
      <c r="K23" s="14" t="s">
        <v>96</v>
      </c>
      <c r="L23" s="14" t="s">
        <v>96</v>
      </c>
      <c r="M23" s="55" t="s">
        <v>96</v>
      </c>
      <c r="N23" s="44" t="s">
        <v>105</v>
      </c>
      <c r="O23" s="49">
        <f t="shared" si="0"/>
        <v>0</v>
      </c>
      <c r="P23" s="80" t="e">
        <f t="shared" si="1"/>
        <v>#VALUE!</v>
      </c>
      <c r="Q23" s="48">
        <f>'2015'!O23</f>
        <v>0</v>
      </c>
      <c r="R23" s="49">
        <f>'2015'!P23</f>
        <v>0</v>
      </c>
      <c r="S23" s="50">
        <f>'2015'!Q23</f>
        <v>0</v>
      </c>
      <c r="T23" s="51">
        <f>'2015'!R23</f>
        <v>0</v>
      </c>
      <c r="U23" s="51">
        <f>'2015'!S23</f>
        <v>0</v>
      </c>
      <c r="V23" s="50">
        <f>'2015'!T23</f>
        <v>0</v>
      </c>
      <c r="W23" s="52" t="str">
        <f>'2015'!U23</f>
        <v>ND</v>
      </c>
      <c r="X23" s="128">
        <f>'2016'!N23</f>
        <v>0.1</v>
      </c>
      <c r="Y23" s="127">
        <f>'2016'!O23</f>
        <v>0</v>
      </c>
      <c r="Z23" s="129">
        <f>'2016'!P23</f>
        <v>0</v>
      </c>
      <c r="AA23" s="130">
        <f>'2016'!Q23</f>
        <v>0</v>
      </c>
      <c r="AB23" s="130">
        <f>'2016'!R23</f>
        <v>0</v>
      </c>
      <c r="AC23" s="129">
        <f>'2016'!S23</f>
        <v>0</v>
      </c>
      <c r="AD23" s="131" t="str">
        <f>'2016'!T23</f>
        <v xml:space="preserve">No reporta informacion </v>
      </c>
      <c r="AE23" s="128">
        <f>'2017'!N23</f>
        <v>0.1</v>
      </c>
      <c r="AF23" s="127">
        <f>'2017'!O23</f>
        <v>0</v>
      </c>
      <c r="AG23" s="129">
        <f>'2017'!P23</f>
        <v>0</v>
      </c>
      <c r="AH23" s="130" t="str">
        <f>'2017'!Q23</f>
        <v>PENDIENTE</v>
      </c>
      <c r="AI23" s="130" t="str">
        <f>'2017'!R23</f>
        <v>PENDIENTE</v>
      </c>
      <c r="AJ23" s="129">
        <f>'2017'!S23</f>
        <v>0</v>
      </c>
      <c r="AK23" s="131">
        <f>'2017'!T23</f>
        <v>0</v>
      </c>
      <c r="AL23" s="128">
        <f>'2018'!N23</f>
        <v>1</v>
      </c>
      <c r="AM23" s="127">
        <f>'2018'!O23</f>
        <v>0</v>
      </c>
      <c r="AN23" s="129">
        <f>'2018'!P23</f>
        <v>0</v>
      </c>
      <c r="AO23" s="130" t="str">
        <f>'2018'!Q23</f>
        <v>-</v>
      </c>
      <c r="AP23" s="130" t="str">
        <f>'2018'!R23</f>
        <v>-</v>
      </c>
      <c r="AQ23" s="129" t="e">
        <f>'2018'!S23</f>
        <v>#VALUE!</v>
      </c>
      <c r="AR23" s="131"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28">
        <f>'2019'!N23</f>
        <v>0</v>
      </c>
      <c r="AT23" s="127">
        <f>'2019'!O23</f>
        <v>0</v>
      </c>
      <c r="AU23" s="129">
        <f>'2019'!P23</f>
        <v>0</v>
      </c>
      <c r="AV23" s="130">
        <f>'2019'!Q23</f>
        <v>0</v>
      </c>
      <c r="AW23" s="130">
        <f>'2019'!R23</f>
        <v>0</v>
      </c>
      <c r="AX23" s="129">
        <f>'2019'!S23</f>
        <v>0</v>
      </c>
      <c r="AY23" s="131" t="str">
        <f>'2019'!AB23</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row>
    <row r="24" spans="1:51" ht="60" customHeight="1" x14ac:dyDescent="0.25">
      <c r="A24" s="270"/>
      <c r="B24" s="292" t="s">
        <v>108</v>
      </c>
      <c r="C24" s="266" t="s">
        <v>109</v>
      </c>
      <c r="D24" s="14">
        <v>21</v>
      </c>
      <c r="E24" s="5" t="s">
        <v>110</v>
      </c>
      <c r="F24" s="13" t="s">
        <v>111</v>
      </c>
      <c r="G24" s="13" t="s">
        <v>112</v>
      </c>
      <c r="H24" s="13" t="s">
        <v>113</v>
      </c>
      <c r="I24" s="33" t="s">
        <v>114</v>
      </c>
      <c r="J24" s="44" t="s">
        <v>236</v>
      </c>
      <c r="K24" s="14" t="s">
        <v>237</v>
      </c>
      <c r="L24" s="14">
        <v>65</v>
      </c>
      <c r="M24" s="33" t="s">
        <v>238</v>
      </c>
      <c r="N24" s="74">
        <v>0.5</v>
      </c>
      <c r="O24" s="49">
        <f t="shared" si="0"/>
        <v>3708.09</v>
      </c>
      <c r="P24" s="80">
        <f t="shared" si="1"/>
        <v>7416.18</v>
      </c>
      <c r="Q24" s="48">
        <f>'2015'!O24</f>
        <v>0</v>
      </c>
      <c r="R24" s="49">
        <f>'2015'!P24</f>
        <v>0</v>
      </c>
      <c r="S24" s="50">
        <f>'2015'!Q24</f>
        <v>0</v>
      </c>
      <c r="T24" s="51">
        <f>'2015'!R24</f>
        <v>0</v>
      </c>
      <c r="U24" s="51">
        <f>'2015'!S24</f>
        <v>0</v>
      </c>
      <c r="V24" s="50">
        <f>'2015'!T24</f>
        <v>0</v>
      </c>
      <c r="W24" s="52" t="str">
        <f>'2015'!U24</f>
        <v>ND</v>
      </c>
      <c r="X24" s="128">
        <f>'2016'!N24</f>
        <v>0.05</v>
      </c>
      <c r="Y24" s="127">
        <f>'2016'!O24</f>
        <v>0.05</v>
      </c>
      <c r="Z24" s="129">
        <f>'2016'!P24</f>
        <v>1</v>
      </c>
      <c r="AA24" s="130">
        <f>'2016'!Q24</f>
        <v>40000000</v>
      </c>
      <c r="AB24" s="130">
        <f>'2016'!R24</f>
        <v>0</v>
      </c>
      <c r="AC24" s="129">
        <f>'2016'!S24</f>
        <v>0</v>
      </c>
      <c r="AD24" s="131" t="str">
        <f>'2016'!T24</f>
        <v xml:space="preserve">se viene trabajando en los comites de convivencia escolar </v>
      </c>
      <c r="AE24" s="128">
        <f>'2017'!N24</f>
        <v>0.05</v>
      </c>
      <c r="AF24" s="127">
        <f>'2017'!O24</f>
        <v>0.04</v>
      </c>
      <c r="AG24" s="129">
        <f>'2017'!P24</f>
        <v>0.79999999999999993</v>
      </c>
      <c r="AH24" s="130" t="str">
        <f>'2017'!Q24</f>
        <v>PENDIENTE</v>
      </c>
      <c r="AI24" s="130" t="str">
        <f>'2017'!R24</f>
        <v>PENDIENTE</v>
      </c>
      <c r="AJ24" s="129">
        <f>'2017'!S24</f>
        <v>0</v>
      </c>
      <c r="AK24" s="131"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28">
        <f>'2018'!N24</f>
        <v>4500</v>
      </c>
      <c r="AM24" s="127">
        <f>'2018'!O24</f>
        <v>3707</v>
      </c>
      <c r="AN24" s="129">
        <f>'2018'!P24</f>
        <v>0.82377777777777783</v>
      </c>
      <c r="AO24" s="130">
        <f>'2018'!Q24</f>
        <v>7200000</v>
      </c>
      <c r="AP24" s="130">
        <f>'2018'!R24</f>
        <v>0</v>
      </c>
      <c r="AQ24" s="129">
        <f>'2018'!S24</f>
        <v>0</v>
      </c>
      <c r="AR24" s="131" t="str">
        <f>'2018'!AB24</f>
        <v xml:space="preserve">Durante el primer semestre del año 2018, se han atendido  en jornada nocturna o sabatina  3.707 personas de la población adulta, distribuidas en los 11 municipios del Departamento.
</v>
      </c>
      <c r="AS24" s="128">
        <f>'2019'!N24</f>
        <v>1</v>
      </c>
      <c r="AT24" s="127">
        <f>'2019'!O24</f>
        <v>1</v>
      </c>
      <c r="AU24" s="129">
        <f>'2019'!P24</f>
        <v>0.8</v>
      </c>
      <c r="AV24" s="130">
        <f>'2019'!Q24</f>
        <v>2210457012</v>
      </c>
      <c r="AW24" s="130">
        <f>'2019'!R24</f>
        <v>199742308</v>
      </c>
      <c r="AX24" s="129">
        <f>'2019'!S24</f>
        <v>0</v>
      </c>
      <c r="AY24" s="131" t="str">
        <f>'2019'!AB24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row>
    <row r="25" spans="1:51" ht="60" customHeight="1" x14ac:dyDescent="0.25">
      <c r="A25" s="270"/>
      <c r="B25" s="292"/>
      <c r="C25" s="266"/>
      <c r="D25" s="14">
        <v>22</v>
      </c>
      <c r="E25" s="13" t="s">
        <v>115</v>
      </c>
      <c r="F25" s="13" t="s">
        <v>116</v>
      </c>
      <c r="G25" s="13" t="s">
        <v>117</v>
      </c>
      <c r="H25" s="13" t="s">
        <v>118</v>
      </c>
      <c r="I25" s="33" t="s">
        <v>119</v>
      </c>
      <c r="J25" s="59" t="s">
        <v>236</v>
      </c>
      <c r="K25" s="20" t="s">
        <v>239</v>
      </c>
      <c r="L25" s="14">
        <v>85</v>
      </c>
      <c r="M25" s="33" t="s">
        <v>240</v>
      </c>
      <c r="N25" s="74">
        <v>1</v>
      </c>
      <c r="O25" s="49">
        <f t="shared" si="0"/>
        <v>55.15</v>
      </c>
      <c r="P25" s="80">
        <f t="shared" si="1"/>
        <v>55.15</v>
      </c>
      <c r="Q25" s="48">
        <f>'2015'!O25</f>
        <v>0</v>
      </c>
      <c r="R25" s="49">
        <f>'2015'!P25</f>
        <v>0</v>
      </c>
      <c r="S25" s="50">
        <f>'2015'!Q25</f>
        <v>0</v>
      </c>
      <c r="T25" s="51">
        <f>'2015'!R25</f>
        <v>0</v>
      </c>
      <c r="U25" s="51">
        <f>'2015'!S25</f>
        <v>0</v>
      </c>
      <c r="V25" s="50">
        <f>'2015'!T25</f>
        <v>0</v>
      </c>
      <c r="W25" s="52" t="str">
        <f>'2015'!U25</f>
        <v>ND</v>
      </c>
      <c r="X25" s="128">
        <f>'2016'!N25</f>
        <v>0.1</v>
      </c>
      <c r="Y25" s="127">
        <f>'2016'!O25</f>
        <v>0.1</v>
      </c>
      <c r="Z25" s="129">
        <f>'2016'!P25</f>
        <v>1</v>
      </c>
      <c r="AA25" s="130">
        <f>'2016'!Q25</f>
        <v>40000000</v>
      </c>
      <c r="AB25" s="130">
        <f>'2016'!R25</f>
        <v>0</v>
      </c>
      <c r="AC25" s="129">
        <f>'2016'!S25</f>
        <v>0</v>
      </c>
      <c r="AD25" s="131" t="str">
        <f>'2016'!T25</f>
        <v xml:space="preserve">se viene trabajando en los comites de convivencia escolar </v>
      </c>
      <c r="AE25" s="128">
        <f>'2017'!N25</f>
        <v>0.1</v>
      </c>
      <c r="AF25" s="127">
        <f>'2017'!O25</f>
        <v>0.05</v>
      </c>
      <c r="AG25" s="129">
        <f>'2017'!P25</f>
        <v>0.5</v>
      </c>
      <c r="AH25" s="130" t="str">
        <f>'2017'!Q25</f>
        <v>PENDIENTE</v>
      </c>
      <c r="AI25" s="130" t="str">
        <f>'2017'!R25</f>
        <v>PENDIENTE</v>
      </c>
      <c r="AJ25" s="129">
        <f>'2017'!S25</f>
        <v>0</v>
      </c>
      <c r="AK25" s="131"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28">
        <f>'2018'!N25</f>
        <v>26</v>
      </c>
      <c r="AM25" s="127">
        <f>'2018'!O25</f>
        <v>54</v>
      </c>
      <c r="AN25" s="129">
        <f>'2018'!P25</f>
        <v>2.0769230769230771</v>
      </c>
      <c r="AO25" s="130">
        <f>'2018'!Q25</f>
        <v>16050000</v>
      </c>
      <c r="AP25" s="130">
        <f>'2018'!R25</f>
        <v>0</v>
      </c>
      <c r="AQ25" s="129">
        <f>'2018'!S25</f>
        <v>0</v>
      </c>
      <c r="AR25" s="131"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28">
        <f>'2019'!N25</f>
        <v>1</v>
      </c>
      <c r="AT25" s="127">
        <f>'2019'!O25</f>
        <v>1</v>
      </c>
      <c r="AU25" s="129">
        <f>'2019'!P25</f>
        <v>0.8</v>
      </c>
      <c r="AV25" s="130">
        <f>'2019'!Q25</f>
        <v>0</v>
      </c>
      <c r="AW25" s="130">
        <f>'2019'!R25</f>
        <v>0</v>
      </c>
      <c r="AX25" s="129">
        <f>'2019'!S25</f>
        <v>0</v>
      </c>
      <c r="AY25" s="131" t="str">
        <f>'2019'!AB25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row>
    <row r="26" spans="1:51" ht="60" customHeight="1" x14ac:dyDescent="0.25">
      <c r="A26" s="270"/>
      <c r="B26" s="292"/>
      <c r="C26" s="266"/>
      <c r="D26" s="14">
        <v>23</v>
      </c>
      <c r="E26" s="13" t="s">
        <v>120</v>
      </c>
      <c r="F26" s="13" t="s">
        <v>121</v>
      </c>
      <c r="G26" s="13" t="s">
        <v>122</v>
      </c>
      <c r="H26" s="13" t="s">
        <v>118</v>
      </c>
      <c r="I26" s="33" t="s">
        <v>123</v>
      </c>
      <c r="J26" s="44" t="s">
        <v>96</v>
      </c>
      <c r="K26" s="14" t="s">
        <v>96</v>
      </c>
      <c r="L26" s="14" t="s">
        <v>96</v>
      </c>
      <c r="M26" s="60" t="s">
        <v>241</v>
      </c>
      <c r="N26" s="74">
        <v>1</v>
      </c>
      <c r="O26" s="49">
        <f t="shared" si="0"/>
        <v>1.1000000000000001</v>
      </c>
      <c r="P26" s="80">
        <f t="shared" si="1"/>
        <v>1.1000000000000001</v>
      </c>
      <c r="Q26" s="48">
        <f>'2015'!O26</f>
        <v>0</v>
      </c>
      <c r="R26" s="49">
        <f>'2015'!P26</f>
        <v>0</v>
      </c>
      <c r="S26" s="50">
        <f>'2015'!Q26</f>
        <v>0</v>
      </c>
      <c r="T26" s="51">
        <f>'2015'!R26</f>
        <v>0</v>
      </c>
      <c r="U26" s="51">
        <f>'2015'!S26</f>
        <v>0</v>
      </c>
      <c r="V26" s="50">
        <f>'2015'!T26</f>
        <v>0</v>
      </c>
      <c r="W26" s="52" t="str">
        <f>'2015'!U26</f>
        <v>ND</v>
      </c>
      <c r="X26" s="128">
        <f>'2016'!N26</f>
        <v>0.1</v>
      </c>
      <c r="Y26" s="127">
        <f>'2016'!O26</f>
        <v>0</v>
      </c>
      <c r="Z26" s="129">
        <f>'2016'!P26</f>
        <v>0</v>
      </c>
      <c r="AA26" s="130">
        <f>'2016'!Q26</f>
        <v>0</v>
      </c>
      <c r="AB26" s="130">
        <f>'2016'!R26</f>
        <v>0</v>
      </c>
      <c r="AC26" s="129">
        <f>'2016'!S26</f>
        <v>0</v>
      </c>
      <c r="AD26" s="131" t="str">
        <f>'2016'!T26</f>
        <v xml:space="preserve">No reporta informacion </v>
      </c>
      <c r="AE26" s="128">
        <f>'2017'!N26</f>
        <v>0.1</v>
      </c>
      <c r="AF26" s="127">
        <f>'2017'!O26</f>
        <v>0.1</v>
      </c>
      <c r="AG26" s="129">
        <f>'2017'!P26</f>
        <v>1</v>
      </c>
      <c r="AH26" s="130">
        <f>'2017'!Q26</f>
        <v>3000000000</v>
      </c>
      <c r="AI26" s="130">
        <f>'2017'!R26</f>
        <v>3000000000</v>
      </c>
      <c r="AJ26" s="129">
        <f>'2017'!S26</f>
        <v>1</v>
      </c>
      <c r="AK26" s="131"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28">
        <f>'2018'!N26</f>
        <v>1</v>
      </c>
      <c r="AM26" s="127">
        <f>'2018'!O26</f>
        <v>0</v>
      </c>
      <c r="AN26" s="129">
        <f>'2018'!P26</f>
        <v>0</v>
      </c>
      <c r="AO26" s="130" t="str">
        <f>'2018'!Q26</f>
        <v>-</v>
      </c>
      <c r="AP26" s="130" t="str">
        <f>'2018'!R26</f>
        <v>-</v>
      </c>
      <c r="AQ26" s="129" t="e">
        <f>'2018'!S26</f>
        <v>#VALUE!</v>
      </c>
      <c r="AR26" s="131"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28">
        <f>'2019'!N26</f>
        <v>1</v>
      </c>
      <c r="AT26" s="127">
        <f>'2019'!O26</f>
        <v>1</v>
      </c>
      <c r="AU26" s="129">
        <f>'2019'!P26</f>
        <v>0.6</v>
      </c>
      <c r="AV26" s="130">
        <f>'2019'!Q26</f>
        <v>0</v>
      </c>
      <c r="AW26" s="130">
        <f>'2019'!R26</f>
        <v>0</v>
      </c>
      <c r="AX26" s="129">
        <f>'2019'!S26</f>
        <v>0</v>
      </c>
      <c r="AY26" s="131" t="str">
        <f>'2019'!AB26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row>
    <row r="27" spans="1:51" ht="60" customHeight="1" x14ac:dyDescent="0.25">
      <c r="A27" s="270"/>
      <c r="B27" s="292"/>
      <c r="C27" s="266" t="s">
        <v>124</v>
      </c>
      <c r="D27" s="14">
        <v>24</v>
      </c>
      <c r="E27" s="13" t="s">
        <v>125</v>
      </c>
      <c r="F27" s="13" t="s">
        <v>126</v>
      </c>
      <c r="G27" s="13" t="s">
        <v>127</v>
      </c>
      <c r="H27" s="13" t="s">
        <v>128</v>
      </c>
      <c r="I27" s="33" t="s">
        <v>129</v>
      </c>
      <c r="J27" s="44" t="s">
        <v>242</v>
      </c>
      <c r="K27" s="14" t="s">
        <v>243</v>
      </c>
      <c r="L27" s="14">
        <v>68</v>
      </c>
      <c r="M27" s="33" t="s">
        <v>244</v>
      </c>
      <c r="N27" s="44">
        <v>2</v>
      </c>
      <c r="O27" s="49">
        <f t="shared" si="0"/>
        <v>3709.002</v>
      </c>
      <c r="P27" s="80">
        <f t="shared" si="1"/>
        <v>1854.501</v>
      </c>
      <c r="Q27" s="48">
        <f>'2015'!O27</f>
        <v>0</v>
      </c>
      <c r="R27" s="49">
        <f>'2015'!P27</f>
        <v>0</v>
      </c>
      <c r="S27" s="50">
        <f>'2015'!Q27</f>
        <v>0</v>
      </c>
      <c r="T27" s="51">
        <f>'2015'!R27</f>
        <v>0</v>
      </c>
      <c r="U27" s="51">
        <f>'2015'!S27</f>
        <v>0</v>
      </c>
      <c r="V27" s="50">
        <f>'2015'!T27</f>
        <v>0</v>
      </c>
      <c r="W27" s="52"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28">
        <f>'2016'!N27</f>
        <v>2</v>
      </c>
      <c r="Y27" s="127">
        <f>'2016'!O27</f>
        <v>1</v>
      </c>
      <c r="Z27" s="129">
        <f>'2016'!P27</f>
        <v>0.5</v>
      </c>
      <c r="AA27" s="130">
        <f>'2016'!Q27</f>
        <v>10000000</v>
      </c>
      <c r="AB27" s="130">
        <f>'2016'!R27</f>
        <v>10000000</v>
      </c>
      <c r="AC27" s="129">
        <f>'2016'!S27</f>
        <v>1</v>
      </c>
      <c r="AD27" s="131" t="str">
        <f>'2016'!T27</f>
        <v xml:space="preserve">Se Atendieron  cuatro mil cuatrociena cincuenta y tresos (4.456)  personas de la población adulta del departamento (jóvenes y adultos, madres cabeza de hogar)  </v>
      </c>
      <c r="AE27" s="128">
        <f>'2017'!N27</f>
        <v>2E-3</v>
      </c>
      <c r="AF27" s="127">
        <f>'2017'!O27</f>
        <v>2E-3</v>
      </c>
      <c r="AG27" s="129">
        <f>'2017'!P27</f>
        <v>1</v>
      </c>
      <c r="AH27" s="130">
        <f>'2017'!Q27</f>
        <v>10000000</v>
      </c>
      <c r="AI27" s="130">
        <f>'2017'!R27</f>
        <v>0</v>
      </c>
      <c r="AJ27" s="129">
        <f>'2017'!S27</f>
        <v>0</v>
      </c>
      <c r="AK27" s="131" t="str">
        <f>'2017'!T27</f>
        <v>Secretaria de educacion  atendieron 3980 personas de la población adulta del departamento (jóvenes y adultos, madres cabeza de hogar),  con docentes de planta por sistema de horas extras.</v>
      </c>
      <c r="AL27" s="128">
        <f>'2018'!N27</f>
        <v>4500</v>
      </c>
      <c r="AM27" s="127">
        <f>'2018'!O27</f>
        <v>3707</v>
      </c>
      <c r="AN27" s="129">
        <f>'2018'!P27</f>
        <v>0.82377777777777783</v>
      </c>
      <c r="AO27" s="130">
        <f>'2018'!Q27</f>
        <v>7200000</v>
      </c>
      <c r="AP27" s="130">
        <f>'2018'!R27</f>
        <v>0</v>
      </c>
      <c r="AQ27" s="129">
        <f>'2018'!S27</f>
        <v>0</v>
      </c>
      <c r="AR27" s="131" t="str">
        <f>'2018'!AB27</f>
        <v>Durante el primer semestre del año 2018, se han atendido  en jornada nocturna o sabatina  3.707 personas de la población adulta, distribuidas en los 11 municipios del Departamento.</v>
      </c>
      <c r="AS27" s="128">
        <f>'2019'!N27</f>
        <v>1</v>
      </c>
      <c r="AT27" s="127">
        <f>'2019'!O27</f>
        <v>1</v>
      </c>
      <c r="AU27" s="129">
        <f>'2019'!P27</f>
        <v>0.56000000000000005</v>
      </c>
      <c r="AV27" s="130">
        <f>'2019'!Q27</f>
        <v>25000000</v>
      </c>
      <c r="AW27" s="130">
        <f>'2019'!R27</f>
        <v>2935000</v>
      </c>
      <c r="AX27" s="129">
        <f>'2019'!S27</f>
        <v>0</v>
      </c>
      <c r="AY27" s="131" t="str">
        <f>'2019'!AB27</f>
        <v>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v>
      </c>
    </row>
    <row r="28" spans="1:51" ht="60" customHeight="1" x14ac:dyDescent="0.25">
      <c r="A28" s="270"/>
      <c r="B28" s="292"/>
      <c r="C28" s="266"/>
      <c r="D28" s="14">
        <v>25</v>
      </c>
      <c r="E28" s="5" t="s">
        <v>130</v>
      </c>
      <c r="F28" s="13" t="s">
        <v>131</v>
      </c>
      <c r="G28" s="13" t="s">
        <v>132</v>
      </c>
      <c r="H28" s="13" t="s">
        <v>133</v>
      </c>
      <c r="I28" s="33" t="s">
        <v>134</v>
      </c>
      <c r="J28" s="44" t="s">
        <v>245</v>
      </c>
      <c r="K28" s="14" t="s">
        <v>246</v>
      </c>
      <c r="L28" s="14">
        <v>107</v>
      </c>
      <c r="M28" s="33" t="s">
        <v>247</v>
      </c>
      <c r="N28" s="74">
        <v>0.8</v>
      </c>
      <c r="O28" s="49">
        <f t="shared" si="0"/>
        <v>1.29</v>
      </c>
      <c r="P28" s="80">
        <f t="shared" si="1"/>
        <v>1.6125</v>
      </c>
      <c r="Q28" s="48">
        <f>'2015'!O28</f>
        <v>0</v>
      </c>
      <c r="R28" s="49">
        <f>'2015'!P28</f>
        <v>0</v>
      </c>
      <c r="S28" s="50">
        <f>'2015'!Q28</f>
        <v>0</v>
      </c>
      <c r="T28" s="51">
        <f>'2015'!R28</f>
        <v>0</v>
      </c>
      <c r="U28" s="51">
        <f>'2015'!S28</f>
        <v>0</v>
      </c>
      <c r="V28" s="50">
        <f>'2015'!T28</f>
        <v>0</v>
      </c>
      <c r="W28" s="52" t="str">
        <f>'2015'!U28</f>
        <v>ND</v>
      </c>
      <c r="X28" s="128">
        <f>'2016'!N28</f>
        <v>0.08</v>
      </c>
      <c r="Y28" s="127">
        <f>'2016'!O28</f>
        <v>0.08</v>
      </c>
      <c r="Z28" s="129">
        <f>'2016'!P28</f>
        <v>1</v>
      </c>
      <c r="AA28" s="130">
        <f>'2016'!Q28</f>
        <v>9880000</v>
      </c>
      <c r="AB28" s="130">
        <f>'2016'!R28</f>
        <v>9880000</v>
      </c>
      <c r="AC28" s="129">
        <f>'2016'!S28</f>
        <v>1</v>
      </c>
      <c r="AD28" s="131" t="str">
        <f>'2016'!T28</f>
        <v xml:space="preserve">se Implementó el programa de acceso y permanencia de la educación técnica, tecnológica y superior en el Departamento del Quindío     </v>
      </c>
      <c r="AE28" s="128">
        <f>'2017'!N28</f>
        <v>0.08</v>
      </c>
      <c r="AF28" s="127">
        <f>'2017'!O28</f>
        <v>0.08</v>
      </c>
      <c r="AG28" s="129">
        <f>'2017'!P28</f>
        <v>1</v>
      </c>
      <c r="AH28" s="130">
        <f>'2017'!Q28</f>
        <v>53800000</v>
      </c>
      <c r="AI28" s="130">
        <f>'2017'!R28</f>
        <v>53800000</v>
      </c>
      <c r="AJ28" s="129">
        <f>'2017'!S28</f>
        <v>1</v>
      </c>
      <c r="AK28" s="131"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28">
        <f>'2018'!N28</f>
        <v>1</v>
      </c>
      <c r="AM28" s="127">
        <f>'2018'!O28</f>
        <v>0.13</v>
      </c>
      <c r="AN28" s="129">
        <f>'2018'!P28</f>
        <v>0.13</v>
      </c>
      <c r="AO28" s="130">
        <f>'2018'!Q28</f>
        <v>45000000</v>
      </c>
      <c r="AP28" s="130">
        <f>'2018'!R28</f>
        <v>5800000</v>
      </c>
      <c r="AQ28" s="129">
        <f>'2018'!S28</f>
        <v>0.12888888888888889</v>
      </c>
      <c r="AR28" s="131">
        <f>'2018'!AB28</f>
        <v>0</v>
      </c>
      <c r="AS28" s="128">
        <f>'2019'!N28</f>
        <v>1</v>
      </c>
      <c r="AT28" s="127">
        <f>'2019'!O28</f>
        <v>1</v>
      </c>
      <c r="AU28" s="129">
        <f>'2019'!P28</f>
        <v>0.8</v>
      </c>
      <c r="AV28" s="130">
        <f>'2019'!Q28</f>
        <v>144717884</v>
      </c>
      <c r="AW28" s="130">
        <f>'2019'!R28</f>
        <v>100000000</v>
      </c>
      <c r="AX28" s="129">
        <f>'2019'!S28</f>
        <v>0</v>
      </c>
      <c r="AY28" s="131" t="str">
        <f>'2019'!AB28</f>
        <v>De igual forma, se viene implementando el convenio J-140 de cooperación académica entre el Departamento y la Universidad del Quindío, a través del cual se han logrado procesos de prácticas profesionales, intercambio docente y procesos académicos para la investigación y divulgación sobre asuntos de género y enfoque diferencial.</v>
      </c>
    </row>
    <row r="29" spans="1:51" ht="60" customHeight="1" x14ac:dyDescent="0.25">
      <c r="A29" s="270"/>
      <c r="B29" s="292"/>
      <c r="C29" s="266" t="s">
        <v>135</v>
      </c>
      <c r="D29" s="14">
        <v>26</v>
      </c>
      <c r="E29" s="13" t="s">
        <v>136</v>
      </c>
      <c r="F29" s="13" t="s">
        <v>137</v>
      </c>
      <c r="G29" s="13" t="s">
        <v>138</v>
      </c>
      <c r="H29" s="13" t="s">
        <v>139</v>
      </c>
      <c r="I29" s="33" t="s">
        <v>140</v>
      </c>
      <c r="J29" s="44" t="s">
        <v>96</v>
      </c>
      <c r="K29" s="14" t="s">
        <v>96</v>
      </c>
      <c r="L29" s="14" t="s">
        <v>96</v>
      </c>
      <c r="M29" s="60" t="s">
        <v>241</v>
      </c>
      <c r="N29" s="44">
        <v>5</v>
      </c>
      <c r="O29" s="49">
        <f t="shared" si="0"/>
        <v>3</v>
      </c>
      <c r="P29" s="80">
        <f t="shared" si="1"/>
        <v>0.6</v>
      </c>
      <c r="Q29" s="48">
        <f>'2015'!O29</f>
        <v>0</v>
      </c>
      <c r="R29" s="49">
        <f>'2015'!P29</f>
        <v>0</v>
      </c>
      <c r="S29" s="50">
        <f>'2015'!Q29</f>
        <v>0</v>
      </c>
      <c r="T29" s="51">
        <f>'2015'!R29</f>
        <v>0</v>
      </c>
      <c r="U29" s="51">
        <f>'2015'!S29</f>
        <v>0</v>
      </c>
      <c r="V29" s="50">
        <f>'2015'!T29</f>
        <v>0</v>
      </c>
      <c r="W29" s="52" t="str">
        <f>'2015'!U29</f>
        <v>ND</v>
      </c>
      <c r="X29" s="128">
        <f>'2016'!N29</f>
        <v>1</v>
      </c>
      <c r="Y29" s="127">
        <f>'2016'!O29</f>
        <v>1</v>
      </c>
      <c r="Z29" s="129">
        <f>'2016'!P29</f>
        <v>1</v>
      </c>
      <c r="AA29" s="130">
        <f>'2016'!Q29</f>
        <v>0</v>
      </c>
      <c r="AB29" s="130">
        <f>'2016'!R29</f>
        <v>0</v>
      </c>
      <c r="AC29" s="129">
        <f>'2016'!S29</f>
        <v>0</v>
      </c>
      <c r="AD29" s="131" t="str">
        <f>'2016'!T29</f>
        <v xml:space="preserve">Se tiene un convenio marco entre la Universidad del Quindio y el departamento del Quindiopara  la cooperación en todas las lineas propuestas. </v>
      </c>
      <c r="AE29" s="128">
        <f>'2017'!N29</f>
        <v>1</v>
      </c>
      <c r="AF29" s="127">
        <f>'2017'!O29</f>
        <v>1</v>
      </c>
      <c r="AG29" s="129">
        <f>'2017'!P29</f>
        <v>1</v>
      </c>
      <c r="AH29" s="130" t="str">
        <f>'2017'!Q29</f>
        <v>PENDIENTE</v>
      </c>
      <c r="AI29" s="130" t="str">
        <f>'2017'!R29</f>
        <v>PENDIENTE</v>
      </c>
      <c r="AJ29" s="129">
        <f>'2017'!S29</f>
        <v>0</v>
      </c>
      <c r="AK29" s="131"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28">
        <f>'2018'!N29</f>
        <v>1</v>
      </c>
      <c r="AM29" s="127">
        <f>'2018'!O29</f>
        <v>0</v>
      </c>
      <c r="AN29" s="129">
        <f>'2018'!P29</f>
        <v>0</v>
      </c>
      <c r="AO29" s="130">
        <f>'2018'!Q29</f>
        <v>1</v>
      </c>
      <c r="AP29" s="130" t="e">
        <f>'2018'!R29</f>
        <v>#VALUE!</v>
      </c>
      <c r="AQ29" s="129" t="e">
        <f>'2018'!S29</f>
        <v>#VALUE!</v>
      </c>
      <c r="AR29" s="131"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28">
        <f>'2019'!N29</f>
        <v>1</v>
      </c>
      <c r="AT29" s="127">
        <f>'2019'!O29</f>
        <v>1</v>
      </c>
      <c r="AU29" s="129">
        <f>'2019'!P29</f>
        <v>0.8</v>
      </c>
      <c r="AV29" s="130">
        <f>'2019'!Q29</f>
        <v>0</v>
      </c>
      <c r="AW29" s="130">
        <f>'2019'!R29</f>
        <v>0</v>
      </c>
      <c r="AX29" s="129">
        <f>'2019'!S29</f>
        <v>0</v>
      </c>
      <c r="AY29" s="131" t="str">
        <f>'2019'!AB29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row>
    <row r="30" spans="1:51" ht="60" customHeight="1" x14ac:dyDescent="0.25">
      <c r="A30" s="270"/>
      <c r="B30" s="292"/>
      <c r="C30" s="266"/>
      <c r="D30" s="14">
        <v>27</v>
      </c>
      <c r="E30" s="28" t="s">
        <v>141</v>
      </c>
      <c r="F30" s="28" t="s">
        <v>142</v>
      </c>
      <c r="G30" s="28" t="s">
        <v>143</v>
      </c>
      <c r="H30" s="28" t="s">
        <v>144</v>
      </c>
      <c r="I30" s="62" t="s">
        <v>145</v>
      </c>
      <c r="J30" s="61" t="s">
        <v>215</v>
      </c>
      <c r="K30" s="28" t="s">
        <v>216</v>
      </c>
      <c r="L30" s="14">
        <v>197</v>
      </c>
      <c r="M30" s="62" t="s">
        <v>217</v>
      </c>
      <c r="N30" s="74">
        <v>1</v>
      </c>
      <c r="O30" s="49">
        <f t="shared" si="0"/>
        <v>1.4</v>
      </c>
      <c r="P30" s="80">
        <f t="shared" si="1"/>
        <v>1.4</v>
      </c>
      <c r="Q30" s="48">
        <f>'2015'!O30</f>
        <v>0.05</v>
      </c>
      <c r="R30" s="49">
        <f>'2015'!P30</f>
        <v>0.05</v>
      </c>
      <c r="S30" s="50">
        <f>'2015'!Q30</f>
        <v>1</v>
      </c>
      <c r="T30" s="51">
        <f>'2015'!R30</f>
        <v>10000000</v>
      </c>
      <c r="U30" s="51">
        <f>'2015'!S30</f>
        <v>10000000</v>
      </c>
      <c r="V30" s="50">
        <f>'2015'!T30</f>
        <v>1</v>
      </c>
      <c r="W30" s="52"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28">
        <f>'2016'!N30</f>
        <v>0.1</v>
      </c>
      <c r="Y30" s="127">
        <f>'2016'!O30</f>
        <v>0.05</v>
      </c>
      <c r="Z30" s="129">
        <f>'2016'!P30</f>
        <v>0.5</v>
      </c>
      <c r="AA30" s="130">
        <f>'2016'!Q30</f>
        <v>0</v>
      </c>
      <c r="AB30" s="130">
        <f>'2016'!R30</f>
        <v>0</v>
      </c>
      <c r="AC30" s="129">
        <f>'2016'!S30</f>
        <v>0</v>
      </c>
      <c r="AD30" s="131" t="str">
        <f>'2016'!T30</f>
        <v>Se viene realizando en compañía de la defensoria del Pueblo el seguimiento a la ley 1257.</v>
      </c>
      <c r="AE30" s="128">
        <f>'2017'!N30</f>
        <v>0.1</v>
      </c>
      <c r="AF30" s="127">
        <f>'2017'!O30</f>
        <v>0.1</v>
      </c>
      <c r="AG30" s="129">
        <f>'2017'!P30</f>
        <v>1</v>
      </c>
      <c r="AH30" s="130">
        <f>'2017'!Q30</f>
        <v>82000000</v>
      </c>
      <c r="AI30" s="130">
        <f>'2017'!R30</f>
        <v>6570000</v>
      </c>
      <c r="AJ30" s="129">
        <f>'2017'!S30</f>
        <v>8.0121951219512197E-2</v>
      </c>
      <c r="AK30" s="131"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28">
        <f>'2018'!N30</f>
        <v>1</v>
      </c>
      <c r="AM30" s="127">
        <f>'2018'!O30</f>
        <v>0.2</v>
      </c>
      <c r="AN30" s="129">
        <f>'2018'!P30</f>
        <v>0.2</v>
      </c>
      <c r="AO30" s="130">
        <f>'2018'!Q30</f>
        <v>69300000</v>
      </c>
      <c r="AP30" s="130">
        <f>'2018'!R30</f>
        <v>59520000</v>
      </c>
      <c r="AQ30" s="129">
        <f>'2018'!S30</f>
        <v>0.8588744588744589</v>
      </c>
      <c r="AR30" s="131"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28">
        <f>'2019'!N30</f>
        <v>1</v>
      </c>
      <c r="AT30" s="127">
        <f>'2019'!O30</f>
        <v>1</v>
      </c>
      <c r="AU30" s="129">
        <f>'2019'!P30</f>
        <v>0.65</v>
      </c>
      <c r="AV30" s="130">
        <f>'2019'!Q30</f>
        <v>50000000</v>
      </c>
      <c r="AW30" s="130">
        <f>'2019'!R30</f>
        <v>12762000</v>
      </c>
      <c r="AX30" s="129">
        <f>'2019'!S30</f>
        <v>0</v>
      </c>
      <c r="AY30" s="131" t="str">
        <f>'2019'!AB30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row>
    <row r="31" spans="1:51" ht="60" customHeight="1" x14ac:dyDescent="0.25">
      <c r="A31" s="270"/>
      <c r="B31" s="275" t="s">
        <v>146</v>
      </c>
      <c r="C31" s="273" t="s">
        <v>147</v>
      </c>
      <c r="D31" s="14">
        <v>28</v>
      </c>
      <c r="E31" s="28" t="s">
        <v>148</v>
      </c>
      <c r="F31" s="28" t="s">
        <v>149</v>
      </c>
      <c r="G31" s="28" t="s">
        <v>150</v>
      </c>
      <c r="H31" s="28" t="s">
        <v>151</v>
      </c>
      <c r="I31" s="62" t="s">
        <v>152</v>
      </c>
      <c r="J31" s="61" t="s">
        <v>248</v>
      </c>
      <c r="K31" s="41" t="s">
        <v>249</v>
      </c>
      <c r="L31" s="14">
        <v>157</v>
      </c>
      <c r="M31" s="63" t="s">
        <v>250</v>
      </c>
      <c r="N31" s="74">
        <v>0.9</v>
      </c>
      <c r="O31" s="49">
        <f t="shared" si="0"/>
        <v>1.7799999999999998</v>
      </c>
      <c r="P31" s="80">
        <f t="shared" si="1"/>
        <v>1.9777777777777774</v>
      </c>
      <c r="Q31" s="48">
        <f>'2015'!O31</f>
        <v>0.7</v>
      </c>
      <c r="R31" s="49">
        <f>'2015'!P31</f>
        <v>0.6</v>
      </c>
      <c r="S31" s="50">
        <f>'2015'!Q31</f>
        <v>0.85714285714285721</v>
      </c>
      <c r="T31" s="51">
        <f>'2015'!R31</f>
        <v>18444390908.93</v>
      </c>
      <c r="U31" s="51">
        <f>'2015'!S31</f>
        <v>9148596406</v>
      </c>
      <c r="V31" s="50">
        <f>'2015'!T31</f>
        <v>0.49600967856144457</v>
      </c>
      <c r="W31" s="52"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28">
        <f>'2016'!N31</f>
        <v>0.09</v>
      </c>
      <c r="Y31" s="127">
        <f>'2016'!O31</f>
        <v>0.09</v>
      </c>
      <c r="Z31" s="129">
        <f>'2016'!P31</f>
        <v>1</v>
      </c>
      <c r="AA31" s="130">
        <f>'2016'!Q31</f>
        <v>0</v>
      </c>
      <c r="AB31" s="130">
        <f>'2016'!R31</f>
        <v>0</v>
      </c>
      <c r="AC31" s="129">
        <f>'2016'!S31</f>
        <v>0</v>
      </c>
      <c r="AD31" s="131"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28">
        <f>'2017'!N31</f>
        <v>0.09</v>
      </c>
      <c r="AF31" s="127">
        <f>'2017'!O31</f>
        <v>0.09</v>
      </c>
      <c r="AG31" s="129">
        <f>'2017'!P31</f>
        <v>1</v>
      </c>
      <c r="AH31" s="130">
        <f>'2017'!Q31</f>
        <v>61607604</v>
      </c>
      <c r="AI31" s="130">
        <f>'2017'!R31</f>
        <v>15840000</v>
      </c>
      <c r="AJ31" s="129">
        <f>'2017'!S31</f>
        <v>0.25711111894564181</v>
      </c>
      <c r="AK31" s="131" t="str">
        <f>'2017'!T31</f>
        <v>La secretaria de salud reporta la afiliacion al sistema de seguridad social Mujer con discapacidad a Junio 30 de 2017: 6,953 afiliados.</v>
      </c>
      <c r="AL31" s="128">
        <f>'2018'!N31</f>
        <v>5</v>
      </c>
      <c r="AM31" s="127">
        <f>'2018'!O31</f>
        <v>1</v>
      </c>
      <c r="AN31" s="129">
        <f>'2018'!P31</f>
        <v>0.2</v>
      </c>
      <c r="AO31" s="130">
        <f>'2018'!Q31</f>
        <v>86385271</v>
      </c>
      <c r="AP31" s="130">
        <f>'2018'!R31</f>
        <v>34860000</v>
      </c>
      <c r="AQ31" s="129">
        <f>'2018'!S31</f>
        <v>0.40354101569004741</v>
      </c>
      <c r="AR31" s="131"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28">
        <f>'2019'!N31</f>
        <v>1</v>
      </c>
      <c r="AT31" s="127">
        <f>'2019'!O31</f>
        <v>0</v>
      </c>
      <c r="AU31" s="129">
        <f>'2019'!P31</f>
        <v>0</v>
      </c>
      <c r="AV31" s="130">
        <f>'2019'!Q31</f>
        <v>0</v>
      </c>
      <c r="AW31" s="130">
        <f>'2019'!R31</f>
        <v>0</v>
      </c>
      <c r="AX31" s="129">
        <f>'2019'!S31</f>
        <v>0</v>
      </c>
      <c r="AY31" s="131" t="str">
        <f>'2019'!AB31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row>
    <row r="32" spans="1:51" ht="60" customHeight="1" x14ac:dyDescent="0.25">
      <c r="A32" s="270"/>
      <c r="B32" s="275"/>
      <c r="C32" s="273"/>
      <c r="D32" s="273">
        <v>29</v>
      </c>
      <c r="E32" s="273" t="s">
        <v>153</v>
      </c>
      <c r="F32" s="273" t="s">
        <v>154</v>
      </c>
      <c r="G32" s="273" t="s">
        <v>155</v>
      </c>
      <c r="H32" s="273" t="s">
        <v>151</v>
      </c>
      <c r="I32" s="274" t="s">
        <v>152</v>
      </c>
      <c r="J32" s="44" t="s">
        <v>251</v>
      </c>
      <c r="K32" s="9" t="s">
        <v>252</v>
      </c>
      <c r="L32" s="14">
        <v>129</v>
      </c>
      <c r="M32" s="33" t="s">
        <v>253</v>
      </c>
      <c r="N32" s="269">
        <v>0.9</v>
      </c>
      <c r="O32" s="312">
        <f t="shared" si="0"/>
        <v>5.78</v>
      </c>
      <c r="P32" s="315">
        <f t="shared" si="1"/>
        <v>6.4222222222222225</v>
      </c>
      <c r="Q32" s="318">
        <f>'2015'!O32:O35</f>
        <v>0.7</v>
      </c>
      <c r="R32" s="312">
        <f>'2015'!P32:P35</f>
        <v>0.6</v>
      </c>
      <c r="S32" s="321">
        <f>'2015'!Q32:Q35</f>
        <v>0.85714285714285721</v>
      </c>
      <c r="T32" s="324">
        <f>'2015'!R32:R35</f>
        <v>18444390908.93</v>
      </c>
      <c r="U32" s="324">
        <f>'2015'!S32:S35</f>
        <v>9148596406</v>
      </c>
      <c r="V32" s="321">
        <f>'2015'!T32:T35</f>
        <v>0.49600967856144457</v>
      </c>
      <c r="W32" s="327" t="str">
        <f>'2015'!U32:U35</f>
        <v>Vinculación de 3600 mujeres gestantes al programa de control prenatal antes de la semana doce de edad gestacional.</v>
      </c>
      <c r="X32" s="318">
        <f>'2016'!N32:N35</f>
        <v>0.09</v>
      </c>
      <c r="Y32" s="312">
        <f>'2016'!O32:O35</f>
        <v>0.09</v>
      </c>
      <c r="Z32" s="321">
        <f>'2016'!P32:P35</f>
        <v>1</v>
      </c>
      <c r="AA32" s="324">
        <f>'2016'!Q32:Q35</f>
        <v>12650000</v>
      </c>
      <c r="AB32" s="324">
        <f>'2016'!R32:R35</f>
        <v>12650000</v>
      </c>
      <c r="AC32" s="321">
        <f>'2016'!S32:S35</f>
        <v>1</v>
      </c>
      <c r="AD32" s="330" t="str">
        <f>'2016'!T32:T35</f>
        <v>Se vincularon de  tres mil novecientas venti cuatro mujeres gestantes, al programa de control prenatal  antes de la semana doce de edad gestacional.</v>
      </c>
      <c r="AE32" s="318">
        <f>'2017'!N32:N35</f>
        <v>0.09</v>
      </c>
      <c r="AF32" s="312">
        <f>'2017'!O32:O35</f>
        <v>0.09</v>
      </c>
      <c r="AG32" s="321">
        <f>'2017'!P32:P35</f>
        <v>1</v>
      </c>
      <c r="AH32" s="324">
        <f>'2017'!Q32:Q35</f>
        <v>58710000</v>
      </c>
      <c r="AI32" s="324">
        <f>'2017'!R32:R35</f>
        <v>10140000</v>
      </c>
      <c r="AJ32" s="321">
        <f>'2017'!S32:S35</f>
        <v>0.17271333673990802</v>
      </c>
      <c r="AK32" s="330"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318">
        <f>'2018'!N32:N35</f>
        <v>6</v>
      </c>
      <c r="AM32" s="312">
        <f>'2018'!O32:O35</f>
        <v>5</v>
      </c>
      <c r="AN32" s="321">
        <f>'2018'!P32:P35</f>
        <v>0.83333333333333337</v>
      </c>
      <c r="AO32" s="324">
        <f>'2018'!Q32:Q35</f>
        <v>53000000</v>
      </c>
      <c r="AP32" s="324">
        <f>'2018'!R32:R35</f>
        <v>31680000</v>
      </c>
      <c r="AQ32" s="321">
        <f>'2018'!S32:S35</f>
        <v>0.59773584905660382</v>
      </c>
      <c r="AR32" s="330"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318">
        <f>'2019'!N32:N35</f>
        <v>0</v>
      </c>
      <c r="AT32" s="312">
        <f>'2019'!O32:O35</f>
        <v>0</v>
      </c>
      <c r="AU32" s="321">
        <f>'2019'!P32:P35</f>
        <v>0</v>
      </c>
      <c r="AV32" s="324">
        <f>'2019'!Q32:Q35</f>
        <v>55960000</v>
      </c>
      <c r="AW32" s="324">
        <f>'2019'!R32:R35</f>
        <v>55960000</v>
      </c>
      <c r="AX32" s="321">
        <f>'2019'!S32:S35</f>
        <v>0</v>
      </c>
      <c r="AY32" s="330" t="str">
        <f>'2019'!AB32:AB35</f>
        <v xml:space="preserve"> De igual forma, en articulación con la Alcaldía de Armenia, la Secretaría de Familia convocó a una mesa intersectorial para revisar diferentes problemáticas en aspectos de salud pública que se vienen presentando en sitios de homosocialización y espacios para la prestación de servicios sexuales. En este sentido, se realizó una jornada de salud y afiliación a trabajadoras/es sexuales en diferentes puntos de Armenia, y con el apoyo de la Universidad del Quindío se logró un suministro de medicamentos y vitaminas para personas viviendo con VIH.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row>
    <row r="33" spans="1:51" ht="60" customHeight="1" x14ac:dyDescent="0.25">
      <c r="A33" s="270"/>
      <c r="B33" s="275"/>
      <c r="C33" s="273"/>
      <c r="D33" s="273"/>
      <c r="E33" s="273"/>
      <c r="F33" s="273"/>
      <c r="G33" s="273"/>
      <c r="H33" s="273"/>
      <c r="I33" s="274"/>
      <c r="J33" s="44" t="s">
        <v>254</v>
      </c>
      <c r="K33" s="9" t="s">
        <v>255</v>
      </c>
      <c r="L33" s="14">
        <v>134</v>
      </c>
      <c r="M33" s="33" t="s">
        <v>256</v>
      </c>
      <c r="N33" s="270"/>
      <c r="O33" s="313"/>
      <c r="P33" s="316"/>
      <c r="Q33" s="319"/>
      <c r="R33" s="313"/>
      <c r="S33" s="322"/>
      <c r="T33" s="325"/>
      <c r="U33" s="325"/>
      <c r="V33" s="322"/>
      <c r="W33" s="328"/>
      <c r="X33" s="319"/>
      <c r="Y33" s="313"/>
      <c r="Z33" s="322"/>
      <c r="AA33" s="325"/>
      <c r="AB33" s="325"/>
      <c r="AC33" s="322"/>
      <c r="AD33" s="331"/>
      <c r="AE33" s="319"/>
      <c r="AF33" s="313"/>
      <c r="AG33" s="322"/>
      <c r="AH33" s="325"/>
      <c r="AI33" s="325"/>
      <c r="AJ33" s="322"/>
      <c r="AK33" s="331"/>
      <c r="AL33" s="319"/>
      <c r="AM33" s="313"/>
      <c r="AN33" s="322"/>
      <c r="AO33" s="325"/>
      <c r="AP33" s="325"/>
      <c r="AQ33" s="322"/>
      <c r="AR33" s="331"/>
      <c r="AS33" s="319"/>
      <c r="AT33" s="313"/>
      <c r="AU33" s="322"/>
      <c r="AV33" s="325"/>
      <c r="AW33" s="325"/>
      <c r="AX33" s="322"/>
      <c r="AY33" s="331"/>
    </row>
    <row r="34" spans="1:51" ht="60" customHeight="1" x14ac:dyDescent="0.25">
      <c r="A34" s="270"/>
      <c r="B34" s="275"/>
      <c r="C34" s="273"/>
      <c r="D34" s="273"/>
      <c r="E34" s="273"/>
      <c r="F34" s="273"/>
      <c r="G34" s="273"/>
      <c r="H34" s="273"/>
      <c r="I34" s="274"/>
      <c r="J34" s="44" t="s">
        <v>254</v>
      </c>
      <c r="K34" s="9" t="s">
        <v>255</v>
      </c>
      <c r="L34" s="14">
        <v>133</v>
      </c>
      <c r="M34" s="33" t="s">
        <v>257</v>
      </c>
      <c r="N34" s="270"/>
      <c r="O34" s="313"/>
      <c r="P34" s="316"/>
      <c r="Q34" s="319"/>
      <c r="R34" s="313"/>
      <c r="S34" s="322"/>
      <c r="T34" s="325"/>
      <c r="U34" s="325"/>
      <c r="V34" s="322"/>
      <c r="W34" s="328"/>
      <c r="X34" s="319"/>
      <c r="Y34" s="313"/>
      <c r="Z34" s="322"/>
      <c r="AA34" s="325"/>
      <c r="AB34" s="325"/>
      <c r="AC34" s="322"/>
      <c r="AD34" s="331"/>
      <c r="AE34" s="319"/>
      <c r="AF34" s="313"/>
      <c r="AG34" s="322"/>
      <c r="AH34" s="325"/>
      <c r="AI34" s="325"/>
      <c r="AJ34" s="322"/>
      <c r="AK34" s="331"/>
      <c r="AL34" s="319"/>
      <c r="AM34" s="313"/>
      <c r="AN34" s="322"/>
      <c r="AO34" s="325"/>
      <c r="AP34" s="325"/>
      <c r="AQ34" s="322"/>
      <c r="AR34" s="331"/>
      <c r="AS34" s="319"/>
      <c r="AT34" s="313"/>
      <c r="AU34" s="322"/>
      <c r="AV34" s="325"/>
      <c r="AW34" s="325"/>
      <c r="AX34" s="322"/>
      <c r="AY34" s="331"/>
    </row>
    <row r="35" spans="1:51" ht="60" customHeight="1" x14ac:dyDescent="0.25">
      <c r="A35" s="270"/>
      <c r="B35" s="275"/>
      <c r="C35" s="273"/>
      <c r="D35" s="273"/>
      <c r="E35" s="273"/>
      <c r="F35" s="273"/>
      <c r="G35" s="273"/>
      <c r="H35" s="273"/>
      <c r="I35" s="274"/>
      <c r="J35" s="7" t="s">
        <v>254</v>
      </c>
      <c r="K35" s="9" t="s">
        <v>249</v>
      </c>
      <c r="L35" s="14">
        <v>154</v>
      </c>
      <c r="M35" s="33" t="s">
        <v>258</v>
      </c>
      <c r="N35" s="270"/>
      <c r="O35" s="314"/>
      <c r="P35" s="317"/>
      <c r="Q35" s="320"/>
      <c r="R35" s="314"/>
      <c r="S35" s="323"/>
      <c r="T35" s="326"/>
      <c r="U35" s="326"/>
      <c r="V35" s="323"/>
      <c r="W35" s="329"/>
      <c r="X35" s="320"/>
      <c r="Y35" s="314"/>
      <c r="Z35" s="323"/>
      <c r="AA35" s="326"/>
      <c r="AB35" s="326"/>
      <c r="AC35" s="323"/>
      <c r="AD35" s="332"/>
      <c r="AE35" s="320"/>
      <c r="AF35" s="314"/>
      <c r="AG35" s="323"/>
      <c r="AH35" s="326"/>
      <c r="AI35" s="326"/>
      <c r="AJ35" s="323"/>
      <c r="AK35" s="332"/>
      <c r="AL35" s="320"/>
      <c r="AM35" s="314"/>
      <c r="AN35" s="323"/>
      <c r="AO35" s="326"/>
      <c r="AP35" s="326"/>
      <c r="AQ35" s="323"/>
      <c r="AR35" s="332"/>
      <c r="AS35" s="320"/>
      <c r="AT35" s="314"/>
      <c r="AU35" s="323"/>
      <c r="AV35" s="326"/>
      <c r="AW35" s="326"/>
      <c r="AX35" s="323"/>
      <c r="AY35" s="332"/>
    </row>
    <row r="36" spans="1:51" ht="60" customHeight="1" x14ac:dyDescent="0.25">
      <c r="A36" s="270"/>
      <c r="B36" s="275"/>
      <c r="C36" s="266" t="s">
        <v>156</v>
      </c>
      <c r="D36" s="273">
        <v>30</v>
      </c>
      <c r="E36" s="273" t="s">
        <v>157</v>
      </c>
      <c r="F36" s="273" t="s">
        <v>158</v>
      </c>
      <c r="G36" s="273" t="s">
        <v>159</v>
      </c>
      <c r="H36" s="273" t="s">
        <v>151</v>
      </c>
      <c r="I36" s="274" t="s">
        <v>272</v>
      </c>
      <c r="J36" s="270" t="s">
        <v>254</v>
      </c>
      <c r="K36" s="273" t="s">
        <v>259</v>
      </c>
      <c r="L36" s="273">
        <v>143</v>
      </c>
      <c r="M36" s="274" t="s">
        <v>260</v>
      </c>
      <c r="N36" s="269">
        <v>0.9</v>
      </c>
      <c r="O36" s="312">
        <f t="shared" si="0"/>
        <v>1.68</v>
      </c>
      <c r="P36" s="315">
        <f t="shared" si="1"/>
        <v>1.8666666666666665</v>
      </c>
      <c r="Q36" s="318">
        <f>'2015'!O36:O41</f>
        <v>0.5</v>
      </c>
      <c r="R36" s="312">
        <f>'2015'!P36:P41</f>
        <v>0.5</v>
      </c>
      <c r="S36" s="321">
        <f>'2015'!Q36:Q41</f>
        <v>1</v>
      </c>
      <c r="T36" s="324">
        <f>'2015'!R36:R41</f>
        <v>233605063.59999999</v>
      </c>
      <c r="U36" s="324">
        <f>'2015'!S36:S41</f>
        <v>233605063.59999999</v>
      </c>
      <c r="V36" s="321">
        <f>'2015'!T36:T41</f>
        <v>1</v>
      </c>
      <c r="W36" s="327"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18">
        <f>'2016'!N36:N41</f>
        <v>0.09</v>
      </c>
      <c r="Y36" s="312">
        <f>'2016'!O36:O41</f>
        <v>0.09</v>
      </c>
      <c r="Z36" s="321">
        <f>'2016'!P36:P41</f>
        <v>1</v>
      </c>
      <c r="AA36" s="324">
        <f>'2016'!Q36:Q41</f>
        <v>12650000</v>
      </c>
      <c r="AB36" s="324">
        <f>'2016'!R36:R41</f>
        <v>12650000</v>
      </c>
      <c r="AC36" s="321">
        <f>'2016'!S36:S41</f>
        <v>1</v>
      </c>
      <c r="AD36" s="330"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18">
        <f>'2017'!N36:N41</f>
        <v>0.09</v>
      </c>
      <c r="AF36" s="312">
        <f>'2017'!O36:O41</f>
        <v>0.09</v>
      </c>
      <c r="AG36" s="321">
        <f>'2017'!P36:P41</f>
        <v>1</v>
      </c>
      <c r="AH36" s="324">
        <f>'2017'!Q36:Q41</f>
        <v>20000000</v>
      </c>
      <c r="AI36" s="324">
        <f>'2017'!R36:R41</f>
        <v>19045950</v>
      </c>
      <c r="AJ36" s="321">
        <f>'2017'!S36:S41</f>
        <v>0.95229750000000002</v>
      </c>
      <c r="AK36" s="330" t="str">
        <f>'2017'!T36:T41</f>
        <v xml:space="preserve">Secretaria de salud reporta esquemas de vacunacion: Para el 2017 se esta trabajando con la meta era 95% en todos los biologicos ofertados por el PAI,  y se introduce la discriminacion de niño, niña e indigenas. </v>
      </c>
      <c r="AL36" s="318">
        <f>'2018'!N36:N41</f>
        <v>1</v>
      </c>
      <c r="AM36" s="312">
        <f>'2018'!O36:O41</f>
        <v>1</v>
      </c>
      <c r="AN36" s="321">
        <f>'2018'!P36:P41</f>
        <v>1</v>
      </c>
      <c r="AO36" s="324">
        <f>'2018'!Q36:Q41</f>
        <v>35000000</v>
      </c>
      <c r="AP36" s="324">
        <f>'2018'!R36:R41</f>
        <v>25509300</v>
      </c>
      <c r="AQ36" s="321">
        <f>'2018'!S36:S41</f>
        <v>0.72883714285714285</v>
      </c>
      <c r="AR36" s="330"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18">
        <f>'2019'!N36:N41</f>
        <v>0</v>
      </c>
      <c r="AT36" s="312">
        <f>'2019'!O36:O41</f>
        <v>0</v>
      </c>
      <c r="AU36" s="321">
        <f>'2019'!P36:P41</f>
        <v>0</v>
      </c>
      <c r="AV36" s="324">
        <f>'2019'!Q36:Q41</f>
        <v>0</v>
      </c>
      <c r="AW36" s="324">
        <f>'2019'!R36:R41</f>
        <v>0</v>
      </c>
      <c r="AX36" s="321">
        <f>'2019'!S36:S41</f>
        <v>0</v>
      </c>
      <c r="AY36" s="330" t="str">
        <f>'2019'!AB36:AB41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row>
    <row r="37" spans="1:51" ht="60" customHeight="1" x14ac:dyDescent="0.25">
      <c r="A37" s="270"/>
      <c r="B37" s="275"/>
      <c r="C37" s="266"/>
      <c r="D37" s="273"/>
      <c r="E37" s="273"/>
      <c r="F37" s="273"/>
      <c r="G37" s="273"/>
      <c r="H37" s="273"/>
      <c r="I37" s="274"/>
      <c r="J37" s="270"/>
      <c r="K37" s="273"/>
      <c r="L37" s="273"/>
      <c r="M37" s="274"/>
      <c r="N37" s="270"/>
      <c r="O37" s="313"/>
      <c r="P37" s="316"/>
      <c r="Q37" s="319"/>
      <c r="R37" s="313"/>
      <c r="S37" s="322"/>
      <c r="T37" s="325"/>
      <c r="U37" s="325"/>
      <c r="V37" s="322"/>
      <c r="W37" s="328"/>
      <c r="X37" s="319"/>
      <c r="Y37" s="313"/>
      <c r="Z37" s="322"/>
      <c r="AA37" s="325"/>
      <c r="AB37" s="325"/>
      <c r="AC37" s="322"/>
      <c r="AD37" s="331"/>
      <c r="AE37" s="319"/>
      <c r="AF37" s="313"/>
      <c r="AG37" s="322"/>
      <c r="AH37" s="325"/>
      <c r="AI37" s="325"/>
      <c r="AJ37" s="322"/>
      <c r="AK37" s="331"/>
      <c r="AL37" s="319"/>
      <c r="AM37" s="313"/>
      <c r="AN37" s="322"/>
      <c r="AO37" s="325"/>
      <c r="AP37" s="325"/>
      <c r="AQ37" s="322"/>
      <c r="AR37" s="331"/>
      <c r="AS37" s="319"/>
      <c r="AT37" s="313"/>
      <c r="AU37" s="322"/>
      <c r="AV37" s="325"/>
      <c r="AW37" s="325"/>
      <c r="AX37" s="322"/>
      <c r="AY37" s="331"/>
    </row>
    <row r="38" spans="1:51" ht="60" customHeight="1" x14ac:dyDescent="0.25">
      <c r="A38" s="270"/>
      <c r="B38" s="275"/>
      <c r="C38" s="266"/>
      <c r="D38" s="273"/>
      <c r="E38" s="273"/>
      <c r="F38" s="273"/>
      <c r="G38" s="273"/>
      <c r="H38" s="273"/>
      <c r="I38" s="62" t="s">
        <v>273</v>
      </c>
      <c r="J38" s="61" t="s">
        <v>251</v>
      </c>
      <c r="K38" s="41" t="s">
        <v>252</v>
      </c>
      <c r="L38" s="28">
        <v>128</v>
      </c>
      <c r="M38" s="62" t="s">
        <v>261</v>
      </c>
      <c r="N38" s="270"/>
      <c r="O38" s="313"/>
      <c r="P38" s="316"/>
      <c r="Q38" s="319"/>
      <c r="R38" s="313"/>
      <c r="S38" s="322"/>
      <c r="T38" s="325"/>
      <c r="U38" s="325"/>
      <c r="V38" s="322"/>
      <c r="W38" s="328"/>
      <c r="X38" s="319"/>
      <c r="Y38" s="313"/>
      <c r="Z38" s="322"/>
      <c r="AA38" s="325"/>
      <c r="AB38" s="325"/>
      <c r="AC38" s="322"/>
      <c r="AD38" s="331"/>
      <c r="AE38" s="319"/>
      <c r="AF38" s="313"/>
      <c r="AG38" s="322"/>
      <c r="AH38" s="325"/>
      <c r="AI38" s="325"/>
      <c r="AJ38" s="322"/>
      <c r="AK38" s="331"/>
      <c r="AL38" s="319"/>
      <c r="AM38" s="313"/>
      <c r="AN38" s="322"/>
      <c r="AO38" s="325"/>
      <c r="AP38" s="325"/>
      <c r="AQ38" s="322"/>
      <c r="AR38" s="331"/>
      <c r="AS38" s="319"/>
      <c r="AT38" s="313"/>
      <c r="AU38" s="322"/>
      <c r="AV38" s="325"/>
      <c r="AW38" s="325"/>
      <c r="AX38" s="322"/>
      <c r="AY38" s="331"/>
    </row>
    <row r="39" spans="1:51" ht="60" customHeight="1" x14ac:dyDescent="0.25">
      <c r="A39" s="270"/>
      <c r="B39" s="275"/>
      <c r="C39" s="266"/>
      <c r="D39" s="273"/>
      <c r="E39" s="273"/>
      <c r="F39" s="273"/>
      <c r="G39" s="273"/>
      <c r="H39" s="273"/>
      <c r="I39" s="33" t="s">
        <v>274</v>
      </c>
      <c r="J39" s="7" t="s">
        <v>254</v>
      </c>
      <c r="K39" s="14" t="s">
        <v>262</v>
      </c>
      <c r="L39" s="17">
        <v>134</v>
      </c>
      <c r="M39" s="64" t="s">
        <v>256</v>
      </c>
      <c r="N39" s="270"/>
      <c r="O39" s="313"/>
      <c r="P39" s="316"/>
      <c r="Q39" s="319"/>
      <c r="R39" s="313"/>
      <c r="S39" s="322"/>
      <c r="T39" s="325"/>
      <c r="U39" s="325"/>
      <c r="V39" s="322"/>
      <c r="W39" s="328"/>
      <c r="X39" s="319"/>
      <c r="Y39" s="313"/>
      <c r="Z39" s="322"/>
      <c r="AA39" s="325"/>
      <c r="AB39" s="325"/>
      <c r="AC39" s="322"/>
      <c r="AD39" s="331"/>
      <c r="AE39" s="319"/>
      <c r="AF39" s="313"/>
      <c r="AG39" s="322"/>
      <c r="AH39" s="325"/>
      <c r="AI39" s="325"/>
      <c r="AJ39" s="322"/>
      <c r="AK39" s="331"/>
      <c r="AL39" s="319"/>
      <c r="AM39" s="313"/>
      <c r="AN39" s="322"/>
      <c r="AO39" s="325"/>
      <c r="AP39" s="325"/>
      <c r="AQ39" s="322"/>
      <c r="AR39" s="331"/>
      <c r="AS39" s="319"/>
      <c r="AT39" s="313"/>
      <c r="AU39" s="322"/>
      <c r="AV39" s="325"/>
      <c r="AW39" s="325"/>
      <c r="AX39" s="322"/>
      <c r="AY39" s="331"/>
    </row>
    <row r="40" spans="1:51" ht="60" customHeight="1" x14ac:dyDescent="0.25">
      <c r="A40" s="270"/>
      <c r="B40" s="275"/>
      <c r="C40" s="266"/>
      <c r="D40" s="273"/>
      <c r="E40" s="273"/>
      <c r="F40" s="273"/>
      <c r="G40" s="273"/>
      <c r="H40" s="273"/>
      <c r="I40" s="33" t="s">
        <v>275</v>
      </c>
      <c r="J40" s="7" t="s">
        <v>254</v>
      </c>
      <c r="K40" s="14" t="s">
        <v>262</v>
      </c>
      <c r="L40" s="14">
        <v>137</v>
      </c>
      <c r="M40" s="33" t="s">
        <v>263</v>
      </c>
      <c r="N40" s="270"/>
      <c r="O40" s="313"/>
      <c r="P40" s="316"/>
      <c r="Q40" s="319"/>
      <c r="R40" s="313"/>
      <c r="S40" s="322"/>
      <c r="T40" s="325"/>
      <c r="U40" s="325"/>
      <c r="V40" s="322"/>
      <c r="W40" s="328"/>
      <c r="X40" s="319"/>
      <c r="Y40" s="313"/>
      <c r="Z40" s="322"/>
      <c r="AA40" s="325"/>
      <c r="AB40" s="325"/>
      <c r="AC40" s="322"/>
      <c r="AD40" s="331"/>
      <c r="AE40" s="319"/>
      <c r="AF40" s="313"/>
      <c r="AG40" s="322"/>
      <c r="AH40" s="325"/>
      <c r="AI40" s="325"/>
      <c r="AJ40" s="322"/>
      <c r="AK40" s="331"/>
      <c r="AL40" s="319"/>
      <c r="AM40" s="313"/>
      <c r="AN40" s="322"/>
      <c r="AO40" s="325"/>
      <c r="AP40" s="325"/>
      <c r="AQ40" s="322"/>
      <c r="AR40" s="331"/>
      <c r="AS40" s="319"/>
      <c r="AT40" s="313"/>
      <c r="AU40" s="322"/>
      <c r="AV40" s="325"/>
      <c r="AW40" s="325"/>
      <c r="AX40" s="322"/>
      <c r="AY40" s="331"/>
    </row>
    <row r="41" spans="1:51" ht="60" customHeight="1" x14ac:dyDescent="0.25">
      <c r="A41" s="270"/>
      <c r="B41" s="275"/>
      <c r="C41" s="266"/>
      <c r="D41" s="273"/>
      <c r="E41" s="273"/>
      <c r="F41" s="273"/>
      <c r="G41" s="273"/>
      <c r="H41" s="273"/>
      <c r="I41" s="33" t="s">
        <v>276</v>
      </c>
      <c r="J41" s="44" t="s">
        <v>254</v>
      </c>
      <c r="K41" s="14" t="s">
        <v>259</v>
      </c>
      <c r="L41" s="14">
        <v>142</v>
      </c>
      <c r="M41" s="55" t="s">
        <v>264</v>
      </c>
      <c r="N41" s="270"/>
      <c r="O41" s="314"/>
      <c r="P41" s="317"/>
      <c r="Q41" s="320"/>
      <c r="R41" s="314"/>
      <c r="S41" s="323"/>
      <c r="T41" s="326"/>
      <c r="U41" s="326"/>
      <c r="V41" s="323"/>
      <c r="W41" s="329"/>
      <c r="X41" s="320"/>
      <c r="Y41" s="314"/>
      <c r="Z41" s="323"/>
      <c r="AA41" s="326"/>
      <c r="AB41" s="326"/>
      <c r="AC41" s="323"/>
      <c r="AD41" s="332"/>
      <c r="AE41" s="320"/>
      <c r="AF41" s="314"/>
      <c r="AG41" s="323"/>
      <c r="AH41" s="326"/>
      <c r="AI41" s="326"/>
      <c r="AJ41" s="323"/>
      <c r="AK41" s="332"/>
      <c r="AL41" s="320"/>
      <c r="AM41" s="314"/>
      <c r="AN41" s="323"/>
      <c r="AO41" s="326"/>
      <c r="AP41" s="326"/>
      <c r="AQ41" s="323"/>
      <c r="AR41" s="332"/>
      <c r="AS41" s="320"/>
      <c r="AT41" s="314"/>
      <c r="AU41" s="323"/>
      <c r="AV41" s="326"/>
      <c r="AW41" s="326"/>
      <c r="AX41" s="323"/>
      <c r="AY41" s="332"/>
    </row>
    <row r="42" spans="1:51" ht="60" customHeight="1" x14ac:dyDescent="0.25">
      <c r="A42" s="270"/>
      <c r="B42" s="275"/>
      <c r="C42" s="266"/>
      <c r="D42" s="14">
        <v>31</v>
      </c>
      <c r="E42" s="13" t="s">
        <v>160</v>
      </c>
      <c r="F42" s="13" t="s">
        <v>161</v>
      </c>
      <c r="G42" s="13" t="s">
        <v>162</v>
      </c>
      <c r="H42" s="13" t="s">
        <v>118</v>
      </c>
      <c r="I42" s="33" t="s">
        <v>163</v>
      </c>
      <c r="J42" s="44" t="s">
        <v>254</v>
      </c>
      <c r="K42" s="14" t="s">
        <v>255</v>
      </c>
      <c r="L42" s="17">
        <v>133</v>
      </c>
      <c r="M42" s="64" t="s">
        <v>257</v>
      </c>
      <c r="N42" s="74">
        <v>1</v>
      </c>
      <c r="O42" s="49">
        <f t="shared" si="0"/>
        <v>12.9</v>
      </c>
      <c r="P42" s="80">
        <f t="shared" si="1"/>
        <v>12.9</v>
      </c>
      <c r="Q42" s="44">
        <f>'2015'!O42</f>
        <v>0.7</v>
      </c>
      <c r="R42" s="97">
        <f>'2015'!P42</f>
        <v>0.7</v>
      </c>
      <c r="S42" s="38">
        <f>'2015'!Q42</f>
        <v>1</v>
      </c>
      <c r="T42" s="39">
        <f>'2015'!R42</f>
        <v>75646965.310000002</v>
      </c>
      <c r="U42" s="39">
        <f>'2015'!S42</f>
        <v>40525000</v>
      </c>
      <c r="V42" s="38">
        <f>'2015'!T42</f>
        <v>0.53571217079137579</v>
      </c>
      <c r="W42" s="33"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42" s="44">
        <f>'2016'!N42</f>
        <v>0.1</v>
      </c>
      <c r="Y42" s="14">
        <f>'2016'!O42</f>
        <v>0.1</v>
      </c>
      <c r="Z42" s="38">
        <f>'2016'!P42</f>
        <v>1</v>
      </c>
      <c r="AA42" s="39">
        <f>'2016'!Q42</f>
        <v>0</v>
      </c>
      <c r="AB42" s="39">
        <f>'2016'!R42</f>
        <v>0</v>
      </c>
      <c r="AC42" s="38">
        <f>'2016'!S42</f>
        <v>0</v>
      </c>
      <c r="AD42" s="33" t="str">
        <f>'2016'!T42</f>
        <v>Implementación del Plan de acción intersectorial.</v>
      </c>
      <c r="AE42" s="44">
        <f>'2017'!N42</f>
        <v>0.1</v>
      </c>
      <c r="AF42" s="14">
        <f>'2017'!O42</f>
        <v>0.1</v>
      </c>
      <c r="AG42" s="38">
        <f>'2017'!P42</f>
        <v>1</v>
      </c>
      <c r="AH42" s="39">
        <f>'2017'!Q42</f>
        <v>25750000</v>
      </c>
      <c r="AI42" s="39">
        <f>'2017'!R42</f>
        <v>25750000</v>
      </c>
      <c r="AJ42" s="38">
        <f>'2017'!S42</f>
        <v>1</v>
      </c>
      <c r="AK42" s="33"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42" s="44">
        <f>'2018'!N42</f>
        <v>12</v>
      </c>
      <c r="AM42" s="14">
        <f>'2018'!O42</f>
        <v>12</v>
      </c>
      <c r="AN42" s="38">
        <f>'2018'!P42</f>
        <v>1</v>
      </c>
      <c r="AO42" s="39">
        <f>'2018'!Q42</f>
        <v>24140000</v>
      </c>
      <c r="AP42" s="39">
        <f>'2018'!R42</f>
        <v>20000000</v>
      </c>
      <c r="AQ42" s="38">
        <f>'2018'!S42</f>
        <v>0.82850041425020715</v>
      </c>
      <c r="AR42" s="33"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2" s="44">
        <f>'2019'!N42</f>
        <v>0</v>
      </c>
      <c r="AT42" s="14">
        <f>'2019'!O42</f>
        <v>0</v>
      </c>
      <c r="AU42" s="38">
        <f>'2019'!P42</f>
        <v>0</v>
      </c>
      <c r="AV42" s="39">
        <f>'2019'!Q42</f>
        <v>0</v>
      </c>
      <c r="AW42" s="39">
        <f>'2019'!R42</f>
        <v>0</v>
      </c>
      <c r="AX42" s="38">
        <f>'2019'!S42</f>
        <v>0</v>
      </c>
      <c r="AY42" s="33" t="str">
        <f>'2019'!AB42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row>
    <row r="43" spans="1:51" ht="60" customHeight="1" x14ac:dyDescent="0.25">
      <c r="A43" s="270"/>
      <c r="B43" s="275"/>
      <c r="C43" s="266" t="s">
        <v>164</v>
      </c>
      <c r="D43" s="14">
        <v>32</v>
      </c>
      <c r="E43" s="14" t="s">
        <v>165</v>
      </c>
      <c r="F43" s="14" t="s">
        <v>166</v>
      </c>
      <c r="G43" s="14" t="s">
        <v>167</v>
      </c>
      <c r="H43" s="14" t="s">
        <v>168</v>
      </c>
      <c r="I43" s="55" t="s">
        <v>169</v>
      </c>
      <c r="J43" s="44" t="s">
        <v>254</v>
      </c>
      <c r="K43" s="14" t="s">
        <v>255</v>
      </c>
      <c r="L43" s="14">
        <v>134</v>
      </c>
      <c r="M43" s="55" t="s">
        <v>256</v>
      </c>
      <c r="N43" s="74">
        <v>0.9</v>
      </c>
      <c r="O43" s="49">
        <f t="shared" si="0"/>
        <v>13.379999999999999</v>
      </c>
      <c r="P43" s="80">
        <f t="shared" si="1"/>
        <v>14.866666666666665</v>
      </c>
      <c r="Q43" s="95">
        <f>'2015'!O43</f>
        <v>0.9</v>
      </c>
      <c r="R43" s="97">
        <f>'2015'!P43</f>
        <v>0.8</v>
      </c>
      <c r="S43" s="38">
        <f>'2015'!Q43</f>
        <v>0.88888888888888895</v>
      </c>
      <c r="T43" s="39">
        <f>'2015'!R43</f>
        <v>202500689.22999999</v>
      </c>
      <c r="U43" s="39">
        <f>'2015'!S43</f>
        <v>84171531</v>
      </c>
      <c r="V43" s="38">
        <f>'2015'!T43</f>
        <v>0.41566046673746426</v>
      </c>
      <c r="W43" s="33"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43" s="123">
        <f>'2016'!N43</f>
        <v>0.09</v>
      </c>
      <c r="Y43" s="124">
        <f>'2016'!O43</f>
        <v>0.09</v>
      </c>
      <c r="Z43" s="132">
        <f>'2016'!P43</f>
        <v>1</v>
      </c>
      <c r="AA43" s="39">
        <f>'2016'!Q43</f>
        <v>14667000</v>
      </c>
      <c r="AB43" s="39">
        <f>'2016'!R43</f>
        <v>14667000</v>
      </c>
      <c r="AC43" s="132">
        <f>'2016'!S43</f>
        <v>1</v>
      </c>
      <c r="AD43" s="33" t="str">
        <f>'2016'!T43</f>
        <v xml:space="preserve">Se Canalizaron  acciones de promoción de la salud en el desarrollo de la política nacional de sexualidad, derechos sexuales y reproductivos   </v>
      </c>
      <c r="AE43" s="123">
        <f>'2017'!N43</f>
        <v>0.09</v>
      </c>
      <c r="AF43" s="124">
        <f>'2017'!O43</f>
        <v>0.09</v>
      </c>
      <c r="AG43" s="132">
        <f>'2017'!P43</f>
        <v>1</v>
      </c>
      <c r="AH43" s="39">
        <f>'2017'!Q43</f>
        <v>54000000</v>
      </c>
      <c r="AI43" s="39">
        <f>'2017'!R43</f>
        <v>31680000</v>
      </c>
      <c r="AJ43" s="132">
        <f>'2017'!S43</f>
        <v>0.58666666666666667</v>
      </c>
      <c r="AK43" s="33"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43" s="123">
        <f>'2018'!N43</f>
        <v>1</v>
      </c>
      <c r="AM43" s="124">
        <f>'2018'!O43</f>
        <v>0.4</v>
      </c>
      <c r="AN43" s="132">
        <f>'2018'!P43</f>
        <v>0.4</v>
      </c>
      <c r="AO43" s="39">
        <f>'2018'!Q43</f>
        <v>56400000</v>
      </c>
      <c r="AP43" s="39">
        <f>'2018'!R43</f>
        <v>56400000</v>
      </c>
      <c r="AQ43" s="132">
        <f>'2018'!S43</f>
        <v>1</v>
      </c>
      <c r="AR43" s="33" t="str">
        <f>'2018'!AB43</f>
        <v>La Secretaría de Familia a través de la dirección de poblaciones, oficina encargada de formular la politica publica de diversidad sexual e identidad de genero, ha diseñado una ruta de atención en salud para poblacion sexualmente diversa.</v>
      </c>
      <c r="AS43" s="123">
        <f>'2019'!N43</f>
        <v>12</v>
      </c>
      <c r="AT43" s="124">
        <f>'2019'!O43</f>
        <v>12</v>
      </c>
      <c r="AU43" s="132">
        <f>'2019'!P43</f>
        <v>0.7</v>
      </c>
      <c r="AV43" s="39">
        <f>'2019'!Q43</f>
        <v>60000000</v>
      </c>
      <c r="AW43" s="39">
        <f>'2019'!R43</f>
        <v>9412000</v>
      </c>
      <c r="AX43" s="132">
        <f>'2019'!S43</f>
        <v>0</v>
      </c>
      <c r="AY43" s="33" t="str">
        <f>'2019'!AB43</f>
        <v xml:space="preserve">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
</v>
      </c>
    </row>
    <row r="44" spans="1:51" ht="60" customHeight="1" x14ac:dyDescent="0.25">
      <c r="A44" s="270"/>
      <c r="B44" s="275"/>
      <c r="C44" s="266"/>
      <c r="D44" s="14">
        <v>33</v>
      </c>
      <c r="E44" s="13" t="s">
        <v>170</v>
      </c>
      <c r="F44" s="13" t="s">
        <v>171</v>
      </c>
      <c r="G44" s="13" t="s">
        <v>172</v>
      </c>
      <c r="H44" s="13" t="s">
        <v>173</v>
      </c>
      <c r="I44" s="33" t="s">
        <v>174</v>
      </c>
      <c r="J44" s="7" t="s">
        <v>265</v>
      </c>
      <c r="K44" s="9" t="s">
        <v>266</v>
      </c>
      <c r="L44" s="17">
        <v>185</v>
      </c>
      <c r="M44" s="64" t="s">
        <v>267</v>
      </c>
      <c r="N44" s="44">
        <v>1</v>
      </c>
      <c r="O44" s="49">
        <f t="shared" si="0"/>
        <v>2.1799999999999997</v>
      </c>
      <c r="P44" s="80">
        <f t="shared" si="1"/>
        <v>2.1799999999999997</v>
      </c>
      <c r="Q44" s="95" t="str">
        <f>'2015'!O44</f>
        <v>Estrategia interinstitucional e intersectorial implementada y activa.</v>
      </c>
      <c r="R44" s="97">
        <f>'2015'!P44</f>
        <v>0.8</v>
      </c>
      <c r="S44" s="38">
        <f>'2015'!Q44</f>
        <v>0.8</v>
      </c>
      <c r="T44" s="39">
        <f>'2015'!R44</f>
        <v>71399999</v>
      </c>
      <c r="U44" s="39">
        <f>'2015'!S44</f>
        <v>23859999</v>
      </c>
      <c r="V44" s="38">
        <f>'2015'!T44</f>
        <v>0.33417366014248823</v>
      </c>
      <c r="W44" s="33"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44" s="123">
        <f>'2016'!N44</f>
        <v>0.1</v>
      </c>
      <c r="Y44" s="124">
        <f>'2016'!O44</f>
        <v>0.1</v>
      </c>
      <c r="Z44" s="132">
        <f>'2016'!P44</f>
        <v>1</v>
      </c>
      <c r="AA44" s="39">
        <f>'2016'!Q44</f>
        <v>4673224</v>
      </c>
      <c r="AB44" s="39">
        <f>'2016'!R44</f>
        <v>4673224</v>
      </c>
      <c r="AC44" s="132">
        <f>'2016'!S44</f>
        <v>1</v>
      </c>
      <c r="AD44" s="33"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44" s="123">
        <f>'2017'!N44</f>
        <v>0.1</v>
      </c>
      <c r="AF44" s="124">
        <f>'2017'!O44</f>
        <v>0.08</v>
      </c>
      <c r="AG44" s="132">
        <f>'2017'!P44</f>
        <v>0.79999999999999993</v>
      </c>
      <c r="AH44" s="39">
        <f>'2017'!Q44</f>
        <v>16500000</v>
      </c>
      <c r="AI44" s="39">
        <f>'2017'!R44</f>
        <v>0</v>
      </c>
      <c r="AJ44" s="132">
        <f>'2017'!S44</f>
        <v>0</v>
      </c>
      <c r="AK44" s="33"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44" s="123">
        <f>'2018'!N44</f>
        <v>1</v>
      </c>
      <c r="AM44" s="124">
        <f>'2018'!O44</f>
        <v>0.2</v>
      </c>
      <c r="AN44" s="132">
        <f>'2018'!P44</f>
        <v>0.2</v>
      </c>
      <c r="AO44" s="39">
        <f>'2018'!Q44</f>
        <v>40000000</v>
      </c>
      <c r="AP44" s="39">
        <f>'2018'!R44</f>
        <v>15000000</v>
      </c>
      <c r="AQ44" s="132">
        <f>'2018'!S44</f>
        <v>0.375</v>
      </c>
      <c r="AR44" s="33"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44" s="123">
        <f>'2019'!N44</f>
        <v>1</v>
      </c>
      <c r="AT44" s="124">
        <f>'2019'!O44</f>
        <v>1</v>
      </c>
      <c r="AU44" s="132">
        <f>'2019'!P44</f>
        <v>0.7</v>
      </c>
      <c r="AV44" s="39">
        <f>'2019'!Q44</f>
        <v>40000000</v>
      </c>
      <c r="AW44" s="39">
        <f>'2019'!R44</f>
        <v>2180000</v>
      </c>
      <c r="AX44" s="132">
        <f>'2019'!S44</f>
        <v>0</v>
      </c>
      <c r="AY44" s="33" t="str">
        <f>'2019'!AB44</f>
        <v xml:space="preserve">Para el presente semestre, la Secretaría de Familia cuenta con el avance reportado inicialmente, relacionado con la realización de ciclos educativos sobre las siguientes temáticas: sexo y sexualidad humana; autoestima; prevención de embarazo y métodos de planificación familiar; toma de decisiones; roles sociales, sexuales y género; proyecto de vida; uso de la doble protección / ETS – VIH – Sida y; derechos sexuales y reproductivos, violencia sexual, económica, física y psicológica y; comunicación en familia en las Instituciones Educativas Liceo Andino (Filandia), Simón Bolívar e Instituto Quimbaya (Quimbaya), General Santander (Montenegro), Rafael Uribe Uribe (Calarcá), San Bernardo (Barcelona), Cuyabra (Armenia) y República de Francia (Armenia), Gabriela Mistral y Pedacito de Cielo (La Tebaida), Instituto Libre (Circasia). Además intervenciones en los barrios Comuneros (Montenegro), Villa Nohemí (Circasia), Génesis y Simón Bolívar (Armenia) y Cantarito (La Tebaida). Así como la realización de Escuelas de Padres. Los procesos formativos y las instituciones priorizadas, vienen siendo acompañadas en el marco de la implementación de la estrategia formativa en derechos sexuales y reproductivos, de manera que se evidencia el mismo reporte en cuanto continúan las actividades mencionadas. 
</v>
      </c>
    </row>
    <row r="45" spans="1:51" ht="60" customHeight="1" x14ac:dyDescent="0.25">
      <c r="A45" s="270"/>
      <c r="B45" s="275"/>
      <c r="C45" s="266"/>
      <c r="D45" s="14">
        <v>34</v>
      </c>
      <c r="E45" s="13" t="s">
        <v>175</v>
      </c>
      <c r="F45" s="13" t="s">
        <v>176</v>
      </c>
      <c r="G45" s="13" t="s">
        <v>177</v>
      </c>
      <c r="H45" s="13" t="s">
        <v>178</v>
      </c>
      <c r="I45" s="33" t="s">
        <v>179</v>
      </c>
      <c r="J45" s="44" t="s">
        <v>254</v>
      </c>
      <c r="K45" s="10" t="s">
        <v>262</v>
      </c>
      <c r="L45" s="14">
        <v>137</v>
      </c>
      <c r="M45" s="55" t="s">
        <v>263</v>
      </c>
      <c r="N45" s="44" t="s">
        <v>177</v>
      </c>
      <c r="O45" s="49">
        <f t="shared" si="0"/>
        <v>4.1900000000000004</v>
      </c>
      <c r="P45" s="80" t="e">
        <f t="shared" si="1"/>
        <v>#VALUE!</v>
      </c>
      <c r="Q45" s="95" t="str">
        <f>'2015'!O45</f>
        <v>Enfoque diferencial y de género incluido e  implementado 5%</v>
      </c>
      <c r="R45" s="97">
        <f>'2015'!P45</f>
        <v>1</v>
      </c>
      <c r="S45" s="38">
        <f>'2015'!Q45</f>
        <v>1</v>
      </c>
      <c r="T45" s="39">
        <f>'2015'!R45</f>
        <v>40525000</v>
      </c>
      <c r="U45" s="39">
        <f>'2015'!S45</f>
        <v>18900000</v>
      </c>
      <c r="V45" s="38">
        <f>'2015'!T45</f>
        <v>0.46637877853177051</v>
      </c>
      <c r="W45" s="33" t="str">
        <f>'2015'!U45</f>
        <v>Durante el periodo se realizó el fortalecimiento de los equipos básicos de atención primaria en salud mental de los 10 municipios ya conformados.</v>
      </c>
      <c r="X45" s="123">
        <f>'2016'!N45</f>
        <v>0.1</v>
      </c>
      <c r="Y45" s="124">
        <f>'2016'!O45</f>
        <v>0.1</v>
      </c>
      <c r="Z45" s="132">
        <f>'2016'!P45</f>
        <v>1</v>
      </c>
      <c r="AA45" s="39">
        <f>'2016'!Q45</f>
        <v>17600000</v>
      </c>
      <c r="AB45" s="39">
        <f>'2016'!R45</f>
        <v>17600000</v>
      </c>
      <c r="AC45" s="132">
        <f>'2016'!S45</f>
        <v>1</v>
      </c>
      <c r="AD45" s="33" t="str">
        <f>'2016'!T45</f>
        <v>Se Ajusto e implemento  la política de salud mental en los 12 municipios del Departamento, conforme a los lineamientos y desarrollos técnicos definidos por el Ministerio de Salud y Protección Social..</v>
      </c>
      <c r="AE45" s="123">
        <f>'2017'!N45</f>
        <v>0.1</v>
      </c>
      <c r="AF45" s="124">
        <f>'2017'!O45</f>
        <v>0.09</v>
      </c>
      <c r="AG45" s="132">
        <f>'2017'!P45</f>
        <v>0.89999999999999991</v>
      </c>
      <c r="AH45" s="39">
        <f>'2017'!Q45</f>
        <v>41200000</v>
      </c>
      <c r="AI45" s="39">
        <f>'2017'!R45</f>
        <v>38560000</v>
      </c>
      <c r="AJ45" s="132">
        <f>'2017'!S45</f>
        <v>0.93592233009708736</v>
      </c>
      <c r="AK45" s="33"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5" s="123">
        <f>'2018'!N45</f>
        <v>12</v>
      </c>
      <c r="AM45" s="124">
        <f>'2018'!O45</f>
        <v>2</v>
      </c>
      <c r="AN45" s="132">
        <f>'2018'!P45</f>
        <v>0.16666666666666666</v>
      </c>
      <c r="AO45" s="39">
        <f>'2018'!Q45</f>
        <v>53000000</v>
      </c>
      <c r="AP45" s="39">
        <f>'2018'!R45</f>
        <v>26400000</v>
      </c>
      <c r="AQ45" s="132">
        <f>'2018'!S45</f>
        <v>0.49811320754716981</v>
      </c>
      <c r="AR45" s="33"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5" s="123">
        <f>'2019'!N45</f>
        <v>1</v>
      </c>
      <c r="AT45" s="124">
        <f>'2019'!O45</f>
        <v>1</v>
      </c>
      <c r="AU45" s="132">
        <f>'2019'!P45</f>
        <v>0.7</v>
      </c>
      <c r="AV45" s="39">
        <f>'2019'!Q45</f>
        <v>56000000</v>
      </c>
      <c r="AW45" s="39">
        <f>'2019'!R45</f>
        <v>2798000</v>
      </c>
      <c r="AX45" s="132">
        <f>'2019'!S45</f>
        <v>0</v>
      </c>
      <c r="AY45" s="33" t="str">
        <f>'2019'!AB45</f>
        <v>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row>
    <row r="46" spans="1:51" ht="60" customHeight="1" x14ac:dyDescent="0.25">
      <c r="A46" s="270"/>
      <c r="B46" s="275"/>
      <c r="C46" s="266"/>
      <c r="D46" s="14">
        <v>35</v>
      </c>
      <c r="E46" s="13" t="s">
        <v>180</v>
      </c>
      <c r="F46" s="13" t="s">
        <v>181</v>
      </c>
      <c r="G46" s="13" t="s">
        <v>182</v>
      </c>
      <c r="H46" s="13" t="s">
        <v>183</v>
      </c>
      <c r="I46" s="33" t="s">
        <v>184</v>
      </c>
      <c r="J46" s="7" t="s">
        <v>254</v>
      </c>
      <c r="K46" s="40" t="s">
        <v>268</v>
      </c>
      <c r="L46" s="14">
        <v>139</v>
      </c>
      <c r="M46" s="60" t="s">
        <v>269</v>
      </c>
      <c r="N46" s="74">
        <v>0.9</v>
      </c>
      <c r="O46" s="49">
        <f t="shared" si="0"/>
        <v>1.4950000000000001</v>
      </c>
      <c r="P46" s="80">
        <f t="shared" si="1"/>
        <v>1.6611111111111112</v>
      </c>
      <c r="Q46" s="95">
        <f>'2015'!O46</f>
        <v>0.2</v>
      </c>
      <c r="R46" s="97">
        <f>'2015'!P46</f>
        <v>5.0000000000000001E-3</v>
      </c>
      <c r="S46" s="38">
        <f>'2015'!Q46</f>
        <v>2.4999999999999998E-2</v>
      </c>
      <c r="T46" s="39">
        <f>'2015'!R46</f>
        <v>0</v>
      </c>
      <c r="U46" s="39">
        <f>'2015'!S46</f>
        <v>0</v>
      </c>
      <c r="V46" s="38">
        <f>'2015'!T46</f>
        <v>0</v>
      </c>
      <c r="W46" s="33" t="str">
        <f>'2015'!U46</f>
        <v>No fue posible obtener la informacion por parte de la unidad ejecutora del programa</v>
      </c>
      <c r="X46" s="123">
        <f>'2016'!N46</f>
        <v>0.09</v>
      </c>
      <c r="Y46" s="124">
        <f>'2016'!O46</f>
        <v>0</v>
      </c>
      <c r="Z46" s="132">
        <f>'2016'!P46</f>
        <v>0</v>
      </c>
      <c r="AA46" s="39">
        <f>'2016'!Q46</f>
        <v>0</v>
      </c>
      <c r="AB46" s="39">
        <f>'2016'!R46</f>
        <v>0</v>
      </c>
      <c r="AC46" s="132">
        <f>'2016'!S46</f>
        <v>0</v>
      </c>
      <c r="AD46" s="33" t="str">
        <f>'2016'!T46</f>
        <v>no reporta</v>
      </c>
      <c r="AE46" s="123">
        <f>'2017'!N46</f>
        <v>0.09</v>
      </c>
      <c r="AF46" s="124">
        <f>'2017'!O46</f>
        <v>0.09</v>
      </c>
      <c r="AG46" s="132">
        <f>'2017'!P46</f>
        <v>1</v>
      </c>
      <c r="AH46" s="39">
        <f>'2017'!Q46</f>
        <v>92700000</v>
      </c>
      <c r="AI46" s="39">
        <f>'2017'!R46</f>
        <v>89440000</v>
      </c>
      <c r="AJ46" s="132">
        <f>'2017'!S46</f>
        <v>0.96483279395900756</v>
      </c>
      <c r="AK46" s="33"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6" s="123">
        <f>'2018'!N46</f>
        <v>1</v>
      </c>
      <c r="AM46" s="124">
        <f>'2018'!O46</f>
        <v>0.4</v>
      </c>
      <c r="AN46" s="132">
        <f>'2018'!P46</f>
        <v>0.4</v>
      </c>
      <c r="AO46" s="39">
        <f>'2018'!Q46</f>
        <v>112000000</v>
      </c>
      <c r="AP46" s="39">
        <f>'2018'!R46</f>
        <v>66720000</v>
      </c>
      <c r="AQ46" s="132">
        <f>'2018'!S46</f>
        <v>0.59571428571428575</v>
      </c>
      <c r="AR46" s="33">
        <f>'2018'!AB46</f>
        <v>0</v>
      </c>
      <c r="AS46" s="123">
        <f>'2019'!N46</f>
        <v>1</v>
      </c>
      <c r="AT46" s="124">
        <f>'2019'!O46</f>
        <v>1</v>
      </c>
      <c r="AU46" s="132">
        <f>'2019'!P46</f>
        <v>0.7</v>
      </c>
      <c r="AV46" s="39">
        <f>'2019'!Q46</f>
        <v>112000000</v>
      </c>
      <c r="AW46" s="39">
        <f>'2019'!R46</f>
        <v>14584000</v>
      </c>
      <c r="AX46" s="132">
        <f>'2019'!S46</f>
        <v>0</v>
      </c>
      <c r="AY46" s="33" t="str">
        <f>'2019'!AB46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row>
    <row r="47" spans="1:51" ht="60" customHeight="1" x14ac:dyDescent="0.25">
      <c r="A47" s="270"/>
      <c r="B47" s="275"/>
      <c r="C47" s="266"/>
      <c r="D47" s="14">
        <v>36</v>
      </c>
      <c r="E47" s="13" t="s">
        <v>185</v>
      </c>
      <c r="F47" s="13" t="s">
        <v>186</v>
      </c>
      <c r="G47" s="13" t="s">
        <v>187</v>
      </c>
      <c r="H47" s="13" t="s">
        <v>188</v>
      </c>
      <c r="I47" s="33" t="s">
        <v>189</v>
      </c>
      <c r="J47" s="7" t="s">
        <v>254</v>
      </c>
      <c r="K47" s="14" t="s">
        <v>270</v>
      </c>
      <c r="L47" s="14">
        <v>162</v>
      </c>
      <c r="M47" s="33" t="s">
        <v>271</v>
      </c>
      <c r="N47" s="44" t="s">
        <v>187</v>
      </c>
      <c r="O47" s="49">
        <f t="shared" si="0"/>
        <v>83.3</v>
      </c>
      <c r="P47" s="80" t="e">
        <f t="shared" si="1"/>
        <v>#VALUE!</v>
      </c>
      <c r="Q47" s="95">
        <f>'2015'!O47</f>
        <v>0.1</v>
      </c>
      <c r="R47" s="97">
        <f>'2015'!P47</f>
        <v>0.1</v>
      </c>
      <c r="S47" s="38">
        <f>'2015'!Q47</f>
        <v>1</v>
      </c>
      <c r="T47" s="39">
        <f>'2015'!R47</f>
        <v>74194772</v>
      </c>
      <c r="U47" s="39">
        <f>'2015'!S47</f>
        <v>74194772</v>
      </c>
      <c r="V47" s="38">
        <f>'2015'!T47</f>
        <v>1</v>
      </c>
      <c r="W47" s="33" t="str">
        <f>'2015'!U47</f>
        <v>Desde la  secretaria de salud departamental se incorporó el enfoque de gènero que permite de manera concreta el inicio de los seguimientos a todos los temas relacionados con la salud con enfasis en la vigilancia de la salud pública de las ITS.</v>
      </c>
      <c r="X47" s="123">
        <f>'2016'!N47</f>
        <v>0.1</v>
      </c>
      <c r="Y47" s="124">
        <f>'2016'!O47</f>
        <v>0.1</v>
      </c>
      <c r="Z47" s="132">
        <f>'2016'!P47</f>
        <v>1</v>
      </c>
      <c r="AA47" s="39">
        <f>'2016'!Q47</f>
        <v>49846333</v>
      </c>
      <c r="AB47" s="39">
        <f>'2016'!R47</f>
        <v>49846333</v>
      </c>
      <c r="AC47" s="132">
        <f>'2016'!S47</f>
        <v>1</v>
      </c>
      <c r="AD47" s="33"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7" s="123">
        <f>'2017'!N47</f>
        <v>0.1</v>
      </c>
      <c r="AF47" s="124">
        <f>'2017'!O47</f>
        <v>0.1</v>
      </c>
      <c r="AG47" s="132">
        <f>'2017'!P47</f>
        <v>1</v>
      </c>
      <c r="AH47" s="39">
        <f>'2017'!Q47</f>
        <v>279309844</v>
      </c>
      <c r="AI47" s="39">
        <f>'2017'!R47</f>
        <v>212685000</v>
      </c>
      <c r="AJ47" s="132">
        <f>'2017'!S47</f>
        <v>0.76146618018948165</v>
      </c>
      <c r="AK47" s="33"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7" s="123">
        <f>'2018'!N47</f>
        <v>83</v>
      </c>
      <c r="AM47" s="124">
        <f>'2018'!O47</f>
        <v>83</v>
      </c>
      <c r="AN47" s="132">
        <f>'2018'!P47</f>
        <v>1</v>
      </c>
      <c r="AO47" s="39">
        <f>'2018'!Q47</f>
        <v>323286843</v>
      </c>
      <c r="AP47" s="39">
        <f>'2018'!R47</f>
        <v>157800000</v>
      </c>
      <c r="AQ47" s="132">
        <f>'2018'!S47</f>
        <v>0.48811141998748153</v>
      </c>
      <c r="AR47" s="33" t="str">
        <f>'2018'!AB47</f>
        <v>Se realiza verificación semanal de la notificación obligatoria semanal emanada de las 83 unidades primarias generadoras de datos UPGD y se realiza la Búsqueda Activa Institucional correspondiente al trimestre evaluado.</v>
      </c>
      <c r="AS47" s="123">
        <f>'2019'!N47</f>
        <v>0</v>
      </c>
      <c r="AT47" s="124">
        <f>'2019'!O47</f>
        <v>0</v>
      </c>
      <c r="AU47" s="132">
        <f>'2019'!P47</f>
        <v>0</v>
      </c>
      <c r="AV47" s="39">
        <f>'2019'!Q47</f>
        <v>243800000</v>
      </c>
      <c r="AW47" s="39">
        <f>'2019'!R47</f>
        <v>30910000</v>
      </c>
      <c r="AX47" s="132">
        <f>'2019'!S47</f>
        <v>0</v>
      </c>
      <c r="AY47" s="33" t="str">
        <f>'2019'!AB47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row>
    <row r="48" spans="1:51" ht="60" customHeight="1" x14ac:dyDescent="0.25">
      <c r="A48" s="270"/>
      <c r="B48" s="275"/>
      <c r="C48" s="266" t="s">
        <v>190</v>
      </c>
      <c r="D48" s="14">
        <v>37</v>
      </c>
      <c r="E48" s="13" t="s">
        <v>191</v>
      </c>
      <c r="F48" s="13" t="s">
        <v>192</v>
      </c>
      <c r="G48" s="13" t="s">
        <v>193</v>
      </c>
      <c r="H48" s="13" t="s">
        <v>194</v>
      </c>
      <c r="I48" s="33" t="s">
        <v>179</v>
      </c>
      <c r="J48" s="270" t="s">
        <v>254</v>
      </c>
      <c r="K48" s="273" t="s">
        <v>262</v>
      </c>
      <c r="L48" s="273">
        <v>137</v>
      </c>
      <c r="M48" s="274" t="s">
        <v>263</v>
      </c>
      <c r="N48" s="74">
        <v>1</v>
      </c>
      <c r="O48" s="49">
        <f t="shared" si="0"/>
        <v>9.5</v>
      </c>
      <c r="P48" s="80">
        <f t="shared" si="1"/>
        <v>9.5</v>
      </c>
      <c r="Q48" s="95">
        <f>'2015'!O48</f>
        <v>0.3</v>
      </c>
      <c r="R48" s="97">
        <f>'2015'!P48</f>
        <v>0.3</v>
      </c>
      <c r="S48" s="38">
        <f>'2015'!Q48</f>
        <v>1</v>
      </c>
      <c r="T48" s="39">
        <f>'2015'!R48</f>
        <v>10113333</v>
      </c>
      <c r="U48" s="39">
        <f>'2015'!S48</f>
        <v>10000000</v>
      </c>
      <c r="V48" s="38">
        <f>'2015'!T48</f>
        <v>0.98879370431093294</v>
      </c>
      <c r="W48" s="33"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8" s="123">
        <f>'2016'!N48</f>
        <v>0.1</v>
      </c>
      <c r="Y48" s="124">
        <f>'2016'!O48</f>
        <v>0.1</v>
      </c>
      <c r="Z48" s="132">
        <f>'2016'!P48</f>
        <v>1</v>
      </c>
      <c r="AA48" s="39">
        <f>'2016'!Q48</f>
        <v>0</v>
      </c>
      <c r="AB48" s="39">
        <f>'2016'!R48</f>
        <v>0</v>
      </c>
      <c r="AC48" s="132">
        <f>'2016'!S48</f>
        <v>0</v>
      </c>
      <c r="AD48" s="33"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8" s="123">
        <f>'2017'!N48</f>
        <v>0.1</v>
      </c>
      <c r="AF48" s="124">
        <f>'2017'!O48</f>
        <v>0.1</v>
      </c>
      <c r="AG48" s="132">
        <f>'2017'!P48</f>
        <v>1</v>
      </c>
      <c r="AH48" s="39">
        <f>'2017'!Q48</f>
        <v>41200000</v>
      </c>
      <c r="AI48" s="39">
        <f>'2017'!R48</f>
        <v>38560000</v>
      </c>
      <c r="AJ48" s="132">
        <f>'2017'!S48</f>
        <v>0.93592233009708736</v>
      </c>
      <c r="AK48" s="33"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8" s="123">
        <f>'2018'!N48</f>
        <v>8</v>
      </c>
      <c r="AM48" s="124">
        <f>'2018'!O48</f>
        <v>8</v>
      </c>
      <c r="AN48" s="132">
        <f>'2018'!P48</f>
        <v>1</v>
      </c>
      <c r="AO48" s="39">
        <f>'2018'!Q48</f>
        <v>37000000</v>
      </c>
      <c r="AP48" s="39">
        <f>'2018'!R48</f>
        <v>22240000</v>
      </c>
      <c r="AQ48" s="132">
        <f>'2018'!S48</f>
        <v>0.60108108108108105</v>
      </c>
      <c r="AR48" s="33"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8" s="123">
        <f>'2019'!N48</f>
        <v>1</v>
      </c>
      <c r="AT48" s="124">
        <f>'2019'!O48</f>
        <v>1</v>
      </c>
      <c r="AU48" s="132">
        <f>'2019'!P48</f>
        <v>0.7</v>
      </c>
      <c r="AV48" s="39">
        <f>'2019'!Q48</f>
        <v>56000000</v>
      </c>
      <c r="AW48" s="39">
        <f>'2019'!R48</f>
        <v>2798000</v>
      </c>
      <c r="AX48" s="132">
        <f>'2019'!S48</f>
        <v>0</v>
      </c>
      <c r="AY48" s="33" t="str">
        <f>'2019'!AB48</f>
        <v xml:space="preserve">Mediante jornadas de asistencias técnicas se realizó la socialización de la Política Pública  de Salud Mental Nacional (Resolución 04886 de 2018) y la Resolución  1598 de 2018 por la cual se adopta la Política Departamental de Salud Mental; la socialización se llevó a cabo en los municipios de: Buenavista, Calarcá, Circasia, Córdoba, Filandia, Génova, Montenegro, La Tebaida, Pijao, Quimbaya y Salento; el objetivo es transversalizar las acciones municipales en pro de la Salud Mental en concordancia con las orientaciones, ejes temáticos y generalidades conceptuales de la Política Pública de Salud Mental.
</v>
      </c>
    </row>
    <row r="49" spans="1:51" ht="60" customHeight="1" x14ac:dyDescent="0.25">
      <c r="A49" s="270"/>
      <c r="B49" s="275"/>
      <c r="C49" s="266"/>
      <c r="D49" s="14">
        <v>38</v>
      </c>
      <c r="E49" s="13" t="s">
        <v>195</v>
      </c>
      <c r="F49" s="13" t="s">
        <v>192</v>
      </c>
      <c r="G49" s="13" t="s">
        <v>193</v>
      </c>
      <c r="H49" s="13" t="s">
        <v>194</v>
      </c>
      <c r="I49" s="33" t="s">
        <v>179</v>
      </c>
      <c r="J49" s="270"/>
      <c r="K49" s="273"/>
      <c r="L49" s="273"/>
      <c r="M49" s="274"/>
      <c r="N49" s="74">
        <v>1</v>
      </c>
      <c r="O49" s="49">
        <f t="shared" si="0"/>
        <v>0.16</v>
      </c>
      <c r="P49" s="80">
        <f t="shared" si="1"/>
        <v>0.16</v>
      </c>
      <c r="Q49" s="95">
        <f>'2015'!O49</f>
        <v>0</v>
      </c>
      <c r="R49" s="97">
        <f>'2015'!P49</f>
        <v>0</v>
      </c>
      <c r="S49" s="38">
        <f>'2015'!Q49</f>
        <v>0</v>
      </c>
      <c r="T49" s="39">
        <f>'2015'!R49</f>
        <v>0</v>
      </c>
      <c r="U49" s="39">
        <f>'2015'!S49</f>
        <v>0</v>
      </c>
      <c r="V49" s="38">
        <f>'2015'!T49</f>
        <v>0</v>
      </c>
      <c r="W49" s="33" t="str">
        <f>'2015'!U49</f>
        <v>ND</v>
      </c>
      <c r="X49" s="123">
        <f>'2016'!N49</f>
        <v>0.1</v>
      </c>
      <c r="Y49" s="124">
        <f>'2016'!O49</f>
        <v>0.1</v>
      </c>
      <c r="Z49" s="132">
        <f>'2016'!P49</f>
        <v>1</v>
      </c>
      <c r="AA49" s="39">
        <f>'2016'!Q49</f>
        <v>0</v>
      </c>
      <c r="AB49" s="39">
        <f>'2016'!R49</f>
        <v>0</v>
      </c>
      <c r="AC49" s="132">
        <f>'2016'!S49</f>
        <v>0</v>
      </c>
      <c r="AD49" s="33" t="str">
        <f>'2016'!T49</f>
        <v>estas estan establecidas por el sistema de salud</v>
      </c>
      <c r="AE49" s="123">
        <f>'2017'!N49</f>
        <v>0.1</v>
      </c>
      <c r="AF49" s="124">
        <f>'2017'!O49</f>
        <v>0.06</v>
      </c>
      <c r="AG49" s="132">
        <f>'2017'!P49</f>
        <v>0.6</v>
      </c>
      <c r="AH49" s="39">
        <f>'2017'!Q49</f>
        <v>0</v>
      </c>
      <c r="AI49" s="39">
        <f>'2017'!R49</f>
        <v>0</v>
      </c>
      <c r="AJ49" s="132">
        <f>'2017'!S49</f>
        <v>0</v>
      </c>
      <c r="AK49" s="33"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9" s="123">
        <f>'2018'!N49</f>
        <v>0</v>
      </c>
      <c r="AM49" s="124">
        <f>'2018'!O49</f>
        <v>0</v>
      </c>
      <c r="AN49" s="132">
        <f>'2018'!P49</f>
        <v>0</v>
      </c>
      <c r="AO49" s="39">
        <f>'2018'!Q49</f>
        <v>0</v>
      </c>
      <c r="AP49" s="39">
        <f>'2018'!R49</f>
        <v>0</v>
      </c>
      <c r="AQ49" s="132">
        <f>'2018'!S49</f>
        <v>0</v>
      </c>
      <c r="AR49" s="33">
        <f>'2018'!AB49</f>
        <v>0</v>
      </c>
      <c r="AS49" s="123">
        <f>'2019'!N49</f>
        <v>0</v>
      </c>
      <c r="AT49" s="124">
        <f>'2019'!O49</f>
        <v>0</v>
      </c>
      <c r="AU49" s="132">
        <f>'2019'!P49</f>
        <v>0</v>
      </c>
      <c r="AV49" s="39">
        <f>'2019'!Q49</f>
        <v>0</v>
      </c>
      <c r="AW49" s="39">
        <f>'2019'!R49</f>
        <v>0</v>
      </c>
      <c r="AX49" s="132">
        <f>'2019'!S49</f>
        <v>0</v>
      </c>
      <c r="AY49" s="33" t="str">
        <f>'2019'!AB49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row>
    <row r="50" spans="1:51" ht="60" customHeight="1" x14ac:dyDescent="0.25">
      <c r="A50" s="270"/>
      <c r="B50" s="275"/>
      <c r="C50" s="266"/>
      <c r="D50" s="14">
        <v>39</v>
      </c>
      <c r="E50" s="13" t="s">
        <v>196</v>
      </c>
      <c r="F50" s="13" t="s">
        <v>197</v>
      </c>
      <c r="G50" s="13" t="s">
        <v>198</v>
      </c>
      <c r="H50" s="13" t="s">
        <v>199</v>
      </c>
      <c r="I50" s="33" t="s">
        <v>179</v>
      </c>
      <c r="J50" s="270" t="s">
        <v>254</v>
      </c>
      <c r="K50" s="273" t="s">
        <v>255</v>
      </c>
      <c r="L50" s="275">
        <v>133</v>
      </c>
      <c r="M50" s="276" t="s">
        <v>257</v>
      </c>
      <c r="N50" s="44" t="s">
        <v>198</v>
      </c>
      <c r="O50" s="49">
        <f t="shared" si="0"/>
        <v>13.185</v>
      </c>
      <c r="P50" s="80" t="e">
        <f t="shared" si="1"/>
        <v>#VALUE!</v>
      </c>
      <c r="Q50" s="95">
        <f>'2015'!O50</f>
        <v>0</v>
      </c>
      <c r="R50" s="97">
        <f>'2015'!P50</f>
        <v>0</v>
      </c>
      <c r="S50" s="38">
        <f>'2015'!Q50</f>
        <v>0</v>
      </c>
      <c r="T50" s="39">
        <f>'2015'!R50</f>
        <v>0</v>
      </c>
      <c r="U50" s="39">
        <f>'2015'!S50</f>
        <v>0</v>
      </c>
      <c r="V50" s="38">
        <f>'2015'!T50</f>
        <v>0</v>
      </c>
      <c r="W50" s="33" t="str">
        <f>'2015'!U50</f>
        <v>ND</v>
      </c>
      <c r="X50" s="123">
        <f>'2016'!N50</f>
        <v>0.1</v>
      </c>
      <c r="Y50" s="124">
        <f>'2016'!O50</f>
        <v>0.1</v>
      </c>
      <c r="Z50" s="132">
        <f>'2016'!P50</f>
        <v>1</v>
      </c>
      <c r="AA50" s="39">
        <f>'2016'!Q50</f>
        <v>0</v>
      </c>
      <c r="AB50" s="39">
        <f>'2016'!R50</f>
        <v>0</v>
      </c>
      <c r="AC50" s="132">
        <f>'2016'!S50</f>
        <v>0</v>
      </c>
      <c r="AD50" s="33" t="str">
        <f>'2016'!T50</f>
        <v>se adelantaron las acciones desde la secretaria de salud</v>
      </c>
      <c r="AE50" s="123">
        <f>'2017'!N50</f>
        <v>0.1</v>
      </c>
      <c r="AF50" s="124">
        <f>'2017'!O50</f>
        <v>8.5000000000000006E-2</v>
      </c>
      <c r="AG50" s="132">
        <f>'2017'!P50</f>
        <v>0.85</v>
      </c>
      <c r="AH50" s="39">
        <f>'2017'!Q50</f>
        <v>25750000</v>
      </c>
      <c r="AI50" s="39">
        <f>'2017'!R50</f>
        <v>23220000</v>
      </c>
      <c r="AJ50" s="132">
        <f>'2017'!S50</f>
        <v>0.90174757281553397</v>
      </c>
      <c r="AK50" s="33" t="str">
        <f>'2017'!T50</f>
        <v>En secretaria de salud a traves del ASIS (Análisis de Situación de Salud) se ha formulado un plan de articulación intersectorial para la canalización de diferentes acciones (salud, riesgos y atención) en la poblacion.</v>
      </c>
      <c r="AL50" s="123">
        <f>'2018'!N50</f>
        <v>5</v>
      </c>
      <c r="AM50" s="124">
        <f>'2018'!O50</f>
        <v>1</v>
      </c>
      <c r="AN50" s="132">
        <f>'2018'!P50</f>
        <v>0.2</v>
      </c>
      <c r="AO50" s="39">
        <f>'2018'!Q50</f>
        <v>86385271</v>
      </c>
      <c r="AP50" s="39">
        <f>'2018'!R50</f>
        <v>34860000</v>
      </c>
      <c r="AQ50" s="132">
        <f>'2018'!S50</f>
        <v>0.40354101569004741</v>
      </c>
      <c r="AR50" s="33"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50" s="123">
        <f>'2019'!N50</f>
        <v>12</v>
      </c>
      <c r="AT50" s="124">
        <f>'2019'!O50</f>
        <v>12</v>
      </c>
      <c r="AU50" s="132">
        <f>'2019'!P50</f>
        <v>0.7</v>
      </c>
      <c r="AV50" s="39">
        <f>'2019'!Q50</f>
        <v>28000000</v>
      </c>
      <c r="AW50" s="39">
        <f>'2019'!R50</f>
        <v>3180000</v>
      </c>
      <c r="AX50" s="132">
        <f>'2019'!S50</f>
        <v>0</v>
      </c>
      <c r="AY50" s="33" t="str">
        <f>'2019'!AB50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row>
    <row r="51" spans="1:51" ht="60" customHeight="1" x14ac:dyDescent="0.25">
      <c r="A51" s="270"/>
      <c r="B51" s="275"/>
      <c r="C51" s="266"/>
      <c r="D51" s="14">
        <v>40</v>
      </c>
      <c r="E51" s="13" t="s">
        <v>200</v>
      </c>
      <c r="F51" s="13" t="s">
        <v>201</v>
      </c>
      <c r="G51" s="13" t="s">
        <v>202</v>
      </c>
      <c r="H51" s="13" t="s">
        <v>203</v>
      </c>
      <c r="I51" s="33" t="s">
        <v>204</v>
      </c>
      <c r="J51" s="270"/>
      <c r="K51" s="273"/>
      <c r="L51" s="275"/>
      <c r="M51" s="276"/>
      <c r="N51" s="44" t="s">
        <v>202</v>
      </c>
      <c r="O51" s="49">
        <f t="shared" si="0"/>
        <v>0.19</v>
      </c>
      <c r="P51" s="80" t="e">
        <f t="shared" si="1"/>
        <v>#VALUE!</v>
      </c>
      <c r="Q51" s="95">
        <f>'2015'!O51</f>
        <v>0</v>
      </c>
      <c r="R51" s="97">
        <f>'2015'!P51</f>
        <v>0</v>
      </c>
      <c r="S51" s="38">
        <f>'2015'!Q51</f>
        <v>0</v>
      </c>
      <c r="T51" s="39">
        <f>'2015'!R51</f>
        <v>0</v>
      </c>
      <c r="U51" s="39">
        <f>'2015'!S51</f>
        <v>0</v>
      </c>
      <c r="V51" s="38">
        <f>'2015'!T51</f>
        <v>0</v>
      </c>
      <c r="W51" s="33" t="str">
        <f>'2015'!U51</f>
        <v>ND</v>
      </c>
      <c r="X51" s="123">
        <f>'2016'!N51</f>
        <v>0.1</v>
      </c>
      <c r="Y51" s="124">
        <f>'2016'!O51</f>
        <v>0.1</v>
      </c>
      <c r="Z51" s="132">
        <f>'2016'!P51</f>
        <v>1</v>
      </c>
      <c r="AA51" s="39">
        <f>'2016'!Q51</f>
        <v>0</v>
      </c>
      <c r="AB51" s="39">
        <f>'2016'!R51</f>
        <v>0</v>
      </c>
      <c r="AC51" s="132">
        <f>'2016'!S51</f>
        <v>0</v>
      </c>
      <c r="AD51" s="33"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51" s="123">
        <f>'2017'!N51</f>
        <v>0.1</v>
      </c>
      <c r="AF51" s="124">
        <f>'2017'!O51</f>
        <v>0.09</v>
      </c>
      <c r="AG51" s="132">
        <f>'2017'!P51</f>
        <v>0.89999999999999991</v>
      </c>
      <c r="AH51" s="39">
        <f>'2017'!Q51</f>
        <v>0</v>
      </c>
      <c r="AI51" s="39">
        <f>'2017'!R51</f>
        <v>0</v>
      </c>
      <c r="AJ51" s="132">
        <f>'2017'!S51</f>
        <v>0</v>
      </c>
      <c r="AK51" s="33" t="str">
        <f>'2017'!T51</f>
        <v>En secretaria de salud a traves del ASIS (Análisis de Situación de Salud) se ha formulado un plan de articulación intersectorial para la canalización de diferentes acciones (salud, riesgos y atención) en la poblacion.</v>
      </c>
      <c r="AL51" s="123">
        <f>'2018'!N51</f>
        <v>0</v>
      </c>
      <c r="AM51" s="124">
        <f>'2018'!O51</f>
        <v>0</v>
      </c>
      <c r="AN51" s="132">
        <f>'2018'!P51</f>
        <v>0</v>
      </c>
      <c r="AO51" s="39">
        <f>'2018'!Q51</f>
        <v>0</v>
      </c>
      <c r="AP51" s="39">
        <f>'2018'!R51</f>
        <v>0</v>
      </c>
      <c r="AQ51" s="132">
        <f>'2018'!S51</f>
        <v>0</v>
      </c>
      <c r="AR51" s="33">
        <f>'2018'!AB51</f>
        <v>0</v>
      </c>
      <c r="AS51" s="123">
        <f>'2019'!N51</f>
        <v>0</v>
      </c>
      <c r="AT51" s="124">
        <f>'2019'!O51</f>
        <v>0</v>
      </c>
      <c r="AU51" s="132">
        <f>'2019'!P51</f>
        <v>0</v>
      </c>
      <c r="AV51" s="39">
        <f>'2019'!Q51</f>
        <v>0</v>
      </c>
      <c r="AW51" s="39">
        <f>'2019'!R51</f>
        <v>0</v>
      </c>
      <c r="AX51" s="132">
        <f>'2019'!S51</f>
        <v>0</v>
      </c>
      <c r="AY51" s="33" t="str">
        <f>'2019'!AB51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row>
    <row r="52" spans="1:51" ht="60" customHeight="1" x14ac:dyDescent="0.25">
      <c r="A52" s="270" t="s">
        <v>292</v>
      </c>
      <c r="B52" s="266" t="s">
        <v>293</v>
      </c>
      <c r="C52" s="266" t="s">
        <v>294</v>
      </c>
      <c r="D52" s="14">
        <v>41</v>
      </c>
      <c r="E52" s="5" t="s">
        <v>295</v>
      </c>
      <c r="F52" s="5" t="s">
        <v>296</v>
      </c>
      <c r="G52" s="5" t="s">
        <v>297</v>
      </c>
      <c r="H52" s="5" t="s">
        <v>298</v>
      </c>
      <c r="I52" s="34" t="s">
        <v>299</v>
      </c>
      <c r="J52" s="65" t="s">
        <v>382</v>
      </c>
      <c r="K52" s="9" t="s">
        <v>383</v>
      </c>
      <c r="L52" s="11">
        <v>250</v>
      </c>
      <c r="M52" s="60" t="s">
        <v>384</v>
      </c>
      <c r="N52" s="74">
        <v>0.9</v>
      </c>
      <c r="O52" s="49">
        <f t="shared" si="0"/>
        <v>2.14</v>
      </c>
      <c r="P52" s="80">
        <f t="shared" si="1"/>
        <v>2.3777777777777778</v>
      </c>
      <c r="Q52" s="95">
        <f>'2015'!O52</f>
        <v>0</v>
      </c>
      <c r="R52" s="97">
        <f>'2015'!P52</f>
        <v>0</v>
      </c>
      <c r="S52" s="38">
        <f>'2015'!Q52</f>
        <v>0</v>
      </c>
      <c r="T52" s="39">
        <f>'2015'!R52</f>
        <v>0</v>
      </c>
      <c r="U52" s="39">
        <f>'2015'!S52</f>
        <v>0</v>
      </c>
      <c r="V52" s="38">
        <f>'2015'!T52</f>
        <v>0</v>
      </c>
      <c r="W52" s="33" t="str">
        <f>'2015'!U52</f>
        <v>ND</v>
      </c>
      <c r="X52" s="123">
        <f>'2016'!N52</f>
        <v>0.09</v>
      </c>
      <c r="Y52" s="124">
        <f>'2016'!O52</f>
        <v>0.05</v>
      </c>
      <c r="Z52" s="132">
        <f>'2016'!P52</f>
        <v>0.55555555555555558</v>
      </c>
      <c r="AA52" s="39">
        <f>'2016'!Q52</f>
        <v>0</v>
      </c>
      <c r="AB52" s="39">
        <f>'2016'!R52</f>
        <v>0</v>
      </c>
      <c r="AC52" s="132">
        <f>'2016'!S52</f>
        <v>0</v>
      </c>
      <c r="AD52" s="33" t="str">
        <f>'2016'!T52</f>
        <v xml:space="preserve">se inicio con el diseño de una propusta de capacitacion </v>
      </c>
      <c r="AE52" s="123">
        <f>'2017'!N52</f>
        <v>0.09</v>
      </c>
      <c r="AF52" s="124">
        <f>'2017'!O52</f>
        <v>0.09</v>
      </c>
      <c r="AG52" s="132">
        <f>'2017'!P52</f>
        <v>1</v>
      </c>
      <c r="AH52" s="39">
        <f>'2017'!Q52</f>
        <v>274250000</v>
      </c>
      <c r="AI52" s="39">
        <f>'2017'!R52</f>
        <v>31600000</v>
      </c>
      <c r="AJ52" s="132">
        <f>'2017'!S52</f>
        <v>0.11522333637192343</v>
      </c>
      <c r="AK52" s="33"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52" s="123">
        <f>'2018'!N52</f>
        <v>3</v>
      </c>
      <c r="AM52" s="124">
        <f>'2018'!O52</f>
        <v>1</v>
      </c>
      <c r="AN52" s="132">
        <f>'2018'!P52</f>
        <v>0.33333333333333331</v>
      </c>
      <c r="AO52" s="39">
        <f>'2018'!Q52</f>
        <v>358000000</v>
      </c>
      <c r="AP52" s="39">
        <f>'2018'!R52</f>
        <v>84490000</v>
      </c>
      <c r="AQ52" s="132">
        <f>'2018'!S52</f>
        <v>0.23600558659217877</v>
      </c>
      <c r="AR52" s="33"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52" s="123">
        <f>'2019'!N52</f>
        <v>1</v>
      </c>
      <c r="AT52" s="124">
        <f>'2019'!O52</f>
        <v>1</v>
      </c>
      <c r="AU52" s="132">
        <f>'2019'!P52</f>
        <v>0.7</v>
      </c>
      <c r="AV52" s="39">
        <f>'2019'!Q52</f>
        <v>8550000</v>
      </c>
      <c r="AW52" s="39">
        <f>'2019'!R52</f>
        <v>8550000</v>
      </c>
      <c r="AX52" s="132">
        <f>'2019'!S52</f>
        <v>0</v>
      </c>
      <c r="AY52" s="33" t="str">
        <f>'2019'!AB52</f>
        <v xml:space="preserve">La Secretaría del Interior reporta la realización de procesos de promoción y divulgación de la importancia de la Participación Ciudadana y Democrática, así como el ejercicio de Control Social en instancias como Consejos estudiantiles, Audiencias de Rendición de Cuentas, Veedurías, JAC, entre otras, impactando a más de 83 mujeres. </v>
      </c>
    </row>
    <row r="53" spans="1:51" ht="60" customHeight="1" x14ac:dyDescent="0.25">
      <c r="A53" s="270"/>
      <c r="B53" s="266"/>
      <c r="C53" s="266"/>
      <c r="D53" s="14">
        <v>42</v>
      </c>
      <c r="E53" s="5" t="s">
        <v>300</v>
      </c>
      <c r="F53" s="5" t="s">
        <v>301</v>
      </c>
      <c r="G53" s="5" t="s">
        <v>302</v>
      </c>
      <c r="H53" s="5" t="s">
        <v>303</v>
      </c>
      <c r="I53" s="34" t="s">
        <v>304</v>
      </c>
      <c r="J53" s="270" t="s">
        <v>215</v>
      </c>
      <c r="K53" s="273" t="s">
        <v>216</v>
      </c>
      <c r="L53" s="273">
        <v>197</v>
      </c>
      <c r="M53" s="274" t="s">
        <v>217</v>
      </c>
      <c r="N53" s="75" t="s">
        <v>302</v>
      </c>
      <c r="O53" s="49">
        <f t="shared" si="0"/>
        <v>0.35000000000000003</v>
      </c>
      <c r="P53" s="80" t="e">
        <f t="shared" si="1"/>
        <v>#VALUE!</v>
      </c>
      <c r="Q53" s="95">
        <f>'2015'!O53</f>
        <v>0</v>
      </c>
      <c r="R53" s="97">
        <f>'2015'!P53</f>
        <v>0</v>
      </c>
      <c r="S53" s="38">
        <f>'2015'!Q53</f>
        <v>0</v>
      </c>
      <c r="T53" s="39">
        <f>'2015'!R53</f>
        <v>0</v>
      </c>
      <c r="U53" s="39">
        <f>'2015'!S53</f>
        <v>0</v>
      </c>
      <c r="V53" s="38">
        <f>'2015'!T53</f>
        <v>0</v>
      </c>
      <c r="W53" s="33" t="str">
        <f>'2015'!U53</f>
        <v>ND</v>
      </c>
      <c r="X53" s="123">
        <f>'2016'!N53</f>
        <v>0.1</v>
      </c>
      <c r="Y53" s="124">
        <f>'2016'!O53</f>
        <v>0.05</v>
      </c>
      <c r="Z53" s="132">
        <f>'2016'!P53</f>
        <v>0.5</v>
      </c>
      <c r="AA53" s="39">
        <f>'2016'!Q53</f>
        <v>0</v>
      </c>
      <c r="AB53" s="39">
        <f>'2016'!R53</f>
        <v>0</v>
      </c>
      <c r="AC53" s="132">
        <f>'2016'!S53</f>
        <v>0</v>
      </c>
      <c r="AD53" s="33" t="str">
        <f>'2016'!T53</f>
        <v xml:space="preserve">se inicio con el diseño de una propusta de capacitacion </v>
      </c>
      <c r="AE53" s="123">
        <f>'2017'!N53</f>
        <v>0.1</v>
      </c>
      <c r="AF53" s="124">
        <f>'2017'!O53</f>
        <v>0.1</v>
      </c>
      <c r="AG53" s="132">
        <f>'2017'!P53</f>
        <v>1</v>
      </c>
      <c r="AH53" s="39">
        <f>'2017'!Q53</f>
        <v>82000000</v>
      </c>
      <c r="AI53" s="39">
        <f>'2017'!R53</f>
        <v>6570000</v>
      </c>
      <c r="AJ53" s="132">
        <f>'2017'!S53</f>
        <v>8.0121951219512197E-2</v>
      </c>
      <c r="AK53" s="33" t="str">
        <f>'2017'!T53</f>
        <v xml:space="preserve">Desde la jefatura de equidad de genero y mujer se realizó realización de una  "Escuela de participacion política para mujeres" del departamento. </v>
      </c>
      <c r="AL53" s="123">
        <f>'2018'!N53</f>
        <v>1</v>
      </c>
      <c r="AM53" s="124">
        <f>'2018'!O53</f>
        <v>0.2</v>
      </c>
      <c r="AN53" s="132">
        <f>'2018'!P53</f>
        <v>0.2</v>
      </c>
      <c r="AO53" s="39">
        <f>'2018'!Q53</f>
        <v>69300000</v>
      </c>
      <c r="AP53" s="39">
        <f>'2018'!R53</f>
        <v>59520000</v>
      </c>
      <c r="AQ53" s="132">
        <f>'2018'!S53</f>
        <v>0.8588744588744589</v>
      </c>
      <c r="AR53" s="33"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53" s="123">
        <f>'2019'!N53</f>
        <v>0</v>
      </c>
      <c r="AT53" s="124">
        <f>'2019'!O53</f>
        <v>0</v>
      </c>
      <c r="AU53" s="132">
        <f>'2019'!P53</f>
        <v>0</v>
      </c>
      <c r="AV53" s="39">
        <f>'2019'!Q53</f>
        <v>50000000</v>
      </c>
      <c r="AW53" s="39">
        <f>'2019'!R53</f>
        <v>12762000</v>
      </c>
      <c r="AX53" s="132">
        <f>'2019'!S53</f>
        <v>0</v>
      </c>
      <c r="AY53" s="33" t="str">
        <f>'2019'!AB53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row>
    <row r="54" spans="1:51" ht="60" customHeight="1" x14ac:dyDescent="0.25">
      <c r="A54" s="270"/>
      <c r="B54" s="266"/>
      <c r="C54" s="266"/>
      <c r="D54" s="14">
        <v>43</v>
      </c>
      <c r="E54" s="5" t="s">
        <v>305</v>
      </c>
      <c r="F54" s="5" t="s">
        <v>306</v>
      </c>
      <c r="G54" s="5" t="s">
        <v>307</v>
      </c>
      <c r="H54" s="5" t="s">
        <v>308</v>
      </c>
      <c r="I54" s="34" t="s">
        <v>309</v>
      </c>
      <c r="J54" s="270"/>
      <c r="K54" s="273"/>
      <c r="L54" s="273"/>
      <c r="M54" s="274"/>
      <c r="N54" s="75" t="s">
        <v>307</v>
      </c>
      <c r="O54" s="49">
        <f t="shared" si="0"/>
        <v>0.155</v>
      </c>
      <c r="P54" s="80" t="e">
        <f t="shared" si="1"/>
        <v>#VALUE!</v>
      </c>
      <c r="Q54" s="95" t="str">
        <f>'2015'!O54</f>
        <v>Socializacion de la importancia de la red de mujeres al poder</v>
      </c>
      <c r="R54" s="97">
        <f>'2015'!P54</f>
        <v>5.0000000000000001E-3</v>
      </c>
      <c r="S54" s="38">
        <f>'2015'!Q54</f>
        <v>5.0000000000000001E-3</v>
      </c>
      <c r="T54" s="39">
        <f>'2015'!R54</f>
        <v>0</v>
      </c>
      <c r="U54" s="39">
        <f>'2015'!S54</f>
        <v>0</v>
      </c>
      <c r="V54" s="38">
        <f>'2015'!T54</f>
        <v>0</v>
      </c>
      <c r="W54" s="33"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54" s="123">
        <f>'2016'!N54</f>
        <v>0.1</v>
      </c>
      <c r="Y54" s="124">
        <f>'2016'!O54</f>
        <v>0.05</v>
      </c>
      <c r="Z54" s="132">
        <f>'2016'!P54</f>
        <v>0.5</v>
      </c>
      <c r="AA54" s="39">
        <f>'2016'!Q54</f>
        <v>0</v>
      </c>
      <c r="AB54" s="39">
        <f>'2016'!R54</f>
        <v>0</v>
      </c>
      <c r="AC54" s="132">
        <f>'2016'!S54</f>
        <v>0</v>
      </c>
      <c r="AD54" s="33" t="str">
        <f>'2016'!T54</f>
        <v xml:space="preserve">se inicio con el diseño de una propusta de capacitacion </v>
      </c>
      <c r="AE54" s="123">
        <f>'2017'!N54</f>
        <v>0.1</v>
      </c>
      <c r="AF54" s="124">
        <f>'2017'!O54</f>
        <v>0.1</v>
      </c>
      <c r="AG54" s="132">
        <f>'2017'!P54</f>
        <v>1</v>
      </c>
      <c r="AH54" s="39">
        <f>'2017'!Q54</f>
        <v>0</v>
      </c>
      <c r="AI54" s="39">
        <f>'2017'!R54</f>
        <v>0</v>
      </c>
      <c r="AJ54" s="132">
        <f>'2017'!S54</f>
        <v>0</v>
      </c>
      <c r="AK54" s="33" t="str">
        <f>'2017'!T54</f>
        <v xml:space="preserve">Desde la jefatura de equidad de genero y mujer se realizó una "Escuela de participacion politica para mujeres" del departamento. </v>
      </c>
      <c r="AL54" s="123">
        <f>'2018'!N54</f>
        <v>0</v>
      </c>
      <c r="AM54" s="124">
        <f>'2018'!O54</f>
        <v>0</v>
      </c>
      <c r="AN54" s="132">
        <f>'2018'!P54</f>
        <v>0</v>
      </c>
      <c r="AO54" s="39">
        <f>'2018'!Q54</f>
        <v>0</v>
      </c>
      <c r="AP54" s="39">
        <f>'2018'!R54</f>
        <v>0</v>
      </c>
      <c r="AQ54" s="132">
        <f>'2018'!S54</f>
        <v>0</v>
      </c>
      <c r="AR54" s="33">
        <f>'2018'!AB54</f>
        <v>0</v>
      </c>
      <c r="AS54" s="123">
        <f>'2019'!N54</f>
        <v>0</v>
      </c>
      <c r="AT54" s="124">
        <f>'2019'!O54</f>
        <v>0</v>
      </c>
      <c r="AU54" s="132">
        <f>'2019'!P54</f>
        <v>0</v>
      </c>
      <c r="AV54" s="39">
        <f>'2019'!Q54</f>
        <v>0</v>
      </c>
      <c r="AW54" s="39">
        <f>'2019'!R54</f>
        <v>0</v>
      </c>
      <c r="AX54" s="132">
        <f>'2019'!S54</f>
        <v>0</v>
      </c>
      <c r="AY54" s="33" t="str">
        <f>'2019'!AB54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row>
    <row r="55" spans="1:51" ht="60" customHeight="1" x14ac:dyDescent="0.25">
      <c r="A55" s="270"/>
      <c r="B55" s="266"/>
      <c r="C55" s="266"/>
      <c r="D55" s="14">
        <v>44</v>
      </c>
      <c r="E55" s="5" t="s">
        <v>310</v>
      </c>
      <c r="F55" s="5" t="s">
        <v>311</v>
      </c>
      <c r="G55" s="5" t="s">
        <v>312</v>
      </c>
      <c r="H55" s="5" t="s">
        <v>313</v>
      </c>
      <c r="I55" s="34" t="s">
        <v>314</v>
      </c>
      <c r="J55" s="270"/>
      <c r="K55" s="273"/>
      <c r="L55" s="273"/>
      <c r="M55" s="274"/>
      <c r="N55" s="74">
        <v>1</v>
      </c>
      <c r="O55" s="49">
        <f t="shared" si="0"/>
        <v>0.2</v>
      </c>
      <c r="P55" s="80">
        <f t="shared" si="1"/>
        <v>0.2</v>
      </c>
      <c r="Q55" s="95">
        <f>'2015'!O55</f>
        <v>0</v>
      </c>
      <c r="R55" s="97">
        <f>'2015'!P55</f>
        <v>0</v>
      </c>
      <c r="S55" s="38">
        <f>'2015'!Q55</f>
        <v>0</v>
      </c>
      <c r="T55" s="39">
        <f>'2015'!R55</f>
        <v>0</v>
      </c>
      <c r="U55" s="39">
        <f>'2015'!S55</f>
        <v>0</v>
      </c>
      <c r="V55" s="38">
        <f>'2015'!T55</f>
        <v>0</v>
      </c>
      <c r="W55" s="33" t="str">
        <f>'2015'!U55</f>
        <v>ND</v>
      </c>
      <c r="X55" s="123">
        <f>'2016'!N55</f>
        <v>0.1</v>
      </c>
      <c r="Y55" s="124">
        <f>'2016'!O55</f>
        <v>0.1</v>
      </c>
      <c r="Z55" s="132">
        <f>'2016'!P55</f>
        <v>1</v>
      </c>
      <c r="AA55" s="39">
        <f>'2016'!Q55</f>
        <v>0</v>
      </c>
      <c r="AB55" s="39">
        <f>'2016'!R55</f>
        <v>0</v>
      </c>
      <c r="AC55" s="132">
        <f>'2016'!S55</f>
        <v>0</v>
      </c>
      <c r="AD55" s="33" t="str">
        <f>'2016'!T55</f>
        <v xml:space="preserve">se inicio con el diseño de una propusta de capacitacion </v>
      </c>
      <c r="AE55" s="123">
        <f>'2017'!N55</f>
        <v>0.1</v>
      </c>
      <c r="AF55" s="124">
        <f>'2017'!O55</f>
        <v>0.1</v>
      </c>
      <c r="AG55" s="132">
        <f>'2017'!P55</f>
        <v>1</v>
      </c>
      <c r="AH55" s="39">
        <f>'2017'!Q55</f>
        <v>0</v>
      </c>
      <c r="AI55" s="39">
        <f>'2017'!R55</f>
        <v>0</v>
      </c>
      <c r="AJ55" s="132">
        <f>'2017'!S55</f>
        <v>0</v>
      </c>
      <c r="AK55" s="33" t="str">
        <f>'2017'!T55</f>
        <v xml:space="preserve">Desde la jefatura de equidad de genero y mujer se realizó una  "Escuela de participacion politica para mujeres" del departamento. </v>
      </c>
      <c r="AL55" s="123">
        <f>'2018'!N55</f>
        <v>0</v>
      </c>
      <c r="AM55" s="124">
        <f>'2018'!O55</f>
        <v>0</v>
      </c>
      <c r="AN55" s="132">
        <f>'2018'!P55</f>
        <v>0</v>
      </c>
      <c r="AO55" s="39">
        <f>'2018'!Q55</f>
        <v>0</v>
      </c>
      <c r="AP55" s="39">
        <f>'2018'!R55</f>
        <v>0</v>
      </c>
      <c r="AQ55" s="132">
        <f>'2018'!S55</f>
        <v>0</v>
      </c>
      <c r="AR55" s="33">
        <f>'2018'!AB55</f>
        <v>0</v>
      </c>
      <c r="AS55" s="123">
        <f>'2019'!N55</f>
        <v>0</v>
      </c>
      <c r="AT55" s="124">
        <f>'2019'!O55</f>
        <v>0</v>
      </c>
      <c r="AU55" s="132">
        <f>'2019'!P55</f>
        <v>0</v>
      </c>
      <c r="AV55" s="39">
        <f>'2019'!Q55</f>
        <v>0</v>
      </c>
      <c r="AW55" s="39">
        <f>'2019'!R55</f>
        <v>0</v>
      </c>
      <c r="AX55" s="132">
        <f>'2019'!S55</f>
        <v>0</v>
      </c>
      <c r="AY55" s="33" t="str">
        <f>'2019'!AB55</f>
        <v xml:space="preserve">De igual forma, se efectuó un proceso contractual tendiente a apoyar la realización de un proceso formativo y de incidencia política para mujeres, el cual será desarrollado en el segundo semestre de la presente vigencia. </v>
      </c>
    </row>
    <row r="56" spans="1:51" ht="60" customHeight="1" x14ac:dyDescent="0.25">
      <c r="A56" s="270"/>
      <c r="B56" s="266" t="s">
        <v>380</v>
      </c>
      <c r="C56" s="5" t="s">
        <v>315</v>
      </c>
      <c r="D56" s="14">
        <v>45</v>
      </c>
      <c r="E56" s="5" t="s">
        <v>316</v>
      </c>
      <c r="F56" s="5" t="s">
        <v>317</v>
      </c>
      <c r="G56" s="5" t="s">
        <v>318</v>
      </c>
      <c r="H56" s="5" t="s">
        <v>319</v>
      </c>
      <c r="I56" s="34" t="s">
        <v>320</v>
      </c>
      <c r="J56" s="8" t="s">
        <v>385</v>
      </c>
      <c r="K56" s="20" t="s">
        <v>386</v>
      </c>
      <c r="L56" s="10" t="s">
        <v>387</v>
      </c>
      <c r="M56" s="60" t="s">
        <v>388</v>
      </c>
      <c r="N56" s="7" t="s">
        <v>318</v>
      </c>
      <c r="O56" s="49">
        <f t="shared" si="0"/>
        <v>10.199999999999999</v>
      </c>
      <c r="P56" s="80" t="e">
        <f t="shared" si="1"/>
        <v>#VALUE!</v>
      </c>
      <c r="Q56" s="95" t="str">
        <f>'2015'!O56</f>
        <v>Fortalecimiento de la participación ciudadana para la seguridad preventica y la convivencia pacífica de los municipios del departamento</v>
      </c>
      <c r="R56" s="97">
        <f>'2015'!P56</f>
        <v>1</v>
      </c>
      <c r="S56" s="38">
        <f>'2015'!Q56</f>
        <v>0.01</v>
      </c>
      <c r="T56" s="39">
        <f>'2015'!R56</f>
        <v>57326513</v>
      </c>
      <c r="U56" s="39">
        <f>'2015'!S56</f>
        <v>23800000</v>
      </c>
      <c r="V56" s="38">
        <f>'2015'!T56</f>
        <v>0.41516566688784995</v>
      </c>
      <c r="W56" s="33" t="str">
        <f>'2015'!U56</f>
        <v>Desde la secretaria del interior y con el acompañamiento de la jefatura de la mujer se realizó un programa de participación ciudadana "festival por la convivencia cordillerana " apoyado por la Cámara de comercio de Armenia y el Quindío.</v>
      </c>
      <c r="X56" s="123">
        <f>'2016'!N56</f>
        <v>0.1</v>
      </c>
      <c r="Y56" s="124">
        <f>'2016'!O56</f>
        <v>0.1</v>
      </c>
      <c r="Z56" s="132">
        <f>'2016'!P56</f>
        <v>1</v>
      </c>
      <c r="AA56" s="39">
        <f>'2016'!Q56</f>
        <v>47228333</v>
      </c>
      <c r="AB56" s="39">
        <f>'2016'!R56</f>
        <v>47228333</v>
      </c>
      <c r="AC56" s="132">
        <f>'2016'!S56</f>
        <v>1</v>
      </c>
      <c r="AD56" s="33" t="str">
        <f>'2016'!T56</f>
        <v xml:space="preserve">Se desarrollaron estrategias tendientes a promover la participación ciudadana en el departamento </v>
      </c>
      <c r="AE56" s="123">
        <f>'2017'!N56</f>
        <v>0.1</v>
      </c>
      <c r="AF56" s="124">
        <f>'2017'!O56</f>
        <v>0.1</v>
      </c>
      <c r="AG56" s="132">
        <f>'2017'!P56</f>
        <v>1</v>
      </c>
      <c r="AH56" s="39" t="str">
        <f>'2017'!Q56</f>
        <v>111600000
261.600.000</v>
      </c>
      <c r="AI56" s="39" t="str">
        <f>'2017'!R56</f>
        <v>94500000
112.000.000</v>
      </c>
      <c r="AJ56" s="132">
        <f>'2017'!S56</f>
        <v>0</v>
      </c>
      <c r="AK56" s="33"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6" s="123">
        <f>'2018'!N56</f>
        <v>12</v>
      </c>
      <c r="AM56" s="124">
        <f>'2018'!O56</f>
        <v>8</v>
      </c>
      <c r="AN56" s="132">
        <f>'2018'!P56</f>
        <v>0.66666666666666663</v>
      </c>
      <c r="AO56" s="39">
        <f>'2018'!Q56</f>
        <v>760000000</v>
      </c>
      <c r="AP56" s="39">
        <f>'2018'!R56</f>
        <v>305000000</v>
      </c>
      <c r="AQ56" s="132">
        <f>'2018'!S56</f>
        <v>0.40131578947368424</v>
      </c>
      <c r="AR56" s="33"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6" s="123">
        <f>'2019'!N56</f>
        <v>1</v>
      </c>
      <c r="AT56" s="124">
        <f>'2019'!O56</f>
        <v>1</v>
      </c>
      <c r="AU56" s="132">
        <f>'2019'!P56</f>
        <v>0.8</v>
      </c>
      <c r="AV56" s="39">
        <f>'2019'!Q56</f>
        <v>8550000</v>
      </c>
      <c r="AW56" s="39">
        <f>'2019'!R56</f>
        <v>8550000</v>
      </c>
      <c r="AX56" s="132">
        <f>'2019'!S56</f>
        <v>0</v>
      </c>
      <c r="AY56" s="33" t="str">
        <f>'2019'!AB56</f>
        <v xml:space="preserve">La Secretaría de Interior reporta que para el segundo trimestre de 2019, se adelantaron los procesos pertinentes para la organización de la Semana de Participación, evento que contará con el foro de Equidad de Genero donde se socializarán Experiencias significativas: "vivir el territorio desde la equidad de Género", lo cual viene siendo planificado para beneficiar alrededor de (300) personas y se realizará en el segundo semestre del año. 
</v>
      </c>
    </row>
    <row r="57" spans="1:51" ht="60" customHeight="1" x14ac:dyDescent="0.25">
      <c r="A57" s="270"/>
      <c r="B57" s="266"/>
      <c r="C57" s="266" t="s">
        <v>321</v>
      </c>
      <c r="D57" s="14">
        <v>46</v>
      </c>
      <c r="E57" s="5" t="s">
        <v>322</v>
      </c>
      <c r="F57" s="5" t="s">
        <v>323</v>
      </c>
      <c r="G57" s="5" t="s">
        <v>324</v>
      </c>
      <c r="H57" s="5" t="s">
        <v>325</v>
      </c>
      <c r="I57" s="90" t="s">
        <v>326</v>
      </c>
      <c r="J57" s="270" t="s">
        <v>215</v>
      </c>
      <c r="K57" s="273" t="s">
        <v>216</v>
      </c>
      <c r="L57" s="288">
        <v>197</v>
      </c>
      <c r="M57" s="274" t="s">
        <v>217</v>
      </c>
      <c r="N57" s="74">
        <v>0.9</v>
      </c>
      <c r="O57" s="49">
        <f t="shared" si="0"/>
        <v>1.68</v>
      </c>
      <c r="P57" s="80">
        <f t="shared" si="1"/>
        <v>1.8666666666666665</v>
      </c>
      <c r="Q57" s="95">
        <f>'2015'!O57</f>
        <v>0.3</v>
      </c>
      <c r="R57" s="97">
        <f>'2015'!P57</f>
        <v>0.3</v>
      </c>
      <c r="S57" s="38">
        <f>'2015'!Q57</f>
        <v>1</v>
      </c>
      <c r="T57" s="39">
        <f>'2015'!R57</f>
        <v>52840000</v>
      </c>
      <c r="U57" s="39">
        <f>'2015'!S57</f>
        <v>10113333</v>
      </c>
      <c r="V57" s="38">
        <f>'2015'!T57</f>
        <v>0.19139540121120363</v>
      </c>
      <c r="W57" s="33"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7" s="123">
        <f>'2016'!N57</f>
        <v>0.09</v>
      </c>
      <c r="Y57" s="124">
        <f>'2016'!O57</f>
        <v>0.09</v>
      </c>
      <c r="Z57" s="132">
        <f>'2016'!P57</f>
        <v>1</v>
      </c>
      <c r="AA57" s="39">
        <f>'2016'!Q57</f>
        <v>0</v>
      </c>
      <c r="AB57" s="39">
        <f>'2016'!R57</f>
        <v>0</v>
      </c>
      <c r="AC57" s="132">
        <f>'2016'!S57</f>
        <v>0</v>
      </c>
      <c r="AD57" s="33" t="str">
        <f>'2016'!T57</f>
        <v>A treves de la secretaria de Familia se han diiseñado r estrategias de articulación e incorporación entre las organizaciones de mujeres del departamento y los consejos municipales y departamental de mujeres.</v>
      </c>
      <c r="AE57" s="123">
        <f>'2017'!N57</f>
        <v>0.09</v>
      </c>
      <c r="AF57" s="124">
        <f>'2017'!O57</f>
        <v>0.09</v>
      </c>
      <c r="AG57" s="132">
        <f>'2017'!P57</f>
        <v>1</v>
      </c>
      <c r="AH57" s="39">
        <f>'2017'!Q57</f>
        <v>82000000</v>
      </c>
      <c r="AI57" s="39">
        <f>'2017'!R57</f>
        <v>6570000</v>
      </c>
      <c r="AJ57" s="132">
        <f>'2017'!S57</f>
        <v>8.0121951219512197E-2</v>
      </c>
      <c r="AK57" s="33" t="str">
        <f>'2017'!T57</f>
        <v>A traves de la secretaria de Familia se han diseñado estrategias de articulación e incorporación entre las organizaciones de mujeres del departamento y los consejos municipales y departamental de mujeres.</v>
      </c>
      <c r="AL57" s="123">
        <f>'2018'!N57</f>
        <v>1</v>
      </c>
      <c r="AM57" s="124">
        <f>'2018'!O57</f>
        <v>0.2</v>
      </c>
      <c r="AN57" s="132">
        <f>'2018'!P57</f>
        <v>0.2</v>
      </c>
      <c r="AO57" s="39">
        <f>'2018'!Q57</f>
        <v>69300000</v>
      </c>
      <c r="AP57" s="39">
        <f>'2018'!R57</f>
        <v>59520000</v>
      </c>
      <c r="AQ57" s="132">
        <f>'2018'!S57</f>
        <v>0.8588744588744589</v>
      </c>
      <c r="AR57" s="33"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7" s="123">
        <f>'2019'!N57</f>
        <v>1</v>
      </c>
      <c r="AT57" s="124">
        <f>'2019'!O57</f>
        <v>1</v>
      </c>
      <c r="AU57" s="132">
        <f>'2019'!P57</f>
        <v>0.7</v>
      </c>
      <c r="AV57" s="39">
        <f>'2019'!Q57</f>
        <v>50000000</v>
      </c>
      <c r="AW57" s="39">
        <f>'2019'!R57</f>
        <v>12762000</v>
      </c>
      <c r="AX57" s="132">
        <f>'2019'!S57</f>
        <v>0</v>
      </c>
      <c r="AY57" s="33" t="str">
        <f>'2019'!AB57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row>
    <row r="58" spans="1:51" ht="60" customHeight="1" x14ac:dyDescent="0.25">
      <c r="A58" s="270"/>
      <c r="B58" s="266"/>
      <c r="C58" s="266"/>
      <c r="D58" s="14">
        <v>47</v>
      </c>
      <c r="E58" s="5" t="s">
        <v>327</v>
      </c>
      <c r="F58" s="5" t="s">
        <v>328</v>
      </c>
      <c r="G58" s="5" t="s">
        <v>329</v>
      </c>
      <c r="H58" s="5" t="s">
        <v>330</v>
      </c>
      <c r="I58" s="34" t="s">
        <v>331</v>
      </c>
      <c r="J58" s="270"/>
      <c r="K58" s="273"/>
      <c r="L58" s="288"/>
      <c r="M58" s="274"/>
      <c r="N58" s="74">
        <v>1</v>
      </c>
      <c r="O58" s="49">
        <f t="shared" si="0"/>
        <v>0.5</v>
      </c>
      <c r="P58" s="80">
        <f t="shared" si="1"/>
        <v>0.5</v>
      </c>
      <c r="Q58" s="95">
        <f>'2015'!O58</f>
        <v>0.3</v>
      </c>
      <c r="R58" s="97">
        <f>'2015'!P58</f>
        <v>0.3</v>
      </c>
      <c r="S58" s="38">
        <f>'2015'!Q58</f>
        <v>1</v>
      </c>
      <c r="T58" s="39">
        <f>'2015'!R58</f>
        <v>52840000</v>
      </c>
      <c r="U58" s="39">
        <f>'2015'!S58</f>
        <v>42840000</v>
      </c>
      <c r="V58" s="38">
        <f>'2015'!T58</f>
        <v>0.81074943224829676</v>
      </c>
      <c r="W58" s="33" t="str">
        <f>'2015'!U58</f>
        <v>Apoyo tècnico a todos los planes de accion de los consejos municipales y el consejo departamental de mujeres. Apoyo a al menos una de las actividades propuestas en cada uno de los planes de accion de los consejos de mujeres.</v>
      </c>
      <c r="X58" s="123">
        <f>'2016'!N58</f>
        <v>0.1</v>
      </c>
      <c r="Y58" s="124">
        <f>'2016'!O58</f>
        <v>0.1</v>
      </c>
      <c r="Z58" s="132">
        <f>'2016'!P58</f>
        <v>1</v>
      </c>
      <c r="AA58" s="39">
        <f>'2016'!Q58</f>
        <v>10000000</v>
      </c>
      <c r="AB58" s="39">
        <f>'2016'!R58</f>
        <v>10000000</v>
      </c>
      <c r="AC58" s="132">
        <f>'2016'!S58</f>
        <v>1</v>
      </c>
      <c r="AD58" s="33" t="str">
        <f>'2016'!T58</f>
        <v>Se ha apoyado tecnicacmente a los consejos municipales de mujeres, financieramente  se  ha apoyado estos consejos en relacion a las actividades ce conmemoraciones de fechas establecidas por la ley.</v>
      </c>
      <c r="AE58" s="123">
        <f>'2017'!N58</f>
        <v>0.1</v>
      </c>
      <c r="AF58" s="124">
        <f>'2017'!O58</f>
        <v>0.1</v>
      </c>
      <c r="AG58" s="132">
        <f>'2017'!P58</f>
        <v>1</v>
      </c>
      <c r="AH58" s="39">
        <f>'2017'!Q58</f>
        <v>0</v>
      </c>
      <c r="AI58" s="39">
        <f>'2017'!R58</f>
        <v>0</v>
      </c>
      <c r="AJ58" s="132">
        <f>'2017'!S58</f>
        <v>0</v>
      </c>
      <c r="AK58" s="33" t="str">
        <f>'2017'!T58</f>
        <v>Desde la jefatura de equidad de genero y mujer, se ha apoyado tecnicacmente a los consejos municipales de mujeres, financieramente  se  ha apoyado estos consejos en relacion a las actividades ce conmemoraciones de fechas establecidas por la ley.</v>
      </c>
      <c r="AL58" s="123">
        <f>'2018'!N58</f>
        <v>0</v>
      </c>
      <c r="AM58" s="124">
        <f>'2018'!O58</f>
        <v>0</v>
      </c>
      <c r="AN58" s="132">
        <f>'2018'!P58</f>
        <v>0</v>
      </c>
      <c r="AO58" s="39">
        <f>'2018'!Q58</f>
        <v>0</v>
      </c>
      <c r="AP58" s="39">
        <f>'2018'!R58</f>
        <v>0</v>
      </c>
      <c r="AQ58" s="132">
        <f>'2018'!S58</f>
        <v>0</v>
      </c>
      <c r="AR58" s="33">
        <f>'2018'!AB58</f>
        <v>0</v>
      </c>
      <c r="AS58" s="123">
        <f>'2019'!N58</f>
        <v>0</v>
      </c>
      <c r="AT58" s="124">
        <f>'2019'!O58</f>
        <v>0</v>
      </c>
      <c r="AU58" s="132">
        <f>'2019'!P58</f>
        <v>0</v>
      </c>
      <c r="AV58" s="39">
        <f>'2019'!Q58</f>
        <v>0</v>
      </c>
      <c r="AW58" s="39">
        <f>'2019'!R58</f>
        <v>0</v>
      </c>
      <c r="AX58" s="132">
        <f>'2019'!S58</f>
        <v>0</v>
      </c>
      <c r="AY58" s="33" t="str">
        <f>'2019'!AB58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row>
    <row r="59" spans="1:51" ht="60" customHeight="1" x14ac:dyDescent="0.25">
      <c r="A59" s="270"/>
      <c r="B59" s="266"/>
      <c r="C59" s="266"/>
      <c r="D59" s="14">
        <v>48</v>
      </c>
      <c r="E59" s="5" t="s">
        <v>332</v>
      </c>
      <c r="F59" s="5" t="s">
        <v>333</v>
      </c>
      <c r="G59" s="5" t="s">
        <v>334</v>
      </c>
      <c r="H59" s="5" t="s">
        <v>335</v>
      </c>
      <c r="I59" s="90" t="s">
        <v>336</v>
      </c>
      <c r="J59" s="270"/>
      <c r="K59" s="273"/>
      <c r="L59" s="288"/>
      <c r="M59" s="274"/>
      <c r="N59" s="74">
        <v>1</v>
      </c>
      <c r="O59" s="49">
        <f t="shared" si="0"/>
        <v>1</v>
      </c>
      <c r="P59" s="80">
        <f t="shared" si="1"/>
        <v>1</v>
      </c>
      <c r="Q59" s="95">
        <f>'2015'!O59</f>
        <v>0.8</v>
      </c>
      <c r="R59" s="97">
        <f>'2015'!P59</f>
        <v>0.8</v>
      </c>
      <c r="S59" s="38">
        <f>'2015'!Q59</f>
        <v>1</v>
      </c>
      <c r="T59" s="39">
        <f>'2015'!R59</f>
        <v>50636666</v>
      </c>
      <c r="U59" s="39">
        <f>'2015'!S59</f>
        <v>28446666</v>
      </c>
      <c r="V59" s="38">
        <f>'2015'!T59</f>
        <v>0.56177999554710023</v>
      </c>
      <c r="W59" s="33" t="str">
        <f>'2015'!U59</f>
        <v>ND</v>
      </c>
      <c r="X59" s="123">
        <f>'2016'!N59</f>
        <v>0.1</v>
      </c>
      <c r="Y59" s="124">
        <f>'2016'!O59</f>
        <v>0.1</v>
      </c>
      <c r="Z59" s="132">
        <f>'2016'!P59</f>
        <v>1</v>
      </c>
      <c r="AA59" s="39">
        <f>'2016'!Q59</f>
        <v>0</v>
      </c>
      <c r="AB59" s="39">
        <f>'2016'!R59</f>
        <v>0</v>
      </c>
      <c r="AC59" s="132">
        <f>'2016'!S59</f>
        <v>0</v>
      </c>
      <c r="AD59" s="33" t="str">
        <f>'2016'!T59</f>
        <v>Se ha Fortalecido  los procesos organizativos de mujeres en el departamento bajo la perspectiva de género y enfoque diferencial, con enfasis en mujeres campesinas y organizaciones etnicas.</v>
      </c>
      <c r="AE59" s="123">
        <f>'2017'!N59</f>
        <v>0.1</v>
      </c>
      <c r="AF59" s="124">
        <f>'2017'!O59</f>
        <v>0.1</v>
      </c>
      <c r="AG59" s="132">
        <f>'2017'!P59</f>
        <v>1</v>
      </c>
      <c r="AH59" s="39">
        <f>'2017'!Q59</f>
        <v>0</v>
      </c>
      <c r="AI59" s="39">
        <f>'2017'!R59</f>
        <v>0</v>
      </c>
      <c r="AJ59" s="132">
        <f>'2017'!S59</f>
        <v>0</v>
      </c>
      <c r="AK59" s="33" t="str">
        <f>'2017'!T59</f>
        <v>Desde la jefatura de equidad de genero y mujer, se ha Fortalecido  los procesos organizativos de mujeres en el departamento bajo la perspectiva de género y enfoque diferencial, con enfasis en mujeres campesinas y organizaciones etnicas.</v>
      </c>
      <c r="AL59" s="123">
        <f>'2018'!N59</f>
        <v>0</v>
      </c>
      <c r="AM59" s="124">
        <f>'2018'!O59</f>
        <v>0</v>
      </c>
      <c r="AN59" s="132">
        <f>'2018'!P59</f>
        <v>0</v>
      </c>
      <c r="AO59" s="39">
        <f>'2018'!Q59</f>
        <v>0</v>
      </c>
      <c r="AP59" s="39">
        <f>'2018'!R59</f>
        <v>0</v>
      </c>
      <c r="AQ59" s="132">
        <f>'2018'!S59</f>
        <v>0</v>
      </c>
      <c r="AR59" s="33">
        <f>'2018'!AB59</f>
        <v>0</v>
      </c>
      <c r="AS59" s="123">
        <f>'2019'!N59</f>
        <v>0</v>
      </c>
      <c r="AT59" s="124">
        <f>'2019'!O59</f>
        <v>0</v>
      </c>
      <c r="AU59" s="132">
        <f>'2019'!P59</f>
        <v>0</v>
      </c>
      <c r="AV59" s="39">
        <f>'2019'!Q59</f>
        <v>0</v>
      </c>
      <c r="AW59" s="39">
        <f>'2019'!R59</f>
        <v>0</v>
      </c>
      <c r="AX59" s="132">
        <f>'2019'!S59</f>
        <v>0</v>
      </c>
      <c r="AY59" s="33" t="str">
        <f>'2019'!AB59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row>
    <row r="60" spans="1:51" ht="60" customHeight="1" x14ac:dyDescent="0.25">
      <c r="A60" s="270"/>
      <c r="B60" s="266"/>
      <c r="C60" s="266" t="s">
        <v>337</v>
      </c>
      <c r="D60" s="14">
        <v>49</v>
      </c>
      <c r="E60" s="13" t="s">
        <v>338</v>
      </c>
      <c r="F60" s="13" t="s">
        <v>339</v>
      </c>
      <c r="G60" s="13" t="s">
        <v>340</v>
      </c>
      <c r="H60" s="13" t="s">
        <v>341</v>
      </c>
      <c r="I60" s="89" t="s">
        <v>342</v>
      </c>
      <c r="J60" s="270"/>
      <c r="K60" s="273"/>
      <c r="L60" s="288"/>
      <c r="M60" s="274"/>
      <c r="N60" s="74">
        <v>1</v>
      </c>
      <c r="O60" s="49">
        <f t="shared" si="0"/>
        <v>1.7</v>
      </c>
      <c r="P60" s="80">
        <f t="shared" si="1"/>
        <v>1.7</v>
      </c>
      <c r="Q60" s="95">
        <f>'2015'!O60</f>
        <v>0.7</v>
      </c>
      <c r="R60" s="97">
        <f>'2015'!P60</f>
        <v>0.5</v>
      </c>
      <c r="S60" s="38">
        <f>'2015'!Q60</f>
        <v>0.7142857142857143</v>
      </c>
      <c r="T60" s="39">
        <f>'2015'!R60</f>
        <v>10000000</v>
      </c>
      <c r="U60" s="39">
        <f>'2015'!S60</f>
        <v>10000000</v>
      </c>
      <c r="V60" s="38">
        <f>'2015'!T60</f>
        <v>1</v>
      </c>
      <c r="W60" s="33"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60" s="123">
        <f>'2016'!N60</f>
        <v>0.1</v>
      </c>
      <c r="Y60" s="124">
        <f>'2016'!O60</f>
        <v>0.1</v>
      </c>
      <c r="Z60" s="132">
        <f>'2016'!P60</f>
        <v>1</v>
      </c>
      <c r="AA60" s="39">
        <f>'2016'!Q60</f>
        <v>47157475</v>
      </c>
      <c r="AB60" s="39">
        <f>'2016'!R60</f>
        <v>47157475</v>
      </c>
      <c r="AC60" s="132">
        <f>'2016'!S60</f>
        <v>1</v>
      </c>
      <c r="AD60" s="33" t="str">
        <f>'2016'!T60</f>
        <v xml:space="preserve">Se ha implementado a traves del acompañamiento y asesoria a los consejos municiapes de mujeres la estructuración de rutas, el fomento a la igualdad de género, promoción de derechos y procesos productivos. </v>
      </c>
      <c r="AE60" s="123">
        <f>'2017'!N60</f>
        <v>0.1</v>
      </c>
      <c r="AF60" s="124">
        <f>'2017'!O60</f>
        <v>0.1</v>
      </c>
      <c r="AG60" s="132">
        <f>'2017'!P60</f>
        <v>1</v>
      </c>
      <c r="AH60" s="39">
        <f>'2017'!Q60</f>
        <v>0</v>
      </c>
      <c r="AI60" s="39">
        <f>'2017'!R60</f>
        <v>0</v>
      </c>
      <c r="AJ60" s="132">
        <f>'2017'!S60</f>
        <v>0</v>
      </c>
      <c r="AK60" s="33"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60" s="123">
        <f>'2018'!N60</f>
        <v>0</v>
      </c>
      <c r="AM60" s="124">
        <f>'2018'!O60</f>
        <v>0</v>
      </c>
      <c r="AN60" s="132">
        <f>'2018'!P60</f>
        <v>0</v>
      </c>
      <c r="AO60" s="39">
        <f>'2018'!Q60</f>
        <v>0</v>
      </c>
      <c r="AP60" s="39">
        <f>'2018'!R60</f>
        <v>0</v>
      </c>
      <c r="AQ60" s="132">
        <f>'2018'!S60</f>
        <v>0</v>
      </c>
      <c r="AR60" s="33">
        <f>'2018'!AB60</f>
        <v>0</v>
      </c>
      <c r="AS60" s="123">
        <f>'2019'!N60</f>
        <v>1</v>
      </c>
      <c r="AT60" s="124">
        <f>'2019'!O60</f>
        <v>1</v>
      </c>
      <c r="AU60" s="132">
        <f>'2019'!P60</f>
        <v>0.7</v>
      </c>
      <c r="AV60" s="39">
        <f>'2019'!Q60</f>
        <v>0</v>
      </c>
      <c r="AW60" s="39">
        <f>'2019'!R60</f>
        <v>0</v>
      </c>
      <c r="AX60" s="132">
        <f>'2019'!S60</f>
        <v>0</v>
      </c>
      <c r="AY60" s="33" t="str">
        <f>'2019'!AB60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row>
    <row r="61" spans="1:51" ht="60" customHeight="1" x14ac:dyDescent="0.25">
      <c r="A61" s="270"/>
      <c r="B61" s="266"/>
      <c r="C61" s="266"/>
      <c r="D61" s="14">
        <v>50</v>
      </c>
      <c r="E61" s="5" t="s">
        <v>343</v>
      </c>
      <c r="F61" s="5" t="s">
        <v>344</v>
      </c>
      <c r="G61" s="5" t="s">
        <v>345</v>
      </c>
      <c r="H61" s="5" t="s">
        <v>346</v>
      </c>
      <c r="I61" s="34" t="s">
        <v>347</v>
      </c>
      <c r="J61" s="65" t="s">
        <v>389</v>
      </c>
      <c r="K61" s="9" t="s">
        <v>390</v>
      </c>
      <c r="L61" s="11">
        <v>231</v>
      </c>
      <c r="M61" s="60" t="s">
        <v>391</v>
      </c>
      <c r="N61" s="74">
        <v>1</v>
      </c>
      <c r="O61" s="49">
        <f t="shared" si="0"/>
        <v>71.168000000000006</v>
      </c>
      <c r="P61" s="80">
        <f t="shared" si="1"/>
        <v>71.168000000000006</v>
      </c>
      <c r="Q61" s="95">
        <f>'2015'!O61</f>
        <v>0</v>
      </c>
      <c r="R61" s="97">
        <f>'2015'!P61</f>
        <v>0</v>
      </c>
      <c r="S61" s="38">
        <f>'2015'!Q61</f>
        <v>0</v>
      </c>
      <c r="T61" s="39">
        <f>'2015'!R61</f>
        <v>0</v>
      </c>
      <c r="U61" s="39">
        <f>'2015'!S61</f>
        <v>0</v>
      </c>
      <c r="V61" s="38">
        <f>'2015'!T61</f>
        <v>0</v>
      </c>
      <c r="W61" s="33" t="str">
        <f>'2015'!U61</f>
        <v>ND</v>
      </c>
      <c r="X61" s="123">
        <f>'2016'!N61</f>
        <v>0.1</v>
      </c>
      <c r="Y61" s="124">
        <f>'2016'!O61</f>
        <v>0.1</v>
      </c>
      <c r="Z61" s="132">
        <f>'2016'!P61</f>
        <v>1</v>
      </c>
      <c r="AA61" s="39">
        <f>'2016'!Q61</f>
        <v>0</v>
      </c>
      <c r="AB61" s="39">
        <f>'2016'!R61</f>
        <v>0</v>
      </c>
      <c r="AC61" s="132">
        <f>'2016'!S61</f>
        <v>0</v>
      </c>
      <c r="AD61" s="33" t="str">
        <f>'2016'!T61</f>
        <v xml:space="preserve">se inicio con el diseño de una propusta de capacitacion </v>
      </c>
      <c r="AE61" s="123">
        <f>'2017'!N61</f>
        <v>0.1</v>
      </c>
      <c r="AF61" s="124">
        <f>'2017'!O61</f>
        <v>6.8000000000000005E-2</v>
      </c>
      <c r="AG61" s="132">
        <f>'2017'!P61</f>
        <v>0.68</v>
      </c>
      <c r="AH61" s="39">
        <f>'2017'!Q61</f>
        <v>3090000</v>
      </c>
      <c r="AI61" s="39">
        <f>'2017'!R61</f>
        <v>3090000</v>
      </c>
      <c r="AJ61" s="132">
        <f>'2017'!S61</f>
        <v>1</v>
      </c>
      <c r="AK61" s="33"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61" s="123">
        <f>'2018'!N61</f>
        <v>70</v>
      </c>
      <c r="AM61" s="124">
        <f>'2018'!O61</f>
        <v>70</v>
      </c>
      <c r="AN61" s="132">
        <f>'2018'!P61</f>
        <v>1</v>
      </c>
      <c r="AO61" s="39">
        <f>'2018'!Q61</f>
        <v>7000000</v>
      </c>
      <c r="AP61" s="39">
        <f>'2018'!R61</f>
        <v>5950000</v>
      </c>
      <c r="AQ61" s="132">
        <f>'2018'!S61</f>
        <v>0.85</v>
      </c>
      <c r="AR61" s="33"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61" s="123">
        <f>'2019'!N61</f>
        <v>1</v>
      </c>
      <c r="AT61" s="124">
        <f>'2019'!O61</f>
        <v>1</v>
      </c>
      <c r="AU61" s="132">
        <f>'2019'!P61</f>
        <v>0.8</v>
      </c>
      <c r="AV61" s="39">
        <f>'2019'!Q61</f>
        <v>0</v>
      </c>
      <c r="AW61" s="39">
        <f>'2019'!R61</f>
        <v>0</v>
      </c>
      <c r="AX61" s="132">
        <f>'2019'!S61</f>
        <v>0</v>
      </c>
      <c r="AY61" s="33" t="str">
        <f>'2019'!AB61</f>
        <v>La secretaría del Interior a través de la Dirección de Protección y Atención de la Población es la encargada de brindar capacitaciones en DDHH en Colegios, Universidades, JAC, funcionarios públicos y mesas de participación de esta manera se abordan diferentes enfoques, no obstante la Secretaría de Familia a través de la Jefatura de Poblaciones y Equidad de Género atiende de manera integral los distintos enfoques.</v>
      </c>
    </row>
    <row r="62" spans="1:51" ht="60" customHeight="1" x14ac:dyDescent="0.25">
      <c r="A62" s="270"/>
      <c r="B62" s="266" t="s">
        <v>381</v>
      </c>
      <c r="C62" s="292" t="s">
        <v>348</v>
      </c>
      <c r="D62" s="14">
        <v>51</v>
      </c>
      <c r="E62" s="6" t="s">
        <v>349</v>
      </c>
      <c r="F62" s="5" t="s">
        <v>350</v>
      </c>
      <c r="G62" s="5" t="s">
        <v>351</v>
      </c>
      <c r="H62" s="5" t="s">
        <v>352</v>
      </c>
      <c r="I62" s="34" t="s">
        <v>353</v>
      </c>
      <c r="J62" s="65" t="s">
        <v>385</v>
      </c>
      <c r="K62" s="9" t="s">
        <v>386</v>
      </c>
      <c r="L62" s="11">
        <v>222</v>
      </c>
      <c r="M62" s="60" t="s">
        <v>392</v>
      </c>
      <c r="N62" s="74">
        <v>1</v>
      </c>
      <c r="O62" s="49">
        <f t="shared" si="0"/>
        <v>2.2000000000000002</v>
      </c>
      <c r="P62" s="80">
        <f t="shared" si="1"/>
        <v>2.2000000000000002</v>
      </c>
      <c r="Q62" s="95">
        <f>'2015'!O62</f>
        <v>1</v>
      </c>
      <c r="R62" s="97">
        <f>'2015'!P62</f>
        <v>1</v>
      </c>
      <c r="S62" s="38">
        <f>'2015'!Q62</f>
        <v>1</v>
      </c>
      <c r="T62" s="39">
        <f>'2015'!R62</f>
        <v>1299100000</v>
      </c>
      <c r="U62" s="39">
        <f>'2015'!S62</f>
        <v>544879064</v>
      </c>
      <c r="V62" s="38">
        <f>'2015'!T62</f>
        <v>0.41942811484874143</v>
      </c>
      <c r="W62" s="33"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62" s="123">
        <f>'2016'!N62</f>
        <v>0.1</v>
      </c>
      <c r="Y62" s="124">
        <f>'2016'!O62</f>
        <v>0.1</v>
      </c>
      <c r="Z62" s="132">
        <f>'2016'!P62</f>
        <v>1</v>
      </c>
      <c r="AA62" s="39">
        <f>'2016'!Q62</f>
        <v>0</v>
      </c>
      <c r="AB62" s="39">
        <f>'2016'!R62</f>
        <v>0</v>
      </c>
      <c r="AC62" s="132">
        <f>'2016'!S62</f>
        <v>0</v>
      </c>
      <c r="AD62" s="33"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62" s="123">
        <f>'2017'!N62</f>
        <v>0.1</v>
      </c>
      <c r="AF62" s="124">
        <f>'2017'!O62</f>
        <v>0.1</v>
      </c>
      <c r="AG62" s="132">
        <f>'2017'!P62</f>
        <v>1</v>
      </c>
      <c r="AH62" s="39">
        <f>'2017'!Q62</f>
        <v>18000000</v>
      </c>
      <c r="AI62" s="39">
        <f>'2017'!R62</f>
        <v>0</v>
      </c>
      <c r="AJ62" s="132">
        <f>'2017'!S62</f>
        <v>0</v>
      </c>
      <c r="AK62" s="33" t="str">
        <f>'2017'!T62</f>
        <v>Secretaria del interior a traves del area deseguridad humana ha desarrollado unos clubes de progenitores,los cuales promueve la formación de niños y niñas en temas como la crianza, la sexualidad. Etc.</v>
      </c>
      <c r="AL62" s="123">
        <f>'2018'!N62</f>
        <v>1</v>
      </c>
      <c r="AM62" s="124">
        <f>'2018'!O62</f>
        <v>0.2</v>
      </c>
      <c r="AN62" s="132">
        <f>'2018'!P62</f>
        <v>0.2</v>
      </c>
      <c r="AO62" s="39">
        <f>'2018'!Q62</f>
        <v>69300000</v>
      </c>
      <c r="AP62" s="39">
        <f>'2018'!R62</f>
        <v>59520000</v>
      </c>
      <c r="AQ62" s="132">
        <f>'2018'!S62</f>
        <v>0.8588744588744589</v>
      </c>
      <c r="AR62" s="33"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62" s="123">
        <f>'2019'!N62</f>
        <v>1</v>
      </c>
      <c r="AT62" s="124">
        <f>'2019'!O62</f>
        <v>0.8</v>
      </c>
      <c r="AU62" s="132">
        <f>'2019'!P62</f>
        <v>0.5</v>
      </c>
      <c r="AV62" s="39">
        <f>'2019'!Q62</f>
        <v>10000000</v>
      </c>
      <c r="AW62" s="39">
        <f>'2019'!R62</f>
        <v>1791500</v>
      </c>
      <c r="AX62" s="132">
        <f>'2019'!S62</f>
        <v>0</v>
      </c>
      <c r="AY62" s="33" t="str">
        <f>'2019'!AB62</f>
        <v xml:space="preserve">Se apoyo la implementación de siete (07) Programas de prevención del delito y mediación de conflictos apoyados: 
- Encuentro multicolor clubes por la vida
- Club de ciudadanos.
- Semillero Cultural
- Semillero deportivo
- Acompañamiento Psicológico
- Barrismo social
- Intervención individual
Población impactada cuatro mil cuatrocientas treinta y siete  (4.437) mujeres
Diez (10) municipios  con atención integral en su I fase de la vigencia 2019:
1. Circasia: Intervención IE Henry Marín, IE Libre población, Barrio la Esmeralda y Villa Nohemí
2. Calarcá: IE Rafael Uribe Uribe, Robledo, Barrios Llanitos piloto, Llanitos Guárala, la Virginia.
(Barcelona): Intervención en IE San Bernardo, CDI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Población impactadas  cuatro mil cuatrocientas treinta y siete  (4.437) mujeres
</v>
      </c>
    </row>
    <row r="63" spans="1:51" ht="60" customHeight="1" x14ac:dyDescent="0.25">
      <c r="A63" s="270"/>
      <c r="B63" s="266"/>
      <c r="C63" s="292"/>
      <c r="D63" s="14">
        <v>52</v>
      </c>
      <c r="E63" s="6" t="s">
        <v>354</v>
      </c>
      <c r="F63" s="5" t="s">
        <v>355</v>
      </c>
      <c r="G63" s="5" t="s">
        <v>356</v>
      </c>
      <c r="H63" s="5" t="s">
        <v>357</v>
      </c>
      <c r="I63" s="34" t="s">
        <v>353</v>
      </c>
      <c r="J63" s="270" t="s">
        <v>215</v>
      </c>
      <c r="K63" s="273" t="s">
        <v>216</v>
      </c>
      <c r="L63" s="288">
        <v>197</v>
      </c>
      <c r="M63" s="274" t="s">
        <v>217</v>
      </c>
      <c r="N63" s="44">
        <v>10</v>
      </c>
      <c r="O63" s="49">
        <f t="shared" si="0"/>
        <v>2.1</v>
      </c>
      <c r="P63" s="80">
        <f t="shared" si="1"/>
        <v>0.21000000000000002</v>
      </c>
      <c r="Q63" s="95">
        <f>'2015'!O63</f>
        <v>1</v>
      </c>
      <c r="R63" s="97">
        <f>'2015'!P63</f>
        <v>1</v>
      </c>
      <c r="S63" s="38">
        <f>'2015'!Q63</f>
        <v>1</v>
      </c>
      <c r="T63" s="39" t="str">
        <f>'2015'!R63</f>
        <v xml:space="preserve">Asumidos por la Consejeria Presidencial para la Equidad de la Mujer. </v>
      </c>
      <c r="U63" s="39">
        <f>'2015'!S63</f>
        <v>0</v>
      </c>
      <c r="V63" s="38">
        <f>'2015'!T63</f>
        <v>0</v>
      </c>
      <c r="W63" s="33"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63" s="123">
        <f>'2016'!N63</f>
        <v>0.1</v>
      </c>
      <c r="Y63" s="124">
        <f>'2016'!O63</f>
        <v>0.1</v>
      </c>
      <c r="Z63" s="132">
        <f>'2016'!P63</f>
        <v>1</v>
      </c>
      <c r="AA63" s="39">
        <f>'2016'!Q63</f>
        <v>0</v>
      </c>
      <c r="AB63" s="39">
        <f>'2016'!R63</f>
        <v>0</v>
      </c>
      <c r="AC63" s="132">
        <f>'2016'!S63</f>
        <v>0</v>
      </c>
      <c r="AD63" s="33"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63" s="123">
        <f>'2017'!N63</f>
        <v>0.1</v>
      </c>
      <c r="AF63" s="124">
        <f>'2017'!O63</f>
        <v>0</v>
      </c>
      <c r="AG63" s="132">
        <f>'2017'!P63</f>
        <v>0</v>
      </c>
      <c r="AH63" s="39">
        <f>'2017'!Q63</f>
        <v>82000000</v>
      </c>
      <c r="AI63" s="39">
        <f>'2017'!R63</f>
        <v>6570000</v>
      </c>
      <c r="AJ63" s="132">
        <f>'2017'!S63</f>
        <v>8.0121951219512197E-2</v>
      </c>
      <c r="AK63" s="33" t="str">
        <f>'2017'!T63</f>
        <v xml:space="preserve">La jefatura de equidad de genero y mujer reporta que esta accion se encuentra en fase de ejecución </v>
      </c>
      <c r="AL63" s="123">
        <f>'2018'!N63</f>
        <v>0</v>
      </c>
      <c r="AM63" s="124">
        <f>'2018'!O63</f>
        <v>0</v>
      </c>
      <c r="AN63" s="132">
        <f>'2018'!P63</f>
        <v>0</v>
      </c>
      <c r="AO63" s="39">
        <f>'2018'!Q63</f>
        <v>0</v>
      </c>
      <c r="AP63" s="39">
        <f>'2018'!R63</f>
        <v>0</v>
      </c>
      <c r="AQ63" s="132">
        <f>'2018'!S63</f>
        <v>0</v>
      </c>
      <c r="AR63" s="33">
        <f>'2018'!AB63</f>
        <v>0</v>
      </c>
      <c r="AS63" s="123">
        <f>'2019'!N63</f>
        <v>1</v>
      </c>
      <c r="AT63" s="124">
        <f>'2019'!O63</f>
        <v>1</v>
      </c>
      <c r="AU63" s="132">
        <f>'2019'!P63</f>
        <v>1</v>
      </c>
      <c r="AV63" s="39">
        <f>'2019'!Q63</f>
        <v>50000000</v>
      </c>
      <c r="AW63" s="39">
        <f>'2019'!R63</f>
        <v>12762000</v>
      </c>
      <c r="AX63" s="132">
        <f>'2019'!S63</f>
        <v>0</v>
      </c>
      <c r="AY63" s="33" t="str">
        <f>'2019'!AB63</f>
        <v>Se vienen articulando esfuerzos desde la secretaría de familia para el desarrollo de una jornada técnica con empresarios para el mes de agosto, en torno a la aplicación de la normatividad existente para la empleabilidad de mujeres en sus diferentes condiciones de riesgo y restitución de derechos.</v>
      </c>
    </row>
    <row r="64" spans="1:51" ht="60" customHeight="1" x14ac:dyDescent="0.25">
      <c r="A64" s="270"/>
      <c r="B64" s="266"/>
      <c r="C64" s="292"/>
      <c r="D64" s="14">
        <v>53</v>
      </c>
      <c r="E64" s="6" t="s">
        <v>358</v>
      </c>
      <c r="F64" s="5" t="s">
        <v>359</v>
      </c>
      <c r="G64" s="5" t="s">
        <v>360</v>
      </c>
      <c r="H64" s="5" t="s">
        <v>361</v>
      </c>
      <c r="I64" s="34" t="s">
        <v>362</v>
      </c>
      <c r="J64" s="270"/>
      <c r="K64" s="273"/>
      <c r="L64" s="288"/>
      <c r="M64" s="274"/>
      <c r="N64" s="7" t="s">
        <v>360</v>
      </c>
      <c r="O64" s="49">
        <f t="shared" si="0"/>
        <v>0.66999999999999993</v>
      </c>
      <c r="P64" s="80" t="e">
        <f t="shared" si="1"/>
        <v>#VALUE!</v>
      </c>
      <c r="Q64" s="95" t="str">
        <f>'2015'!O64</f>
        <v>Divulgacion de el programa de mujer rural</v>
      </c>
      <c r="R64" s="97">
        <f>'2015'!P64</f>
        <v>0.5</v>
      </c>
      <c r="S64" s="38">
        <f>'2015'!Q64</f>
        <v>5.0000000000000001E-3</v>
      </c>
      <c r="T64" s="39">
        <f>'2015'!R64</f>
        <v>0</v>
      </c>
      <c r="U64" s="39">
        <f>'2015'!S64</f>
        <v>0</v>
      </c>
      <c r="V64" s="38">
        <f>'2015'!T64</f>
        <v>0</v>
      </c>
      <c r="W64" s="33"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64" s="123">
        <f>'2016'!N64</f>
        <v>0.1</v>
      </c>
      <c r="Y64" s="124">
        <f>'2016'!O64</f>
        <v>0.1</v>
      </c>
      <c r="Z64" s="132">
        <f>'2016'!P64</f>
        <v>1</v>
      </c>
      <c r="AA64" s="39">
        <f>'2016'!Q64</f>
        <v>0</v>
      </c>
      <c r="AB64" s="39">
        <f>'2016'!R64</f>
        <v>0</v>
      </c>
      <c r="AC64" s="132">
        <f>'2016'!S64</f>
        <v>0</v>
      </c>
      <c r="AD64" s="33"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64" s="123">
        <f>'2017'!N64</f>
        <v>0.1</v>
      </c>
      <c r="AF64" s="124">
        <f>'2017'!O64</f>
        <v>7.0000000000000007E-2</v>
      </c>
      <c r="AG64" s="132">
        <f>'2017'!P64</f>
        <v>0.70000000000000007</v>
      </c>
      <c r="AH64" s="39">
        <f>'2017'!Q64</f>
        <v>0</v>
      </c>
      <c r="AI64" s="39">
        <f>'2017'!R64</f>
        <v>0</v>
      </c>
      <c r="AJ64" s="132">
        <f>'2017'!S64</f>
        <v>0</v>
      </c>
      <c r="AK64" s="33"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64" s="123">
        <f>'2018'!N64</f>
        <v>0</v>
      </c>
      <c r="AM64" s="124">
        <f>'2018'!O64</f>
        <v>0</v>
      </c>
      <c r="AN64" s="132">
        <f>'2018'!P64</f>
        <v>0</v>
      </c>
      <c r="AO64" s="39">
        <f>'2018'!Q64</f>
        <v>0</v>
      </c>
      <c r="AP64" s="39">
        <f>'2018'!R64</f>
        <v>0</v>
      </c>
      <c r="AQ64" s="132">
        <f>'2018'!S64</f>
        <v>0</v>
      </c>
      <c r="AR64" s="33"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64" s="123">
        <f>'2019'!N64</f>
        <v>0</v>
      </c>
      <c r="AT64" s="124">
        <f>'2019'!O64</f>
        <v>0</v>
      </c>
      <c r="AU64" s="132">
        <f>'2019'!P64</f>
        <v>0</v>
      </c>
      <c r="AV64" s="39">
        <f>'2019'!Q64</f>
        <v>0</v>
      </c>
      <c r="AW64" s="39">
        <f>'2019'!R64</f>
        <v>0</v>
      </c>
      <c r="AX64" s="132">
        <f>'2019'!S64</f>
        <v>0</v>
      </c>
      <c r="AY64" s="33" t="str">
        <f>'2019'!AB64</f>
        <v xml:space="preserve">En el marco de la conmemoración del día internacional de la mujer, se realizó un plan de medios, así como el diseño de piezas audiovisuales, lo cual fue difundido en canales comunicativos, con motivo de prevenir la violencia de género y visibilizar los avances del trabajo realizado por las mujeres integrantes de la red de apoyo e intercambio empresarial de mujeres y la red de mujeres caficultoras. </v>
      </c>
    </row>
    <row r="65" spans="1:51" ht="60" customHeight="1" x14ac:dyDescent="0.25">
      <c r="A65" s="270"/>
      <c r="B65" s="266"/>
      <c r="C65" s="292"/>
      <c r="D65" s="14">
        <v>54</v>
      </c>
      <c r="E65" s="6" t="s">
        <v>363</v>
      </c>
      <c r="F65" s="5" t="s">
        <v>364</v>
      </c>
      <c r="G65" s="5" t="s">
        <v>365</v>
      </c>
      <c r="H65" s="5" t="s">
        <v>366</v>
      </c>
      <c r="I65" s="90" t="s">
        <v>367</v>
      </c>
      <c r="J65" s="270"/>
      <c r="K65" s="273"/>
      <c r="L65" s="288"/>
      <c r="M65" s="274"/>
      <c r="N65" s="74">
        <v>1</v>
      </c>
      <c r="O65" s="49">
        <f t="shared" si="0"/>
        <v>0.2</v>
      </c>
      <c r="P65" s="80">
        <f t="shared" si="1"/>
        <v>0.2</v>
      </c>
      <c r="Q65" s="95">
        <f>'2015'!O65</f>
        <v>0</v>
      </c>
      <c r="R65" s="97">
        <f>'2015'!P65</f>
        <v>0</v>
      </c>
      <c r="S65" s="38">
        <f>'2015'!Q65</f>
        <v>0</v>
      </c>
      <c r="T65" s="39">
        <f>'2015'!R65</f>
        <v>0</v>
      </c>
      <c r="U65" s="39">
        <f>'2015'!S65</f>
        <v>0</v>
      </c>
      <c r="V65" s="38">
        <f>'2015'!T65</f>
        <v>0</v>
      </c>
      <c r="W65" s="33" t="str">
        <f>'2015'!U65</f>
        <v>ND</v>
      </c>
      <c r="X65" s="123">
        <f>'2016'!N65</f>
        <v>0.1</v>
      </c>
      <c r="Y65" s="124">
        <f>'2016'!O65</f>
        <v>0.1</v>
      </c>
      <c r="Z65" s="132">
        <f>'2016'!P65</f>
        <v>1</v>
      </c>
      <c r="AA65" s="39">
        <f>'2016'!Q65</f>
        <v>0</v>
      </c>
      <c r="AB65" s="39">
        <f>'2016'!R65</f>
        <v>0</v>
      </c>
      <c r="AC65" s="132">
        <f>'2016'!S65</f>
        <v>0</v>
      </c>
      <c r="AD65" s="33"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5" s="123">
        <f>'2017'!N65</f>
        <v>0.1</v>
      </c>
      <c r="AF65" s="124">
        <f>'2017'!O65</f>
        <v>0.1</v>
      </c>
      <c r="AG65" s="132">
        <f>'2017'!P65</f>
        <v>1</v>
      </c>
      <c r="AH65" s="39">
        <f>'2017'!Q65</f>
        <v>0</v>
      </c>
      <c r="AI65" s="39">
        <f>'2017'!R65</f>
        <v>0</v>
      </c>
      <c r="AJ65" s="132">
        <f>'2017'!S65</f>
        <v>0</v>
      </c>
      <c r="AK65" s="33"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5" s="123">
        <f>'2018'!N65</f>
        <v>0</v>
      </c>
      <c r="AM65" s="124">
        <f>'2018'!O65</f>
        <v>0</v>
      </c>
      <c r="AN65" s="132">
        <f>'2018'!P65</f>
        <v>0</v>
      </c>
      <c r="AO65" s="39">
        <f>'2018'!Q65</f>
        <v>0</v>
      </c>
      <c r="AP65" s="39">
        <f>'2018'!R65</f>
        <v>0</v>
      </c>
      <c r="AQ65" s="132">
        <f>'2018'!S65</f>
        <v>0</v>
      </c>
      <c r="AR65" s="33">
        <f>'2018'!AB65</f>
        <v>0</v>
      </c>
      <c r="AS65" s="123">
        <f>'2019'!N65</f>
        <v>0</v>
      </c>
      <c r="AT65" s="124">
        <f>'2019'!O65</f>
        <v>0</v>
      </c>
      <c r="AU65" s="132">
        <f>'2019'!P65</f>
        <v>0</v>
      </c>
      <c r="AV65" s="39">
        <f>'2019'!Q65</f>
        <v>0</v>
      </c>
      <c r="AW65" s="39">
        <f>'2019'!R65</f>
        <v>0</v>
      </c>
      <c r="AX65" s="132">
        <f>'2019'!S65</f>
        <v>0</v>
      </c>
      <c r="AY65" s="33" t="str">
        <f>'2019'!AB65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row>
    <row r="66" spans="1:51" ht="60" customHeight="1" x14ac:dyDescent="0.25">
      <c r="A66" s="270"/>
      <c r="B66" s="266" t="s">
        <v>368</v>
      </c>
      <c r="C66" s="266" t="s">
        <v>369</v>
      </c>
      <c r="D66" s="14">
        <v>55</v>
      </c>
      <c r="E66" s="5" t="s">
        <v>370</v>
      </c>
      <c r="F66" s="5" t="s">
        <v>371</v>
      </c>
      <c r="G66" s="5" t="s">
        <v>372</v>
      </c>
      <c r="H66" s="5" t="s">
        <v>373</v>
      </c>
      <c r="I66" s="34" t="s">
        <v>374</v>
      </c>
      <c r="J66" s="270"/>
      <c r="K66" s="273"/>
      <c r="L66" s="288"/>
      <c r="M66" s="274"/>
      <c r="N66" s="74">
        <v>1</v>
      </c>
      <c r="O66" s="49">
        <f t="shared" si="0"/>
        <v>0.30000000000000004</v>
      </c>
      <c r="P66" s="80">
        <f t="shared" si="1"/>
        <v>0.30000000000000004</v>
      </c>
      <c r="Q66" s="95">
        <f>'2015'!O66</f>
        <v>0.1</v>
      </c>
      <c r="R66" s="97">
        <f>'2015'!P66</f>
        <v>0.1</v>
      </c>
      <c r="S66" s="38">
        <f>'2015'!Q66</f>
        <v>1</v>
      </c>
      <c r="T66" s="39">
        <f>'2015'!R66</f>
        <v>28750000</v>
      </c>
      <c r="U66" s="39">
        <f>'2015'!S66</f>
        <v>21366666</v>
      </c>
      <c r="V66" s="38">
        <f>'2015'!T66</f>
        <v>0.74318838260869569</v>
      </c>
      <c r="W66" s="33" t="str">
        <f>'2015'!U66</f>
        <v>La camapaña se ha ejecutado desde las acciones de socialización y movilización ejecutados por la Jefatura de Mujer y por el Consejo Departamental de Mujeres.</v>
      </c>
      <c r="X66" s="123">
        <f>'2016'!N66</f>
        <v>0.1</v>
      </c>
      <c r="Y66" s="124">
        <f>'2016'!O66</f>
        <v>0.1</v>
      </c>
      <c r="Z66" s="132">
        <f>'2016'!P66</f>
        <v>1</v>
      </c>
      <c r="AA66" s="39">
        <f>'2016'!Q66</f>
        <v>4450000</v>
      </c>
      <c r="AB66" s="39">
        <f>'2016'!R66</f>
        <v>4450000</v>
      </c>
      <c r="AC66" s="132">
        <f>'2016'!S66</f>
        <v>1</v>
      </c>
      <c r="AD66" s="33" t="str">
        <f>'2016'!T66</f>
        <v xml:space="preserve">Se Realizo una campaña de visibilización y sensibilización de la Política  Pùblica de Equidad de género para las mujeres en todo el departamento. </v>
      </c>
      <c r="AE66" s="123">
        <f>'2017'!N66</f>
        <v>0.1</v>
      </c>
      <c r="AF66" s="124">
        <f>'2017'!O66</f>
        <v>0.1</v>
      </c>
      <c r="AG66" s="132">
        <f>'2017'!P66</f>
        <v>1</v>
      </c>
      <c r="AH66" s="39">
        <f>'2017'!Q66</f>
        <v>0</v>
      </c>
      <c r="AI66" s="39">
        <f>'2017'!R66</f>
        <v>0</v>
      </c>
      <c r="AJ66" s="132">
        <f>'2017'!S66</f>
        <v>0</v>
      </c>
      <c r="AK66" s="33" t="str">
        <f>'2017'!T66</f>
        <v xml:space="preserve">Desde la jefatura de equidad de genero y mujer se Realizo una campaña de visibilización y sensibilización de la Política  Pùblica de Equidad de género para las mujeres en todo el departamento. </v>
      </c>
      <c r="AL66" s="123">
        <f>'2018'!N66</f>
        <v>0</v>
      </c>
      <c r="AM66" s="124">
        <f>'2018'!O66</f>
        <v>0</v>
      </c>
      <c r="AN66" s="132">
        <f>'2018'!P66</f>
        <v>0</v>
      </c>
      <c r="AO66" s="39">
        <f>'2018'!Q66</f>
        <v>0</v>
      </c>
      <c r="AP66" s="39">
        <f>'2018'!R66</f>
        <v>0</v>
      </c>
      <c r="AQ66" s="132">
        <f>'2018'!S66</f>
        <v>0</v>
      </c>
      <c r="AR66" s="33"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6" s="123">
        <f>'2019'!N66</f>
        <v>0</v>
      </c>
      <c r="AT66" s="124">
        <f>'2019'!O66</f>
        <v>0</v>
      </c>
      <c r="AU66" s="132">
        <f>'2019'!P66</f>
        <v>0</v>
      </c>
      <c r="AV66" s="39">
        <f>'2019'!Q66</f>
        <v>0</v>
      </c>
      <c r="AW66" s="39">
        <f>'2019'!R66</f>
        <v>0</v>
      </c>
      <c r="AX66" s="132">
        <f>'2019'!S66</f>
        <v>0</v>
      </c>
      <c r="AY66" s="33" t="str">
        <f>'2019'!AB66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row>
    <row r="67" spans="1:51" ht="60" customHeight="1" x14ac:dyDescent="0.25">
      <c r="A67" s="270"/>
      <c r="B67" s="266"/>
      <c r="C67" s="266"/>
      <c r="D67" s="14">
        <v>56</v>
      </c>
      <c r="E67" s="5" t="s">
        <v>375</v>
      </c>
      <c r="F67" s="5" t="s">
        <v>376</v>
      </c>
      <c r="G67" s="5" t="s">
        <v>377</v>
      </c>
      <c r="H67" s="5" t="s">
        <v>378</v>
      </c>
      <c r="I67" s="34" t="s">
        <v>379</v>
      </c>
      <c r="J67" s="270"/>
      <c r="K67" s="273"/>
      <c r="L67" s="288"/>
      <c r="M67" s="274"/>
      <c r="N67" s="75" t="s">
        <v>377</v>
      </c>
      <c r="O67" s="49">
        <f t="shared" si="0"/>
        <v>0.22</v>
      </c>
      <c r="P67" s="80" t="e">
        <f t="shared" si="1"/>
        <v>#VALUE!</v>
      </c>
      <c r="Q67" s="95" t="str">
        <f>'2015'!O67</f>
        <v>Conformación de un  subcomite en el consejo departamental de mujeres "Lina María Ramirez Alarcón" 10%</v>
      </c>
      <c r="R67" s="97">
        <f>'2015'!P67</f>
        <v>0.1</v>
      </c>
      <c r="S67" s="38">
        <f>'2015'!Q67</f>
        <v>0.1</v>
      </c>
      <c r="T67" s="39">
        <f>'2015'!R67</f>
        <v>50636666</v>
      </c>
      <c r="U67" s="39">
        <f>'2015'!S67</f>
        <v>28446666</v>
      </c>
      <c r="V67" s="38">
        <f>'2015'!T67</f>
        <v>0.56177999554710023</v>
      </c>
      <c r="W67" s="33"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7" s="123">
        <f>'2016'!N67</f>
        <v>0.12</v>
      </c>
      <c r="Y67" s="124">
        <f>'2016'!O67</f>
        <v>0.12</v>
      </c>
      <c r="Z67" s="132">
        <f>'2016'!P67</f>
        <v>1</v>
      </c>
      <c r="AA67" s="39">
        <f>'2016'!Q67</f>
        <v>0</v>
      </c>
      <c r="AB67" s="39">
        <f>'2016'!R67</f>
        <v>0</v>
      </c>
      <c r="AC67" s="132">
        <f>'2016'!S67</f>
        <v>0</v>
      </c>
      <c r="AD67" s="33"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7" s="123">
        <f>'2017'!N67</f>
        <v>0.12</v>
      </c>
      <c r="AF67" s="124">
        <f>'2017'!O67</f>
        <v>0</v>
      </c>
      <c r="AG67" s="132">
        <f>'2017'!P67</f>
        <v>0</v>
      </c>
      <c r="AH67" s="39">
        <f>'2017'!Q67</f>
        <v>0</v>
      </c>
      <c r="AI67" s="39">
        <f>'2017'!R67</f>
        <v>0</v>
      </c>
      <c r="AJ67" s="132">
        <f>'2017'!S67</f>
        <v>0</v>
      </c>
      <c r="AK67" s="33" t="str">
        <f>'2017'!T67</f>
        <v xml:space="preserve">La jefatura de equidad de genero y mujer reporta que esta accion se encuentra en fase de ejecución </v>
      </c>
      <c r="AL67" s="123">
        <f>'2018'!N67</f>
        <v>0</v>
      </c>
      <c r="AM67" s="124">
        <f>'2018'!O67</f>
        <v>0</v>
      </c>
      <c r="AN67" s="132">
        <f>'2018'!P67</f>
        <v>0</v>
      </c>
      <c r="AO67" s="39">
        <f>'2018'!Q67</f>
        <v>0</v>
      </c>
      <c r="AP67" s="39">
        <f>'2018'!R67</f>
        <v>0</v>
      </c>
      <c r="AQ67" s="132">
        <f>'2018'!S67</f>
        <v>0</v>
      </c>
      <c r="AR67" s="33"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7" s="123">
        <f>'2019'!N67</f>
        <v>0</v>
      </c>
      <c r="AT67" s="124">
        <f>'2019'!O67</f>
        <v>0</v>
      </c>
      <c r="AU67" s="132">
        <f>'2019'!P67</f>
        <v>0</v>
      </c>
      <c r="AV67" s="39">
        <f>'2019'!Q67</f>
        <v>0</v>
      </c>
      <c r="AW67" s="39">
        <f>'2019'!R67</f>
        <v>0</v>
      </c>
      <c r="AX67" s="132">
        <f>'2019'!S67</f>
        <v>0</v>
      </c>
      <c r="AY67" s="33" t="str">
        <f>'2019'!AB67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row>
    <row r="68" spans="1:51" ht="60" customHeight="1" x14ac:dyDescent="0.25">
      <c r="A68" s="298" t="s">
        <v>393</v>
      </c>
      <c r="B68" s="273" t="s">
        <v>394</v>
      </c>
      <c r="C68" s="273" t="s">
        <v>395</v>
      </c>
      <c r="D68" s="14">
        <v>57</v>
      </c>
      <c r="E68" s="5" t="s">
        <v>396</v>
      </c>
      <c r="F68" s="5" t="s">
        <v>397</v>
      </c>
      <c r="G68" s="5" t="s">
        <v>398</v>
      </c>
      <c r="H68" s="5" t="s">
        <v>399</v>
      </c>
      <c r="I68" s="34" t="s">
        <v>400</v>
      </c>
      <c r="J68" s="44" t="s">
        <v>233</v>
      </c>
      <c r="K68" s="14" t="s">
        <v>234</v>
      </c>
      <c r="L68" s="17">
        <v>197</v>
      </c>
      <c r="M68" s="54" t="s">
        <v>217</v>
      </c>
      <c r="N68" s="74">
        <v>1</v>
      </c>
      <c r="O68" s="49">
        <f t="shared" si="0"/>
        <v>0.18</v>
      </c>
      <c r="P68" s="80">
        <f t="shared" si="1"/>
        <v>0.18</v>
      </c>
      <c r="Q68" s="95">
        <f>'2015'!O68</f>
        <v>0</v>
      </c>
      <c r="R68" s="97">
        <f>'2015'!P68</f>
        <v>0</v>
      </c>
      <c r="S68" s="38">
        <f>'2015'!Q68</f>
        <v>0</v>
      </c>
      <c r="T68" s="39">
        <f>'2015'!R68</f>
        <v>0</v>
      </c>
      <c r="U68" s="39">
        <f>'2015'!S68</f>
        <v>0</v>
      </c>
      <c r="V68" s="38">
        <f>'2015'!T68</f>
        <v>0</v>
      </c>
      <c r="W68" s="33" t="str">
        <f>'2015'!U68</f>
        <v>ND</v>
      </c>
      <c r="X68" s="123">
        <f>'2016'!N68</f>
        <v>0.1</v>
      </c>
      <c r="Y68" s="124">
        <f>'2016'!O68</f>
        <v>0.1</v>
      </c>
      <c r="Z68" s="132">
        <f>'2016'!P68</f>
        <v>1</v>
      </c>
      <c r="AA68" s="39">
        <f>'2016'!Q68</f>
        <v>0</v>
      </c>
      <c r="AB68" s="39">
        <f>'2016'!R68</f>
        <v>0</v>
      </c>
      <c r="AC68" s="132">
        <f>'2016'!S68</f>
        <v>0</v>
      </c>
      <c r="AD68" s="33"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8" s="123">
        <f>'2017'!N68</f>
        <v>0.1</v>
      </c>
      <c r="AF68" s="124">
        <f>'2017'!O68</f>
        <v>0.08</v>
      </c>
      <c r="AG68" s="132">
        <f>'2017'!P68</f>
        <v>0.79999999999999993</v>
      </c>
      <c r="AH68" s="39">
        <f>'2017'!Q68</f>
        <v>82000000</v>
      </c>
      <c r="AI68" s="39">
        <f>'2017'!R68</f>
        <v>6570000</v>
      </c>
      <c r="AJ68" s="132">
        <f>'2017'!S68</f>
        <v>8.0121951219512197E-2</v>
      </c>
      <c r="AK68" s="33"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8" s="123">
        <f>'2018'!N68</f>
        <v>10</v>
      </c>
      <c r="AM68" s="124">
        <f>'2018'!O68</f>
        <v>0</v>
      </c>
      <c r="AN68" s="132">
        <f>'2018'!P68</f>
        <v>0</v>
      </c>
      <c r="AO68" s="39">
        <f>'2018'!Q68</f>
        <v>25980000</v>
      </c>
      <c r="AP68" s="39">
        <f>'2018'!R68</f>
        <v>8660000</v>
      </c>
      <c r="AQ68" s="132">
        <f>'2018'!S68</f>
        <v>0.33333333333333331</v>
      </c>
      <c r="AR68" s="33"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8" s="123">
        <f>'2019'!N68</f>
        <v>0</v>
      </c>
      <c r="AT68" s="124">
        <f>'2019'!O68</f>
        <v>0</v>
      </c>
      <c r="AU68" s="132">
        <f>'2019'!P68</f>
        <v>0</v>
      </c>
      <c r="AV68" s="39">
        <f>'2019'!Q68</f>
        <v>0</v>
      </c>
      <c r="AW68" s="39">
        <f>'2019'!R68</f>
        <v>0</v>
      </c>
      <c r="AX68" s="132">
        <f>'2019'!S68</f>
        <v>0</v>
      </c>
      <c r="AY68" s="33" t="str">
        <f>'2019'!AB68</f>
        <v xml:space="preserve">Se reporta cumplimiento de esta acción concreta a través de lo relacionado en las acciones 53 y 54 según las actividades adelantadas por la Secretaría de Familia en este sentido. </v>
      </c>
    </row>
    <row r="69" spans="1:51" ht="60" customHeight="1" x14ac:dyDescent="0.25">
      <c r="A69" s="298"/>
      <c r="B69" s="273"/>
      <c r="C69" s="273"/>
      <c r="D69" s="14">
        <v>58</v>
      </c>
      <c r="E69" s="5" t="s">
        <v>401</v>
      </c>
      <c r="F69" s="5" t="s">
        <v>402</v>
      </c>
      <c r="G69" s="5" t="s">
        <v>403</v>
      </c>
      <c r="H69" s="5" t="s">
        <v>404</v>
      </c>
      <c r="I69" s="34" t="s">
        <v>405</v>
      </c>
      <c r="J69" s="53" t="s">
        <v>406</v>
      </c>
      <c r="K69" s="17" t="s">
        <v>407</v>
      </c>
      <c r="L69" s="19">
        <v>207</v>
      </c>
      <c r="M69" s="66" t="s">
        <v>408</v>
      </c>
      <c r="N69" s="74">
        <v>1</v>
      </c>
      <c r="O69" s="49">
        <f t="shared" ref="O69:O120" si="2">R69+Y69+AF69+AM69+AT69</f>
        <v>12.5</v>
      </c>
      <c r="P69" s="80">
        <f t="shared" ref="P69:P120" si="3">O69/N69</f>
        <v>12.5</v>
      </c>
      <c r="Q69" s="95">
        <f>'2015'!O69</f>
        <v>0.1</v>
      </c>
      <c r="R69" s="97">
        <f>'2015'!P69</f>
        <v>0.1</v>
      </c>
      <c r="S69" s="38">
        <f>'2015'!Q69</f>
        <v>1</v>
      </c>
      <c r="T69" s="39">
        <f>'2015'!R69</f>
        <v>122227000</v>
      </c>
      <c r="U69" s="39">
        <f>'2015'!S69</f>
        <v>60000000</v>
      </c>
      <c r="V69" s="38">
        <f>'2015'!T69</f>
        <v>0.49088990157657475</v>
      </c>
      <c r="W69" s="33"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9" s="123">
        <f>'2016'!N69</f>
        <v>0.1</v>
      </c>
      <c r="Y69" s="124">
        <f>'2016'!O69</f>
        <v>0.1</v>
      </c>
      <c r="Z69" s="132">
        <f>'2016'!P69</f>
        <v>1</v>
      </c>
      <c r="AA69" s="39">
        <f>'2016'!Q69</f>
        <v>14433333</v>
      </c>
      <c r="AB69" s="39">
        <f>'2016'!R69</f>
        <v>14433333</v>
      </c>
      <c r="AC69" s="132">
        <f>'2016'!S69</f>
        <v>1</v>
      </c>
      <c r="AD69" s="33" t="str">
        <f>'2016'!T69</f>
        <v xml:space="preserve">Se  crearon   espacios de formacion y maxificacion deportiva  en el Departamento del Quindio </v>
      </c>
      <c r="AE69" s="123">
        <f>'2017'!N69</f>
        <v>0.1</v>
      </c>
      <c r="AF69" s="124">
        <f>'2017'!O69</f>
        <v>0.1</v>
      </c>
      <c r="AG69" s="132">
        <f>'2017'!P69</f>
        <v>1</v>
      </c>
      <c r="AH69" s="39">
        <f>'2017'!Q69</f>
        <v>63190226</v>
      </c>
      <c r="AI69" s="39">
        <f>'2017'!R69</f>
        <v>63190226</v>
      </c>
      <c r="AJ69" s="132">
        <f>'2017'!S69</f>
        <v>1</v>
      </c>
      <c r="AK69" s="33"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9" s="123">
        <f>'2018'!N69</f>
        <v>1</v>
      </c>
      <c r="AM69" s="124">
        <f>'2018'!O69</f>
        <v>0.2</v>
      </c>
      <c r="AN69" s="132">
        <f>'2018'!P69</f>
        <v>0.2</v>
      </c>
      <c r="AO69" s="39">
        <f>'2018'!Q69</f>
        <v>347228160</v>
      </c>
      <c r="AP69" s="39">
        <f>'2018'!R69</f>
        <v>81500000</v>
      </c>
      <c r="AQ69" s="132">
        <f>'2018'!S69</f>
        <v>0.23471598616886372</v>
      </c>
      <c r="AR69" s="33"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9" s="123">
        <f>'2019'!N69</f>
        <v>12</v>
      </c>
      <c r="AT69" s="124">
        <f>'2019'!O69</f>
        <v>12</v>
      </c>
      <c r="AU69" s="132">
        <f>'2019'!P69</f>
        <v>0.8</v>
      </c>
      <c r="AV69" s="39">
        <f>'2019'!Q69</f>
        <v>80000000</v>
      </c>
      <c r="AW69" s="39">
        <f>'2019'!R69</f>
        <v>2700000</v>
      </c>
      <c r="AX69" s="132">
        <f>'2019'!S69</f>
        <v>0</v>
      </c>
      <c r="AY69" s="33" t="str">
        <f>'2019'!AB69</f>
        <v xml:space="preserve">INDEPORTES Quindío reporta que se realizan  actividades recreo deportivas que tienen como objetivo fortalecer el desarrollo de capacidades y la participación ciudadana, a partir del uso de la lúdica, el juego y la actividad física, para dar soluciones a las necesidades en materia de  tiempo libre la cual ayuda a la calidad de vida de los deportistas, estos grupos  reciben  una intervención de 2 veces a la semana , con una intensidad de 2 horas , todo esto con el fin de promover la integración familiar y la participación comunitaria a través  del juego, las actividades se ejecutan en  los barrios o escenarios deportivos
Igualmente se vienen interviniendo las cárceles y fundaciones FARO, donde se enseña a los jóvenes y adultos hacer ocupar el tiempo libre, a mantener y mejorar sus habilidades sociales y a mejorar sus relaciones con los demás. También les ayudamos a fomentarvalores positivos como el espíritu de superación y el compañerismo. De igual forma, INDEPORTES tiene a cargo el apoyo a ligas deportivas femeninas, como el grupo de futbol salón femenino, que ha sido apoyado en la realización de torneos a nivel municipal y departamental. 
</v>
      </c>
    </row>
    <row r="70" spans="1:51" ht="60" customHeight="1" x14ac:dyDescent="0.25">
      <c r="A70" s="298"/>
      <c r="B70" s="273"/>
      <c r="C70" s="273"/>
      <c r="D70" s="14">
        <v>59</v>
      </c>
      <c r="E70" s="14" t="s">
        <v>409</v>
      </c>
      <c r="F70" s="14" t="s">
        <v>410</v>
      </c>
      <c r="G70" s="14" t="s">
        <v>411</v>
      </c>
      <c r="H70" s="14" t="s">
        <v>412</v>
      </c>
      <c r="I70" s="55" t="s">
        <v>413</v>
      </c>
      <c r="J70" s="270" t="s">
        <v>233</v>
      </c>
      <c r="K70" s="273" t="s">
        <v>234</v>
      </c>
      <c r="L70" s="275">
        <v>197</v>
      </c>
      <c r="M70" s="54" t="s">
        <v>217</v>
      </c>
      <c r="N70" s="74">
        <v>0.9</v>
      </c>
      <c r="O70" s="49">
        <f t="shared" si="2"/>
        <v>1.83</v>
      </c>
      <c r="P70" s="80">
        <f t="shared" si="3"/>
        <v>2.0333333333333332</v>
      </c>
      <c r="Q70" s="95">
        <f>'2015'!O70</f>
        <v>0.2</v>
      </c>
      <c r="R70" s="97">
        <f>'2015'!P70</f>
        <v>0.2</v>
      </c>
      <c r="S70" s="38">
        <f>'2015'!Q70</f>
        <v>1</v>
      </c>
      <c r="T70" s="39">
        <f>'2015'!R70</f>
        <v>179900000</v>
      </c>
      <c r="U70" s="39">
        <f>'2015'!S70</f>
        <v>179900000</v>
      </c>
      <c r="V70" s="38">
        <f>'2015'!T70</f>
        <v>1</v>
      </c>
      <c r="W70" s="33"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70" s="123">
        <f>'2016'!N70</f>
        <v>0.09</v>
      </c>
      <c r="Y70" s="124">
        <f>'2016'!O70</f>
        <v>0.04</v>
      </c>
      <c r="Z70" s="132">
        <f>'2016'!P70</f>
        <v>0.44444444444444448</v>
      </c>
      <c r="AA70" s="39">
        <f>'2016'!Q70</f>
        <v>0</v>
      </c>
      <c r="AB70" s="39">
        <f>'2016'!R70</f>
        <v>0</v>
      </c>
      <c r="AC70" s="132">
        <f>'2016'!S70</f>
        <v>0</v>
      </c>
      <c r="AD70" s="33" t="str">
        <f>'2016'!T70</f>
        <v xml:space="preserve">Se establecieron los acercamientos con la universidad tecnologia de Pereira para realizar el II encuentro de mujeres cafeteras del paisaje cultural Cafetero. </v>
      </c>
      <c r="AE70" s="123">
        <f>'2017'!N70</f>
        <v>0.09</v>
      </c>
      <c r="AF70" s="124">
        <f>'2017'!O70</f>
        <v>0.09</v>
      </c>
      <c r="AG70" s="132">
        <f>'2017'!P70</f>
        <v>1</v>
      </c>
      <c r="AH70" s="39">
        <f>'2017'!Q70</f>
        <v>82000000</v>
      </c>
      <c r="AI70" s="39">
        <f>'2017'!R70</f>
        <v>6570000</v>
      </c>
      <c r="AJ70" s="132">
        <f>'2017'!S70</f>
        <v>8.0121951219512197E-2</v>
      </c>
      <c r="AK70" s="33"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70" s="123">
        <f>'2018'!N70</f>
        <v>2</v>
      </c>
      <c r="AM70" s="124">
        <f>'2018'!O70</f>
        <v>0.5</v>
      </c>
      <c r="AN70" s="132">
        <f>'2018'!P70</f>
        <v>0.25</v>
      </c>
      <c r="AO70" s="39">
        <f>'2018'!Q70</f>
        <v>28000000</v>
      </c>
      <c r="AP70" s="39">
        <f>'2018'!R70</f>
        <v>23020000</v>
      </c>
      <c r="AQ70" s="132">
        <f>'2018'!S70</f>
        <v>0.82214285714285718</v>
      </c>
      <c r="AR70" s="33"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70" s="123">
        <f>'2019'!N70</f>
        <v>1</v>
      </c>
      <c r="AT70" s="124">
        <f>'2019'!O70</f>
        <v>1</v>
      </c>
      <c r="AU70" s="132">
        <f>'2019'!P70</f>
        <v>0.7</v>
      </c>
      <c r="AV70" s="39">
        <f>'2019'!Q70</f>
        <v>50000000</v>
      </c>
      <c r="AW70" s="39">
        <f>'2019'!R70</f>
        <v>12768000</v>
      </c>
      <c r="AX70" s="132">
        <f>'2019'!S70</f>
        <v>0</v>
      </c>
      <c r="AY70" s="33" t="str">
        <f>'2019'!AB70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row>
    <row r="71" spans="1:51" ht="60" customHeight="1" x14ac:dyDescent="0.25">
      <c r="A71" s="298"/>
      <c r="B71" s="273"/>
      <c r="C71" s="273"/>
      <c r="D71" s="14">
        <v>60</v>
      </c>
      <c r="E71" s="16" t="s">
        <v>414</v>
      </c>
      <c r="F71" s="16" t="s">
        <v>415</v>
      </c>
      <c r="G71" s="16" t="s">
        <v>416</v>
      </c>
      <c r="H71" s="16" t="s">
        <v>417</v>
      </c>
      <c r="I71" s="92" t="s">
        <v>413</v>
      </c>
      <c r="J71" s="270"/>
      <c r="K71" s="273"/>
      <c r="L71" s="275"/>
      <c r="M71" s="67" t="s">
        <v>217</v>
      </c>
      <c r="N71" s="76" t="s">
        <v>416</v>
      </c>
      <c r="O71" s="49">
        <f t="shared" si="2"/>
        <v>1.6</v>
      </c>
      <c r="P71" s="80" t="e">
        <f t="shared" si="3"/>
        <v>#VALUE!</v>
      </c>
      <c r="Q71" s="95">
        <f>'2015'!O71</f>
        <v>0.1</v>
      </c>
      <c r="R71" s="97">
        <f>'2015'!P71</f>
        <v>0.1</v>
      </c>
      <c r="S71" s="38">
        <f>'2015'!Q71</f>
        <v>1</v>
      </c>
      <c r="T71" s="39">
        <f>'2015'!R71</f>
        <v>179900000</v>
      </c>
      <c r="U71" s="39">
        <f>'2015'!S71</f>
        <v>179900000</v>
      </c>
      <c r="V71" s="38">
        <f>'2015'!T71</f>
        <v>1</v>
      </c>
      <c r="W71" s="33">
        <f>'2015'!U71</f>
        <v>0</v>
      </c>
      <c r="X71" s="123">
        <f>'2016'!N71</f>
        <v>1</v>
      </c>
      <c r="Y71" s="124">
        <f>'2016'!O71</f>
        <v>0.5</v>
      </c>
      <c r="Z71" s="132">
        <f>'2016'!P71</f>
        <v>0.5</v>
      </c>
      <c r="AA71" s="39">
        <f>'2016'!Q71</f>
        <v>0</v>
      </c>
      <c r="AB71" s="39">
        <f>'2016'!R71</f>
        <v>0</v>
      </c>
      <c r="AC71" s="132">
        <f>'2016'!S71</f>
        <v>0</v>
      </c>
      <c r="AD71" s="33">
        <f>'2016'!T71</f>
        <v>0</v>
      </c>
      <c r="AE71" s="123">
        <f>'2017'!N71</f>
        <v>1</v>
      </c>
      <c r="AF71" s="124">
        <f>'2017'!O71</f>
        <v>1</v>
      </c>
      <c r="AG71" s="132">
        <f>'2017'!P71</f>
        <v>1</v>
      </c>
      <c r="AH71" s="39">
        <f>'2017'!Q71</f>
        <v>0</v>
      </c>
      <c r="AI71" s="39">
        <f>'2017'!R71</f>
        <v>0</v>
      </c>
      <c r="AJ71" s="132">
        <f>'2017'!S71</f>
        <v>0</v>
      </c>
      <c r="AK71" s="33" t="str">
        <f>'2017'!T71</f>
        <v>Desde la jefatura de equidad de genero y mujer, a traves del  proyecto Paisaje, Mujer y Café; mujeres de Pijao y Filandia  han participado en el programa de Expoejecafé 2017.</v>
      </c>
      <c r="AL71" s="123">
        <f>'2018'!N71</f>
        <v>10</v>
      </c>
      <c r="AM71" s="124">
        <f>'2018'!O71</f>
        <v>0</v>
      </c>
      <c r="AN71" s="132">
        <f>'2018'!P71</f>
        <v>0</v>
      </c>
      <c r="AO71" s="39">
        <f>'2018'!Q71</f>
        <v>25980000</v>
      </c>
      <c r="AP71" s="39">
        <f>'2018'!R71</f>
        <v>8660000</v>
      </c>
      <c r="AQ71" s="132">
        <f>'2018'!S71</f>
        <v>0.33333333333333331</v>
      </c>
      <c r="AR71" s="33"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71" s="123">
        <f>'2019'!N71</f>
        <v>0</v>
      </c>
      <c r="AT71" s="124">
        <f>'2019'!O71</f>
        <v>0</v>
      </c>
      <c r="AU71" s="132">
        <f>'2019'!P71</f>
        <v>0</v>
      </c>
      <c r="AV71" s="39">
        <f>'2019'!Q71</f>
        <v>0</v>
      </c>
      <c r="AW71" s="39">
        <f>'2019'!R71</f>
        <v>0</v>
      </c>
      <c r="AX71" s="132">
        <f>'2019'!S71</f>
        <v>0</v>
      </c>
      <c r="AY71" s="33" t="str">
        <f>'2019'!AB71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row>
    <row r="72" spans="1:51" ht="60" customHeight="1" x14ac:dyDescent="0.25">
      <c r="A72" s="298"/>
      <c r="B72" s="273"/>
      <c r="C72" s="273" t="s">
        <v>418</v>
      </c>
      <c r="D72" s="14">
        <v>61</v>
      </c>
      <c r="E72" s="5" t="s">
        <v>419</v>
      </c>
      <c r="F72" s="5" t="s">
        <v>420</v>
      </c>
      <c r="G72" s="5" t="s">
        <v>421</v>
      </c>
      <c r="H72" s="5" t="s">
        <v>422</v>
      </c>
      <c r="I72" s="34" t="s">
        <v>423</v>
      </c>
      <c r="J72" s="44" t="s">
        <v>389</v>
      </c>
      <c r="K72" s="14" t="s">
        <v>424</v>
      </c>
      <c r="L72" s="17">
        <v>234</v>
      </c>
      <c r="M72" s="64" t="s">
        <v>425</v>
      </c>
      <c r="N72" s="44">
        <v>10</v>
      </c>
      <c r="O72" s="49">
        <f t="shared" si="2"/>
        <v>11.5</v>
      </c>
      <c r="P72" s="80">
        <f t="shared" si="3"/>
        <v>1.1499999999999999</v>
      </c>
      <c r="Q72" s="95">
        <f>'2015'!O72</f>
        <v>1</v>
      </c>
      <c r="R72" s="97">
        <f>'2015'!P72</f>
        <v>1</v>
      </c>
      <c r="S72" s="38">
        <f>'2015'!Q72</f>
        <v>1</v>
      </c>
      <c r="T72" s="39">
        <f>'2015'!R72</f>
        <v>23400000</v>
      </c>
      <c r="U72" s="39">
        <f>'2015'!S72</f>
        <v>23400000</v>
      </c>
      <c r="V72" s="38">
        <f>'2015'!T72</f>
        <v>1</v>
      </c>
      <c r="W72" s="33" t="str">
        <f>'2015'!U72</f>
        <v>En el  año 2015 se realizó un gran campaña mediatica respecto a la ley 1257 de 2008 y el uso de la linea 155</v>
      </c>
      <c r="X72" s="123">
        <f>'2016'!N72</f>
        <v>1</v>
      </c>
      <c r="Y72" s="124">
        <f>'2016'!O72</f>
        <v>0.5</v>
      </c>
      <c r="Z72" s="132">
        <f>'2016'!P72</f>
        <v>0.5</v>
      </c>
      <c r="AA72" s="39">
        <f>'2016'!Q72</f>
        <v>6000000</v>
      </c>
      <c r="AB72" s="39">
        <f>'2016'!R72</f>
        <v>6000000</v>
      </c>
      <c r="AC72" s="132">
        <f>'2016'!S72</f>
        <v>1</v>
      </c>
      <c r="AD72" s="33"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72" s="123">
        <f>'2017'!N72</f>
        <v>1</v>
      </c>
      <c r="AF72" s="124">
        <f>'2017'!O72</f>
        <v>1</v>
      </c>
      <c r="AG72" s="132">
        <f>'2017'!P72</f>
        <v>1</v>
      </c>
      <c r="AH72" s="39">
        <f>'2017'!Q72</f>
        <v>13390000</v>
      </c>
      <c r="AI72" s="39">
        <f>'2017'!R72</f>
        <v>13390000</v>
      </c>
      <c r="AJ72" s="132">
        <f>'2017'!S72</f>
        <v>1</v>
      </c>
      <c r="AK72" s="33"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72" s="123">
        <f>'2018'!N72</f>
        <v>8</v>
      </c>
      <c r="AM72" s="124">
        <f>'2018'!O72</f>
        <v>8</v>
      </c>
      <c r="AN72" s="132">
        <f>'2018'!P72</f>
        <v>1</v>
      </c>
      <c r="AO72" s="39">
        <f>'2018'!Q72</f>
        <v>37000000</v>
      </c>
      <c r="AP72" s="39">
        <f>'2018'!R72</f>
        <v>22240000</v>
      </c>
      <c r="AQ72" s="132">
        <f>'2018'!S72</f>
        <v>0.60108108108108105</v>
      </c>
      <c r="AR72" s="33"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72" s="123">
        <f>'2019'!N72</f>
        <v>1</v>
      </c>
      <c r="AT72" s="124">
        <f>'2019'!O72</f>
        <v>1</v>
      </c>
      <c r="AU72" s="132">
        <f>'2019'!P72</f>
        <v>0.8</v>
      </c>
      <c r="AV72" s="39">
        <f>'2019'!Q72</f>
        <v>10000000</v>
      </c>
      <c r="AW72" s="39">
        <f>'2019'!R72</f>
        <v>9977333</v>
      </c>
      <c r="AX72" s="132">
        <f>'2019'!S72</f>
        <v>0</v>
      </c>
      <c r="AY72" s="33" t="str">
        <f>'2019'!AB72</f>
        <v>La Secretaría del Interior reporta que se han realizado jornadas de capacitación en DDHH, violaciones a los DDHH y DIH. Se socializa la ruta de no discriminación dirigida a toda la población sexualmente diversa y ruta protección a defensores(as) de DDHH.
IMPACTANDO A 3.908 MUJERES.</v>
      </c>
    </row>
    <row r="73" spans="1:51" ht="60" customHeight="1" x14ac:dyDescent="0.25">
      <c r="A73" s="298"/>
      <c r="B73" s="273"/>
      <c r="C73" s="273"/>
      <c r="D73" s="14">
        <v>62</v>
      </c>
      <c r="E73" s="5" t="s">
        <v>426</v>
      </c>
      <c r="F73" s="5" t="s">
        <v>427</v>
      </c>
      <c r="G73" s="5" t="s">
        <v>428</v>
      </c>
      <c r="H73" s="5" t="s">
        <v>429</v>
      </c>
      <c r="I73" s="34" t="s">
        <v>430</v>
      </c>
      <c r="J73" s="44" t="s">
        <v>233</v>
      </c>
      <c r="K73" s="14" t="s">
        <v>234</v>
      </c>
      <c r="L73" s="17">
        <v>197</v>
      </c>
      <c r="M73" s="54" t="s">
        <v>217</v>
      </c>
      <c r="N73" s="74">
        <v>0.9</v>
      </c>
      <c r="O73" s="49">
        <f t="shared" si="2"/>
        <v>1.2450000000000001</v>
      </c>
      <c r="P73" s="80">
        <f t="shared" si="3"/>
        <v>1.3833333333333335</v>
      </c>
      <c r="Q73" s="95">
        <f>'2015'!O73</f>
        <v>0.1</v>
      </c>
      <c r="R73" s="97">
        <f>'2015'!P73</f>
        <v>5.0000000000000001E-3</v>
      </c>
      <c r="S73" s="38">
        <f>'2015'!Q73</f>
        <v>4.9999999999999996E-2</v>
      </c>
      <c r="T73" s="39" t="str">
        <f>'2015'!R73</f>
        <v>Costos asumidos por  Consejeria Presidencial para la Equidad de  la Mujer.</v>
      </c>
      <c r="U73" s="39">
        <f>'2015'!S73</f>
        <v>0</v>
      </c>
      <c r="V73" s="38">
        <f>'2015'!T73</f>
        <v>0</v>
      </c>
      <c r="W73" s="33"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73" s="123">
        <f>'2016'!N73</f>
        <v>0.09</v>
      </c>
      <c r="Y73" s="124">
        <f>'2016'!O73</f>
        <v>0.03</v>
      </c>
      <c r="Z73" s="132">
        <f>'2016'!P73</f>
        <v>0.33333333333333331</v>
      </c>
      <c r="AA73" s="39">
        <f>'2016'!Q73</f>
        <v>0</v>
      </c>
      <c r="AB73" s="39">
        <f>'2016'!R73</f>
        <v>0</v>
      </c>
      <c r="AC73" s="132">
        <f>'2016'!S73</f>
        <v>0</v>
      </c>
      <c r="AD73" s="33" t="str">
        <f>'2016'!T73</f>
        <v>En el 2016 se coordino con  el observatorio de desarrollo Economico y social de Planeacion Departamental, con el fin de articular la informacion que este genera desde un enfoque de género. con el fin de elaborar el proyecto del Observatorio de Genero.</v>
      </c>
      <c r="AE73" s="123">
        <f>'2017'!N73</f>
        <v>0.09</v>
      </c>
      <c r="AF73" s="124">
        <f>'2017'!O73</f>
        <v>0.01</v>
      </c>
      <c r="AG73" s="132">
        <f>'2017'!P73</f>
        <v>0.11111111111111112</v>
      </c>
      <c r="AH73" s="39">
        <f>'2017'!Q73</f>
        <v>82000000</v>
      </c>
      <c r="AI73" s="39">
        <f>'2017'!R73</f>
        <v>6570000</v>
      </c>
      <c r="AJ73" s="132">
        <f>'2017'!S73</f>
        <v>8.0121951219512197E-2</v>
      </c>
      <c r="AK73" s="33" t="str">
        <f>'2017'!T73</f>
        <v xml:space="preserve">La jefatura de equidad de genero y mujer reporta que esta accion se encuentra en fase de ejecución </v>
      </c>
      <c r="AL73" s="123">
        <f>'2018'!N73</f>
        <v>1</v>
      </c>
      <c r="AM73" s="124">
        <f>'2018'!O73</f>
        <v>0.2</v>
      </c>
      <c r="AN73" s="132">
        <f>'2018'!P73</f>
        <v>0.2</v>
      </c>
      <c r="AO73" s="39">
        <f>'2018'!Q73</f>
        <v>69300000</v>
      </c>
      <c r="AP73" s="39">
        <f>'2018'!R73</f>
        <v>59520000</v>
      </c>
      <c r="AQ73" s="132">
        <f>'2018'!S73</f>
        <v>0.8588744588744589</v>
      </c>
      <c r="AR73" s="33"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73" s="123">
        <f>'2019'!N73</f>
        <v>1</v>
      </c>
      <c r="AT73" s="124">
        <f>'2019'!O73</f>
        <v>1</v>
      </c>
      <c r="AU73" s="132">
        <f>'2019'!P73</f>
        <v>0.8</v>
      </c>
      <c r="AV73" s="39">
        <f>'2019'!Q73</f>
        <v>50000000</v>
      </c>
      <c r="AW73" s="39">
        <f>'2019'!R73</f>
        <v>12768000</v>
      </c>
      <c r="AX73" s="132">
        <f>'2019'!S73</f>
        <v>0</v>
      </c>
      <c r="AY73" s="33" t="str">
        <f>'2019'!AB73</f>
        <v xml:space="preserve">Para el presente semestre se continúa con la revisión de los indicadores validados en conjunto con Planeación Departamental, para la puesta en funcionamiento del Observatorio de Género. De esta forma, se cuenta con un apoyo por parte de la Universidad del Quindío, a través de un proceso de práctica profesional, específicamente en lo relacionado con la consecución de información de conformidad con las fuentes establecidas en los indicadores validados para el diseño del observatorio. </v>
      </c>
    </row>
    <row r="74" spans="1:51" ht="60" customHeight="1" x14ac:dyDescent="0.25">
      <c r="A74" s="298"/>
      <c r="B74" s="273"/>
      <c r="C74" s="273"/>
      <c r="D74" s="14">
        <v>63</v>
      </c>
      <c r="E74" s="5" t="s">
        <v>431</v>
      </c>
      <c r="F74" s="5" t="s">
        <v>432</v>
      </c>
      <c r="G74" s="5" t="s">
        <v>433</v>
      </c>
      <c r="H74" s="5" t="s">
        <v>434</v>
      </c>
      <c r="I74" s="34" t="s">
        <v>435</v>
      </c>
      <c r="J74" s="68" t="s">
        <v>96</v>
      </c>
      <c r="K74" s="41" t="s">
        <v>96</v>
      </c>
      <c r="L74" s="41" t="s">
        <v>96</v>
      </c>
      <c r="M74" s="63" t="s">
        <v>96</v>
      </c>
      <c r="N74" s="44">
        <v>3</v>
      </c>
      <c r="O74" s="49">
        <f t="shared" si="2"/>
        <v>1.5022</v>
      </c>
      <c r="P74" s="80">
        <f t="shared" si="3"/>
        <v>0.50073333333333336</v>
      </c>
      <c r="Q74" s="95">
        <f>'2015'!O74</f>
        <v>0.5</v>
      </c>
      <c r="R74" s="97">
        <f>'2015'!P74</f>
        <v>0.5</v>
      </c>
      <c r="S74" s="38">
        <f>'2015'!Q74</f>
        <v>1</v>
      </c>
      <c r="T74" s="39">
        <f>'2015'!R74</f>
        <v>0</v>
      </c>
      <c r="U74" s="39">
        <f>'2015'!S74</f>
        <v>0</v>
      </c>
      <c r="V74" s="38">
        <f>'2015'!T74</f>
        <v>0</v>
      </c>
      <c r="W74" s="33" t="str">
        <f>'2015'!U74</f>
        <v>Inicio de una investigacion sobre el género y el espacio publico, la cual solo va en un 5%</v>
      </c>
      <c r="X74" s="123">
        <f>'2016'!N74</f>
        <v>3.0000000000000001E-3</v>
      </c>
      <c r="Y74" s="124">
        <f>'2016'!O74</f>
        <v>0</v>
      </c>
      <c r="Z74" s="132">
        <f>'2016'!P74</f>
        <v>0</v>
      </c>
      <c r="AA74" s="39">
        <f>'2016'!Q74</f>
        <v>0</v>
      </c>
      <c r="AB74" s="39">
        <f>'2016'!R74</f>
        <v>0</v>
      </c>
      <c r="AC74" s="132">
        <f>'2016'!S74</f>
        <v>0</v>
      </c>
      <c r="AD74" s="33" t="str">
        <f>'2016'!T74</f>
        <v>sin informacion disponible</v>
      </c>
      <c r="AE74" s="123">
        <f>'2017'!N74</f>
        <v>3.0000000000000001E-3</v>
      </c>
      <c r="AF74" s="124">
        <f>'2017'!O74</f>
        <v>2.2000000000000001E-3</v>
      </c>
      <c r="AG74" s="132">
        <f>'2017'!P74</f>
        <v>0.73333333333333339</v>
      </c>
      <c r="AH74" s="39" t="str">
        <f>'2017'!Q74</f>
        <v>PENDIENTE</v>
      </c>
      <c r="AI74" s="39" t="str">
        <f>'2017'!R74</f>
        <v>PENDIENTE</v>
      </c>
      <c r="AJ74" s="132">
        <f>'2017'!S74</f>
        <v>0</v>
      </c>
      <c r="AK74" s="33"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74" s="123">
        <f>'2018'!N74</f>
        <v>1</v>
      </c>
      <c r="AM74" s="124">
        <f>'2018'!O74</f>
        <v>0</v>
      </c>
      <c r="AN74" s="132">
        <f>'2018'!P74</f>
        <v>0</v>
      </c>
      <c r="AO74" s="39">
        <f>'2018'!Q74</f>
        <v>1</v>
      </c>
      <c r="AP74" s="39" t="e">
        <f>'2018'!R74</f>
        <v>#VALUE!</v>
      </c>
      <c r="AQ74" s="132" t="e">
        <f>'2018'!S74</f>
        <v>#VALUE!</v>
      </c>
      <c r="AR74" s="33"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74" s="123">
        <f>'2019'!N74</f>
        <v>1</v>
      </c>
      <c r="AT74" s="124">
        <f>'2019'!O74</f>
        <v>1</v>
      </c>
      <c r="AU74" s="132">
        <f>'2019'!P74</f>
        <v>0.7</v>
      </c>
      <c r="AV74" s="39">
        <f>'2019'!Q74</f>
        <v>0</v>
      </c>
      <c r="AW74" s="39">
        <f>'2019'!R74</f>
        <v>0</v>
      </c>
      <c r="AX74" s="132">
        <f>'2019'!S74</f>
        <v>0</v>
      </c>
      <c r="AY74" s="33" t="str">
        <f>'2019'!AB74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row>
    <row r="75" spans="1:51" ht="60" customHeight="1" x14ac:dyDescent="0.25">
      <c r="A75" s="298"/>
      <c r="B75" s="273"/>
      <c r="C75" s="273"/>
      <c r="D75" s="14">
        <v>64</v>
      </c>
      <c r="E75" s="16" t="s">
        <v>436</v>
      </c>
      <c r="F75" s="16" t="s">
        <v>437</v>
      </c>
      <c r="G75" s="16" t="s">
        <v>438</v>
      </c>
      <c r="H75" s="16" t="s">
        <v>439</v>
      </c>
      <c r="I75" s="92" t="s">
        <v>440</v>
      </c>
      <c r="J75" s="59" t="s">
        <v>389</v>
      </c>
      <c r="K75" s="18" t="s">
        <v>390</v>
      </c>
      <c r="L75" s="41" t="s">
        <v>441</v>
      </c>
      <c r="M75" s="69" t="s">
        <v>442</v>
      </c>
      <c r="N75" s="77">
        <v>0.5</v>
      </c>
      <c r="O75" s="49">
        <f t="shared" si="2"/>
        <v>3.1</v>
      </c>
      <c r="P75" s="80">
        <f t="shared" si="3"/>
        <v>6.2</v>
      </c>
      <c r="Q75" s="95">
        <f>'2015'!O75</f>
        <v>0</v>
      </c>
      <c r="R75" s="97">
        <f>'2015'!P75</f>
        <v>0</v>
      </c>
      <c r="S75" s="38">
        <f>'2015'!Q75</f>
        <v>0</v>
      </c>
      <c r="T75" s="39">
        <f>'2015'!R75</f>
        <v>0</v>
      </c>
      <c r="U75" s="39">
        <f>'2015'!S75</f>
        <v>0</v>
      </c>
      <c r="V75" s="38">
        <f>'2015'!T75</f>
        <v>0</v>
      </c>
      <c r="W75" s="33" t="str">
        <f>'2015'!U75</f>
        <v>ND</v>
      </c>
      <c r="X75" s="123">
        <f>'2016'!N75</f>
        <v>0.05</v>
      </c>
      <c r="Y75" s="124">
        <f>'2016'!O75</f>
        <v>0.05</v>
      </c>
      <c r="Z75" s="132">
        <f>'2016'!P75</f>
        <v>1</v>
      </c>
      <c r="AA75" s="39">
        <f>'2016'!Q75</f>
        <v>0</v>
      </c>
      <c r="AB75" s="39">
        <f>'2016'!R75</f>
        <v>0</v>
      </c>
      <c r="AC75" s="132">
        <f>'2016'!S75</f>
        <v>0</v>
      </c>
      <c r="AD75" s="33" t="str">
        <f>'2016'!T75</f>
        <v xml:space="preserve">Se ha realizado movilizacion de mujeres contra la violencia dentro del marco de la conmemoracion de la no violencia contra la mujer. </v>
      </c>
      <c r="AE75" s="123">
        <f>'2017'!N75</f>
        <v>0.05</v>
      </c>
      <c r="AF75" s="124">
        <f>'2017'!O75</f>
        <v>0.05</v>
      </c>
      <c r="AG75" s="132">
        <f>'2017'!P75</f>
        <v>1</v>
      </c>
      <c r="AH75" s="39" t="str">
        <f>'2017'!Q75</f>
        <v>3090000
18952000</v>
      </c>
      <c r="AI75" s="39" t="str">
        <f>'2017'!R75</f>
        <v>3090000
8952000</v>
      </c>
      <c r="AJ75" s="132">
        <f>'2017'!S75</f>
        <v>0</v>
      </c>
      <c r="AK75" s="33" t="str">
        <f>'2017'!T75</f>
        <v>La secretaria del interior, en el area de derechos humanos ha realizado marchas en el municipio de montenegro, frente a las violencias ejercidas contra  las mujeres, adicionalmente en el departamento se han realizado ejercicios de victimas.</v>
      </c>
      <c r="AL75" s="123">
        <f>'2018'!N75</f>
        <v>12</v>
      </c>
      <c r="AM75" s="124">
        <f>'2018'!O75</f>
        <v>3</v>
      </c>
      <c r="AN75" s="132">
        <f>'2018'!P75</f>
        <v>0.25</v>
      </c>
      <c r="AO75" s="39">
        <f>'2018'!Q75</f>
        <v>23800000</v>
      </c>
      <c r="AP75" s="39">
        <f>'2018'!R75</f>
        <v>750000</v>
      </c>
      <c r="AQ75" s="132">
        <f>'2018'!S75</f>
        <v>3.1512605042016806E-2</v>
      </c>
      <c r="AR75" s="33"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5" s="123">
        <f>'2019'!N75</f>
        <v>1</v>
      </c>
      <c r="AT75" s="124">
        <f>'2019'!O75</f>
        <v>0</v>
      </c>
      <c r="AU75" s="132">
        <f>'2019'!P75</f>
        <v>0</v>
      </c>
      <c r="AV75" s="39">
        <f>'2019'!Q75</f>
        <v>11000000</v>
      </c>
      <c r="AW75" s="39">
        <f>'2019'!R75</f>
        <v>7750000</v>
      </c>
      <c r="AX75" s="132">
        <f>'2019'!S75</f>
        <v>0</v>
      </c>
      <c r="AY75" s="33" t="str">
        <f>'2019'!AB75</f>
        <v>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 Principalmente en establecimientos nocturnos e Instituciones Educativas.
IMPACTANDO A 3.908 MUJERES.</v>
      </c>
    </row>
    <row r="76" spans="1:51" ht="60" customHeight="1" x14ac:dyDescent="0.25">
      <c r="A76" s="298"/>
      <c r="B76" s="273"/>
      <c r="C76" s="273"/>
      <c r="D76" s="14">
        <v>65</v>
      </c>
      <c r="E76" s="5" t="s">
        <v>443</v>
      </c>
      <c r="F76" s="5" t="s">
        <v>444</v>
      </c>
      <c r="G76" s="5" t="s">
        <v>445</v>
      </c>
      <c r="H76" s="5" t="s">
        <v>446</v>
      </c>
      <c r="I76" s="34" t="s">
        <v>447</v>
      </c>
      <c r="J76" s="70" t="s">
        <v>233</v>
      </c>
      <c r="K76" s="19" t="s">
        <v>234</v>
      </c>
      <c r="L76" s="17">
        <v>197</v>
      </c>
      <c r="M76" s="54" t="s">
        <v>217</v>
      </c>
      <c r="N76" s="74">
        <v>0.9</v>
      </c>
      <c r="O76" s="49">
        <f t="shared" si="2"/>
        <v>0.38</v>
      </c>
      <c r="P76" s="80">
        <f t="shared" si="3"/>
        <v>0.42222222222222222</v>
      </c>
      <c r="Q76" s="95">
        <f>'2015'!O76</f>
        <v>0</v>
      </c>
      <c r="R76" s="97">
        <f>'2015'!P76</f>
        <v>0</v>
      </c>
      <c r="S76" s="38">
        <f>'2015'!Q76</f>
        <v>0</v>
      </c>
      <c r="T76" s="39">
        <f>'2015'!R76</f>
        <v>0</v>
      </c>
      <c r="U76" s="39">
        <f>'2015'!S76</f>
        <v>0</v>
      </c>
      <c r="V76" s="38">
        <f>'2015'!T76</f>
        <v>0</v>
      </c>
      <c r="W76" s="33" t="str">
        <f>'2015'!U76</f>
        <v>ND</v>
      </c>
      <c r="X76" s="123">
        <f>'2016'!N76</f>
        <v>0.09</v>
      </c>
      <c r="Y76" s="124">
        <f>'2016'!O76</f>
        <v>0.09</v>
      </c>
      <c r="Z76" s="132">
        <f>'2016'!P76</f>
        <v>1</v>
      </c>
      <c r="AA76" s="39">
        <f>'2016'!Q76</f>
        <v>4450000</v>
      </c>
      <c r="AB76" s="39">
        <f>'2016'!R76</f>
        <v>4450000</v>
      </c>
      <c r="AC76" s="132">
        <f>'2016'!S76</f>
        <v>1</v>
      </c>
      <c r="AD76" s="33" t="str">
        <f>'2016'!T76</f>
        <v xml:space="preserve">Se implemento una campaña en la gobernacion del Quindio en el marco del dia internacional de la mujer. </v>
      </c>
      <c r="AE76" s="123">
        <f>'2017'!N76</f>
        <v>0.09</v>
      </c>
      <c r="AF76" s="124">
        <f>'2017'!O76</f>
        <v>0.09</v>
      </c>
      <c r="AG76" s="132">
        <f>'2017'!P76</f>
        <v>1</v>
      </c>
      <c r="AH76" s="39">
        <f>'2017'!Q76</f>
        <v>82000000</v>
      </c>
      <c r="AI76" s="39">
        <f>'2017'!R76</f>
        <v>6570000</v>
      </c>
      <c r="AJ76" s="132">
        <f>'2017'!S76</f>
        <v>8.0121951219512197E-2</v>
      </c>
      <c r="AK76" s="33"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6" s="123">
        <f>'2018'!N76</f>
        <v>1</v>
      </c>
      <c r="AM76" s="124">
        <f>'2018'!O76</f>
        <v>0.2</v>
      </c>
      <c r="AN76" s="132">
        <f>'2018'!P76</f>
        <v>0.2</v>
      </c>
      <c r="AO76" s="39">
        <f>'2018'!Q76</f>
        <v>69300000</v>
      </c>
      <c r="AP76" s="39">
        <f>'2018'!R76</f>
        <v>59520000</v>
      </c>
      <c r="AQ76" s="132">
        <f>'2018'!S76</f>
        <v>0.8588744588744589</v>
      </c>
      <c r="AR76" s="33" t="str">
        <f>'2018'!AB76</f>
        <v>Pendiente de ejecición</v>
      </c>
      <c r="AS76" s="123">
        <f>'2019'!N76</f>
        <v>0</v>
      </c>
      <c r="AT76" s="124">
        <f>'2019'!O76</f>
        <v>0</v>
      </c>
      <c r="AU76" s="132">
        <f>'2019'!P76</f>
        <v>0</v>
      </c>
      <c r="AV76" s="39">
        <f>'2019'!Q76</f>
        <v>0</v>
      </c>
      <c r="AW76" s="39">
        <f>'2019'!R76</f>
        <v>0</v>
      </c>
      <c r="AX76" s="132">
        <f>'2019'!S76</f>
        <v>0</v>
      </c>
      <c r="AY76" s="33" t="str">
        <f>'2019'!AB76</f>
        <v xml:space="preserve">Esta actividad no cuenta con información reportada, quedando pendiente para la inclusión en el plan de acción de la oficina de género y diversidad para su efectivo cumplimiento. </v>
      </c>
    </row>
    <row r="77" spans="1:51" ht="60" customHeight="1" x14ac:dyDescent="0.25">
      <c r="A77" s="298"/>
      <c r="B77" s="273" t="s">
        <v>448</v>
      </c>
      <c r="C77" s="273" t="s">
        <v>449</v>
      </c>
      <c r="D77" s="14">
        <v>66</v>
      </c>
      <c r="E77" s="14" t="s">
        <v>450</v>
      </c>
      <c r="F77" s="14" t="s">
        <v>451</v>
      </c>
      <c r="G77" s="14" t="s">
        <v>452</v>
      </c>
      <c r="H77" s="14" t="s">
        <v>453</v>
      </c>
      <c r="I77" s="55" t="s">
        <v>454</v>
      </c>
      <c r="J77" s="44" t="s">
        <v>254</v>
      </c>
      <c r="K77" s="14" t="s">
        <v>262</v>
      </c>
      <c r="L77" s="43">
        <v>136</v>
      </c>
      <c r="M77" s="54" t="s">
        <v>455</v>
      </c>
      <c r="N77" s="74">
        <v>1</v>
      </c>
      <c r="O77" s="49">
        <f t="shared" si="2"/>
        <v>9.1999999999999993</v>
      </c>
      <c r="P77" s="80">
        <f t="shared" si="3"/>
        <v>9.1999999999999993</v>
      </c>
      <c r="Q77" s="95">
        <f>'2015'!O77</f>
        <v>0</v>
      </c>
      <c r="R77" s="97">
        <f>'2015'!P77</f>
        <v>0</v>
      </c>
      <c r="S77" s="38">
        <f>'2015'!Q77</f>
        <v>0</v>
      </c>
      <c r="T77" s="39">
        <f>'2015'!R77</f>
        <v>0</v>
      </c>
      <c r="U77" s="39">
        <f>'2015'!S77</f>
        <v>0</v>
      </c>
      <c r="V77" s="38">
        <f>'2015'!T77</f>
        <v>0</v>
      </c>
      <c r="W77" s="33" t="str">
        <f>'2015'!U77</f>
        <v>ND</v>
      </c>
      <c r="X77" s="123">
        <f>'2016'!N77</f>
        <v>0.1</v>
      </c>
      <c r="Y77" s="124">
        <f>'2016'!O77</f>
        <v>0.1</v>
      </c>
      <c r="Z77" s="132">
        <f>'2016'!P77</f>
        <v>1</v>
      </c>
      <c r="AA77" s="39">
        <f>'2016'!Q77</f>
        <v>0</v>
      </c>
      <c r="AB77" s="39">
        <f>'2016'!R77</f>
        <v>0</v>
      </c>
      <c r="AC77" s="132">
        <f>'2016'!S77</f>
        <v>0</v>
      </c>
      <c r="AD77" s="33" t="str">
        <f>'2016'!T77</f>
        <v>El departamento consolida trimestralmente el informe de violencia de genero del SIVIGILA.</v>
      </c>
      <c r="AE77" s="123">
        <f>'2017'!N77</f>
        <v>0.1</v>
      </c>
      <c r="AF77" s="124">
        <f>'2017'!O77</f>
        <v>0.1</v>
      </c>
      <c r="AG77" s="132">
        <f>'2017'!P77</f>
        <v>1</v>
      </c>
      <c r="AH77" s="39">
        <f>'2017'!Q77</f>
        <v>55750000</v>
      </c>
      <c r="AI77" s="39">
        <f>'2017'!R77</f>
        <v>4630000</v>
      </c>
      <c r="AJ77" s="132">
        <f>'2017'!S77</f>
        <v>8.3049327354260086E-2</v>
      </c>
      <c r="AK77" s="33" t="str">
        <f>'2017'!T77</f>
        <v>En la secretaria de salud, a traves del Sivigila se ha encontrado que los tipos de conflicto que mas afectan a las mujeres son de naturaleza fisica, psicologica, abuso sexual, economico y de negligencia.</v>
      </c>
      <c r="AL77" s="123">
        <f>'2018'!N77</f>
        <v>8</v>
      </c>
      <c r="AM77" s="124">
        <f>'2018'!O77</f>
        <v>8</v>
      </c>
      <c r="AN77" s="132">
        <f>'2018'!P77</f>
        <v>1</v>
      </c>
      <c r="AO77" s="39">
        <f>'2018'!Q77</f>
        <v>37000000</v>
      </c>
      <c r="AP77" s="39">
        <f>'2018'!R77</f>
        <v>22240000</v>
      </c>
      <c r="AQ77" s="132">
        <f>'2018'!S77</f>
        <v>0.60108108108108105</v>
      </c>
      <c r="AR77" s="33"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7" s="123">
        <f>'2019'!N77</f>
        <v>1</v>
      </c>
      <c r="AT77" s="124">
        <f>'2019'!O77</f>
        <v>1</v>
      </c>
      <c r="AU77" s="132">
        <f>'2019'!P77</f>
        <v>0.7</v>
      </c>
      <c r="AV77" s="39">
        <f>'2019'!Q77</f>
        <v>28000000</v>
      </c>
      <c r="AW77" s="39">
        <f>'2019'!R77</f>
        <v>0</v>
      </c>
      <c r="AX77" s="132">
        <f>'2019'!S77</f>
        <v>0</v>
      </c>
      <c r="AY77" s="33" t="str">
        <f>'2019'!AB77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row>
    <row r="78" spans="1:51" ht="60" customHeight="1" x14ac:dyDescent="0.25">
      <c r="A78" s="298"/>
      <c r="B78" s="273"/>
      <c r="C78" s="273"/>
      <c r="D78" s="14">
        <v>67</v>
      </c>
      <c r="E78" s="5" t="s">
        <v>456</v>
      </c>
      <c r="F78" s="5" t="s">
        <v>457</v>
      </c>
      <c r="G78" s="5" t="s">
        <v>458</v>
      </c>
      <c r="H78" s="5" t="s">
        <v>459</v>
      </c>
      <c r="I78" s="34" t="s">
        <v>460</v>
      </c>
      <c r="J78" s="270" t="s">
        <v>233</v>
      </c>
      <c r="K78" s="273" t="s">
        <v>234</v>
      </c>
      <c r="L78" s="275">
        <v>197</v>
      </c>
      <c r="M78" s="54" t="s">
        <v>217</v>
      </c>
      <c r="N78" s="44">
        <v>6</v>
      </c>
      <c r="O78" s="49">
        <f t="shared" si="2"/>
        <v>0.20250000000000001</v>
      </c>
      <c r="P78" s="80">
        <f t="shared" si="3"/>
        <v>3.3750000000000002E-2</v>
      </c>
      <c r="Q78" s="95">
        <f>'2015'!O78</f>
        <v>0</v>
      </c>
      <c r="R78" s="97">
        <f>'2015'!P78</f>
        <v>0</v>
      </c>
      <c r="S78" s="38">
        <f>'2015'!Q78</f>
        <v>0</v>
      </c>
      <c r="T78" s="39">
        <f>'2015'!R78</f>
        <v>0</v>
      </c>
      <c r="U78" s="39">
        <f>'2015'!S78</f>
        <v>0</v>
      </c>
      <c r="V78" s="38">
        <f>'2015'!T78</f>
        <v>0</v>
      </c>
      <c r="W78" s="33" t="str">
        <f>'2015'!U78</f>
        <v>ND</v>
      </c>
      <c r="X78" s="123">
        <f>'2016'!N78</f>
        <v>6.0000000000000001E-3</v>
      </c>
      <c r="Y78" s="124">
        <f>'2016'!O78</f>
        <v>0</v>
      </c>
      <c r="Z78" s="132">
        <f>'2016'!P78</f>
        <v>0</v>
      </c>
      <c r="AA78" s="39">
        <f>'2016'!Q78</f>
        <v>0</v>
      </c>
      <c r="AB78" s="39">
        <f>'2016'!R78</f>
        <v>0</v>
      </c>
      <c r="AC78" s="132">
        <f>'2016'!S78</f>
        <v>0</v>
      </c>
      <c r="AD78" s="33" t="str">
        <f>'2016'!T78</f>
        <v>sin informacion disponible</v>
      </c>
      <c r="AE78" s="123">
        <f>'2017'!N78</f>
        <v>6.0000000000000001E-3</v>
      </c>
      <c r="AF78" s="124">
        <f>'2017'!O78</f>
        <v>2.5000000000000001E-3</v>
      </c>
      <c r="AG78" s="132">
        <f>'2017'!P78</f>
        <v>0.41666666666666669</v>
      </c>
      <c r="AH78" s="39">
        <f>'2017'!Q78</f>
        <v>82000000</v>
      </c>
      <c r="AI78" s="39">
        <f>'2017'!R78</f>
        <v>6570000</v>
      </c>
      <c r="AJ78" s="132">
        <f>'2017'!S78</f>
        <v>8.0121951219512197E-2</v>
      </c>
      <c r="AK78" s="33" t="str">
        <f>'2017'!T78</f>
        <v>En la jefatura de equidad de genero y mujer, se estan haciendo los acercamientos con las universidades para inciar este proceso.</v>
      </c>
      <c r="AL78" s="123">
        <f>'2018'!N78</f>
        <v>1</v>
      </c>
      <c r="AM78" s="124">
        <f>'2018'!O78</f>
        <v>0.2</v>
      </c>
      <c r="AN78" s="132">
        <f>'2018'!P78</f>
        <v>0.2</v>
      </c>
      <c r="AO78" s="39">
        <f>'2018'!Q78</f>
        <v>69300000</v>
      </c>
      <c r="AP78" s="39">
        <f>'2018'!R78</f>
        <v>59520000</v>
      </c>
      <c r="AQ78" s="132">
        <f>'2018'!S78</f>
        <v>0.8588744588744589</v>
      </c>
      <c r="AR78" s="33"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8" s="123">
        <f>'2019'!N78</f>
        <v>0</v>
      </c>
      <c r="AT78" s="124">
        <f>'2019'!O78</f>
        <v>0</v>
      </c>
      <c r="AU78" s="132">
        <f>'2019'!P78</f>
        <v>0</v>
      </c>
      <c r="AV78" s="39">
        <f>'2019'!Q78</f>
        <v>50000000</v>
      </c>
      <c r="AW78" s="39">
        <f>'2019'!R78</f>
        <v>12768000</v>
      </c>
      <c r="AX78" s="132">
        <f>'2019'!S78</f>
        <v>0</v>
      </c>
      <c r="AY78" s="33" t="str">
        <f>'2019'!AB78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row>
    <row r="79" spans="1:51" ht="60" customHeight="1" x14ac:dyDescent="0.25">
      <c r="A79" s="298"/>
      <c r="B79" s="273"/>
      <c r="C79" s="273"/>
      <c r="D79" s="14">
        <v>68</v>
      </c>
      <c r="E79" s="5" t="s">
        <v>461</v>
      </c>
      <c r="F79" s="5" t="s">
        <v>462</v>
      </c>
      <c r="G79" s="5" t="s">
        <v>463</v>
      </c>
      <c r="H79" s="5" t="s">
        <v>464</v>
      </c>
      <c r="I79" s="34" t="s">
        <v>465</v>
      </c>
      <c r="J79" s="270"/>
      <c r="K79" s="273"/>
      <c r="L79" s="275"/>
      <c r="M79" s="54" t="s">
        <v>217</v>
      </c>
      <c r="N79" s="74">
        <v>1</v>
      </c>
      <c r="O79" s="49">
        <f t="shared" si="2"/>
        <v>0.2</v>
      </c>
      <c r="P79" s="80">
        <f t="shared" si="3"/>
        <v>0.2</v>
      </c>
      <c r="Q79" s="95">
        <f>'2015'!O79</f>
        <v>0.1</v>
      </c>
      <c r="R79" s="97">
        <f>'2015'!P79</f>
        <v>0.1</v>
      </c>
      <c r="S79" s="38">
        <f>'2015'!Q79</f>
        <v>1</v>
      </c>
      <c r="T79" s="39">
        <f>'2015'!R79</f>
        <v>23400000</v>
      </c>
      <c r="U79" s="39">
        <f>'2015'!S79</f>
        <v>23400000</v>
      </c>
      <c r="V79" s="38">
        <f>'2015'!T79</f>
        <v>1</v>
      </c>
      <c r="W79" s="33"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9" s="123">
        <f>'2016'!N79</f>
        <v>0.1</v>
      </c>
      <c r="Y79" s="124">
        <f>'2016'!O79</f>
        <v>0</v>
      </c>
      <c r="Z79" s="132">
        <f>'2016'!P79</f>
        <v>0</v>
      </c>
      <c r="AA79" s="39">
        <f>'2016'!Q79</f>
        <v>0</v>
      </c>
      <c r="AB79" s="39">
        <f>'2016'!R79</f>
        <v>0</v>
      </c>
      <c r="AC79" s="132">
        <f>'2016'!S79</f>
        <v>0</v>
      </c>
      <c r="AD79" s="33"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9" s="123">
        <f>'2017'!N79</f>
        <v>0.1</v>
      </c>
      <c r="AF79" s="124">
        <f>'2017'!O79</f>
        <v>0.1</v>
      </c>
      <c r="AG79" s="132">
        <f>'2017'!P79</f>
        <v>1</v>
      </c>
      <c r="AH79" s="39">
        <f>'2017'!Q79</f>
        <v>0</v>
      </c>
      <c r="AI79" s="39">
        <f>'2017'!R79</f>
        <v>0</v>
      </c>
      <c r="AJ79" s="132">
        <f>'2017'!S79</f>
        <v>0</v>
      </c>
      <c r="AK79" s="33"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9" s="123">
        <f>'2018'!N79</f>
        <v>0</v>
      </c>
      <c r="AM79" s="124">
        <f>'2018'!O79</f>
        <v>0</v>
      </c>
      <c r="AN79" s="132">
        <f>'2018'!P79</f>
        <v>0</v>
      </c>
      <c r="AO79" s="39">
        <f>'2018'!Q79</f>
        <v>0</v>
      </c>
      <c r="AP79" s="39">
        <f>'2018'!R79</f>
        <v>0</v>
      </c>
      <c r="AQ79" s="132">
        <f>'2018'!S79</f>
        <v>0</v>
      </c>
      <c r="AR79" s="33">
        <f>'2018'!AB79</f>
        <v>0</v>
      </c>
      <c r="AS79" s="123">
        <f>'2019'!N79</f>
        <v>0</v>
      </c>
      <c r="AT79" s="124">
        <f>'2019'!O79</f>
        <v>0</v>
      </c>
      <c r="AU79" s="132">
        <f>'2019'!P79</f>
        <v>0</v>
      </c>
      <c r="AV79" s="39">
        <f>'2019'!Q79</f>
        <v>0</v>
      </c>
      <c r="AW79" s="39">
        <f>'2019'!R79</f>
        <v>0</v>
      </c>
      <c r="AX79" s="132">
        <f>'2019'!S79</f>
        <v>0</v>
      </c>
      <c r="AY79" s="33" t="str">
        <f>'2019'!AB79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row>
    <row r="80" spans="1:51" ht="60" customHeight="1" x14ac:dyDescent="0.25">
      <c r="A80" s="298"/>
      <c r="B80" s="273"/>
      <c r="C80" s="273" t="s">
        <v>466</v>
      </c>
      <c r="D80" s="14">
        <v>69</v>
      </c>
      <c r="E80" s="5" t="s">
        <v>467</v>
      </c>
      <c r="F80" s="5" t="s">
        <v>468</v>
      </c>
      <c r="G80" s="5" t="s">
        <v>469</v>
      </c>
      <c r="H80" s="5" t="s">
        <v>470</v>
      </c>
      <c r="I80" s="34" t="s">
        <v>471</v>
      </c>
      <c r="J80" s="270"/>
      <c r="K80" s="273"/>
      <c r="L80" s="275"/>
      <c r="M80" s="54" t="s">
        <v>217</v>
      </c>
      <c r="N80" s="74">
        <v>0.5</v>
      </c>
      <c r="O80" s="49">
        <f t="shared" si="2"/>
        <v>0.01</v>
      </c>
      <c r="P80" s="80">
        <f t="shared" si="3"/>
        <v>0.02</v>
      </c>
      <c r="Q80" s="95">
        <f>'2015'!O80</f>
        <v>0</v>
      </c>
      <c r="R80" s="97">
        <f>'2015'!P80</f>
        <v>0</v>
      </c>
      <c r="S80" s="38">
        <f>'2015'!Q80</f>
        <v>0</v>
      </c>
      <c r="T80" s="39">
        <f>'2015'!R80</f>
        <v>0</v>
      </c>
      <c r="U80" s="39">
        <f>'2015'!S80</f>
        <v>0</v>
      </c>
      <c r="V80" s="38">
        <f>'2015'!T80</f>
        <v>0</v>
      </c>
      <c r="W80" s="33" t="str">
        <f>'2015'!U80</f>
        <v>ND</v>
      </c>
      <c r="X80" s="123">
        <f>'2016'!N80</f>
        <v>5.0000000000000001E-3</v>
      </c>
      <c r="Y80" s="124">
        <f>'2016'!O80</f>
        <v>5.0000000000000001E-3</v>
      </c>
      <c r="Z80" s="132">
        <f>'2016'!P80</f>
        <v>1</v>
      </c>
      <c r="AA80" s="39">
        <f>'2016'!Q80</f>
        <v>0</v>
      </c>
      <c r="AB80" s="39">
        <f>'2016'!R80</f>
        <v>0</v>
      </c>
      <c r="AC80" s="132">
        <f>'2016'!S80</f>
        <v>0</v>
      </c>
      <c r="AD80" s="33" t="str">
        <f>'2016'!T80</f>
        <v xml:space="preserve">A traves de los consejos municipales de mujeres se vienen Incentivando la participación en la consturccion de paz de sus territorios </v>
      </c>
      <c r="AE80" s="123">
        <f>'2017'!N80</f>
        <v>5.0000000000000001E-3</v>
      </c>
      <c r="AF80" s="124">
        <f>'2017'!O80</f>
        <v>5.0000000000000001E-3</v>
      </c>
      <c r="AG80" s="132">
        <f>'2017'!P80</f>
        <v>1</v>
      </c>
      <c r="AH80" s="39">
        <f>'2017'!Q80</f>
        <v>0</v>
      </c>
      <c r="AI80" s="39">
        <f>'2017'!R80</f>
        <v>0</v>
      </c>
      <c r="AJ80" s="132">
        <f>'2017'!S80</f>
        <v>0</v>
      </c>
      <c r="AK80" s="33" t="str">
        <f>'2017'!T80</f>
        <v xml:space="preserve">Equidad de genero y mujer, a traves de los consejos municipales de mujeres se vienen Incentivando la participación en la consturccion de paz de sus territorios </v>
      </c>
      <c r="AL80" s="123">
        <f>'2018'!N80</f>
        <v>0</v>
      </c>
      <c r="AM80" s="124">
        <f>'2018'!O80</f>
        <v>0</v>
      </c>
      <c r="AN80" s="132">
        <f>'2018'!P80</f>
        <v>0</v>
      </c>
      <c r="AO80" s="39">
        <f>'2018'!Q80</f>
        <v>0</v>
      </c>
      <c r="AP80" s="39">
        <f>'2018'!R80</f>
        <v>0</v>
      </c>
      <c r="AQ80" s="132">
        <f>'2018'!S80</f>
        <v>0</v>
      </c>
      <c r="AR80" s="33">
        <f>'2018'!AB80</f>
        <v>0</v>
      </c>
      <c r="AS80" s="123">
        <f>'2019'!N80</f>
        <v>0</v>
      </c>
      <c r="AT80" s="124">
        <f>'2019'!O80</f>
        <v>0</v>
      </c>
      <c r="AU80" s="132">
        <f>'2019'!P80</f>
        <v>0</v>
      </c>
      <c r="AV80" s="39">
        <f>'2019'!Q80</f>
        <v>0</v>
      </c>
      <c r="AW80" s="39">
        <f>'2019'!R80</f>
        <v>0</v>
      </c>
      <c r="AX80" s="132">
        <f>'2019'!S80</f>
        <v>0</v>
      </c>
      <c r="AY80" s="33" t="str">
        <f>'2019'!AB80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row>
    <row r="81" spans="1:51" ht="60" customHeight="1" x14ac:dyDescent="0.25">
      <c r="A81" s="298"/>
      <c r="B81" s="273"/>
      <c r="C81" s="273"/>
      <c r="D81" s="14">
        <v>70</v>
      </c>
      <c r="E81" s="14" t="s">
        <v>472</v>
      </c>
      <c r="F81" s="14" t="s">
        <v>473</v>
      </c>
      <c r="G81" s="14" t="s">
        <v>474</v>
      </c>
      <c r="H81" s="14" t="s">
        <v>475</v>
      </c>
      <c r="I81" s="55" t="s">
        <v>476</v>
      </c>
      <c r="J81" s="270"/>
      <c r="K81" s="273"/>
      <c r="L81" s="275"/>
      <c r="M81" s="54" t="s">
        <v>217</v>
      </c>
      <c r="N81" s="74">
        <v>0.8</v>
      </c>
      <c r="O81" s="49">
        <f t="shared" si="2"/>
        <v>0.09</v>
      </c>
      <c r="P81" s="80">
        <f t="shared" si="3"/>
        <v>0.11249999999999999</v>
      </c>
      <c r="Q81" s="95">
        <f>'2015'!O81</f>
        <v>0</v>
      </c>
      <c r="R81" s="97">
        <f>'2015'!P81</f>
        <v>0</v>
      </c>
      <c r="S81" s="38">
        <f>'2015'!Q81</f>
        <v>0</v>
      </c>
      <c r="T81" s="39">
        <f>'2015'!R81</f>
        <v>0</v>
      </c>
      <c r="U81" s="39">
        <f>'2015'!S81</f>
        <v>0</v>
      </c>
      <c r="V81" s="38">
        <f>'2015'!T81</f>
        <v>0</v>
      </c>
      <c r="W81" s="33" t="str">
        <f>'2015'!U81</f>
        <v>ND</v>
      </c>
      <c r="X81" s="123">
        <f>'2016'!N81</f>
        <v>0.08</v>
      </c>
      <c r="Y81" s="124">
        <f>'2016'!O81</f>
        <v>0.08</v>
      </c>
      <c r="Z81" s="132">
        <f>'2016'!P81</f>
        <v>1</v>
      </c>
      <c r="AA81" s="39">
        <f>'2016'!Q81</f>
        <v>19000000</v>
      </c>
      <c r="AB81" s="39">
        <f>'2016'!R81</f>
        <v>19000000</v>
      </c>
      <c r="AC81" s="132">
        <f>'2016'!S81</f>
        <v>1</v>
      </c>
      <c r="AD81" s="33" t="str">
        <f>'2016'!T81</f>
        <v>documentacion y socializacion de la experiencia de teatro de accion social, movimiento de mujeres por la vida cardumen</v>
      </c>
      <c r="AE81" s="123">
        <f>'2017'!N81</f>
        <v>0.08</v>
      </c>
      <c r="AF81" s="124">
        <f>'2017'!O81</f>
        <v>0.01</v>
      </c>
      <c r="AG81" s="132">
        <f>'2017'!P81</f>
        <v>0.125</v>
      </c>
      <c r="AH81" s="39">
        <f>'2017'!Q81</f>
        <v>0</v>
      </c>
      <c r="AI81" s="39">
        <f>'2017'!R81</f>
        <v>0</v>
      </c>
      <c r="AJ81" s="132">
        <f>'2017'!S81</f>
        <v>0</v>
      </c>
      <c r="AK81" s="33" t="str">
        <f>'2017'!T81</f>
        <v xml:space="preserve">La jefatura de equidad de genero y mujer reporta que esta accion se encuentra en fase de ejecución </v>
      </c>
      <c r="AL81" s="123">
        <f>'2018'!N81</f>
        <v>0</v>
      </c>
      <c r="AM81" s="124">
        <f>'2018'!O81</f>
        <v>0</v>
      </c>
      <c r="AN81" s="132">
        <f>'2018'!P81</f>
        <v>0</v>
      </c>
      <c r="AO81" s="39">
        <f>'2018'!Q81</f>
        <v>0</v>
      </c>
      <c r="AP81" s="39">
        <f>'2018'!R81</f>
        <v>0</v>
      </c>
      <c r="AQ81" s="132">
        <f>'2018'!S81</f>
        <v>0</v>
      </c>
      <c r="AR81" s="33">
        <f>'2018'!AB81</f>
        <v>0</v>
      </c>
      <c r="AS81" s="123">
        <f>'2019'!N81</f>
        <v>0</v>
      </c>
      <c r="AT81" s="124">
        <f>'2019'!O81</f>
        <v>0</v>
      </c>
      <c r="AU81" s="132">
        <f>'2019'!P81</f>
        <v>0</v>
      </c>
      <c r="AV81" s="39">
        <f>'2019'!Q81</f>
        <v>0</v>
      </c>
      <c r="AW81" s="39">
        <f>'2019'!R81</f>
        <v>0</v>
      </c>
      <c r="AX81" s="132">
        <f>'2019'!S81</f>
        <v>0</v>
      </c>
      <c r="AY81" s="33" t="str">
        <f>'2019'!AB81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row>
    <row r="82" spans="1:51" ht="60" customHeight="1" x14ac:dyDescent="0.25">
      <c r="A82" s="298"/>
      <c r="B82" s="273"/>
      <c r="C82" s="273"/>
      <c r="D82" s="14">
        <v>71</v>
      </c>
      <c r="E82" s="14" t="s">
        <v>477</v>
      </c>
      <c r="F82" s="14" t="s">
        <v>478</v>
      </c>
      <c r="G82" s="14" t="s">
        <v>479</v>
      </c>
      <c r="H82" s="14" t="s">
        <v>480</v>
      </c>
      <c r="I82" s="55" t="s">
        <v>481</v>
      </c>
      <c r="J82" s="44" t="s">
        <v>385</v>
      </c>
      <c r="K82" s="14" t="s">
        <v>386</v>
      </c>
      <c r="L82" s="19">
        <v>219</v>
      </c>
      <c r="M82" s="54" t="s">
        <v>482</v>
      </c>
      <c r="N82" s="74">
        <v>0.8</v>
      </c>
      <c r="O82" s="49">
        <f t="shared" si="2"/>
        <v>8.16</v>
      </c>
      <c r="P82" s="80">
        <f t="shared" si="3"/>
        <v>10.199999999999999</v>
      </c>
      <c r="Q82" s="95">
        <f>'2015'!O82</f>
        <v>0</v>
      </c>
      <c r="R82" s="97">
        <f>'2015'!P82</f>
        <v>0</v>
      </c>
      <c r="S82" s="38">
        <f>'2015'!Q82</f>
        <v>0</v>
      </c>
      <c r="T82" s="39">
        <f>'2015'!R82</f>
        <v>0</v>
      </c>
      <c r="U82" s="39">
        <f>'2015'!S82</f>
        <v>0</v>
      </c>
      <c r="V82" s="38">
        <f>'2015'!T82</f>
        <v>0</v>
      </c>
      <c r="W82" s="33" t="str">
        <f>'2015'!U82</f>
        <v>ND</v>
      </c>
      <c r="X82" s="123">
        <f>'2016'!N82</f>
        <v>0.08</v>
      </c>
      <c r="Y82" s="124">
        <f>'2016'!O82</f>
        <v>0.08</v>
      </c>
      <c r="Z82" s="132">
        <f>'2016'!P82</f>
        <v>1</v>
      </c>
      <c r="AA82" s="39">
        <f>'2016'!Q82</f>
        <v>0</v>
      </c>
      <c r="AB82" s="39">
        <f>'2016'!R82</f>
        <v>0</v>
      </c>
      <c r="AC82" s="132">
        <f>'2016'!S82</f>
        <v>0</v>
      </c>
      <c r="AD82" s="33" t="str">
        <f>'2016'!T82</f>
        <v>Se realizo acompañamiento desde la jefatura de la mujer a un grupo de mujeres quienes  fueron convocadaspor la ACR</v>
      </c>
      <c r="AE82" s="123">
        <f>'2017'!N82</f>
        <v>0.08</v>
      </c>
      <c r="AF82" s="124">
        <f>'2017'!O82</f>
        <v>0.08</v>
      </c>
      <c r="AG82" s="132">
        <f>'2017'!P82</f>
        <v>1</v>
      </c>
      <c r="AH82" s="39">
        <f>'2017'!Q82</f>
        <v>160719971</v>
      </c>
      <c r="AI82" s="39">
        <f>'2017'!R82</f>
        <v>160719971</v>
      </c>
      <c r="AJ82" s="132">
        <f>'2017'!S82</f>
        <v>1</v>
      </c>
      <c r="AK82" s="33"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82" s="123">
        <f>'2018'!N82</f>
        <v>12</v>
      </c>
      <c r="AM82" s="124">
        <f>'2018'!O82</f>
        <v>8</v>
      </c>
      <c r="AN82" s="132">
        <f>'2018'!P82</f>
        <v>0.66666666666666663</v>
      </c>
      <c r="AO82" s="39">
        <f>'2018'!Q82</f>
        <v>210000000</v>
      </c>
      <c r="AP82" s="39">
        <f>'2018'!R82</f>
        <v>68175000</v>
      </c>
      <c r="AQ82" s="132">
        <f>'2018'!S82</f>
        <v>0.32464285714285712</v>
      </c>
      <c r="AR82" s="33"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82" s="123">
        <f>'2019'!N82</f>
        <v>0</v>
      </c>
      <c r="AT82" s="124">
        <f>'2019'!O82</f>
        <v>0</v>
      </c>
      <c r="AU82" s="132">
        <f>'2019'!P82</f>
        <v>0</v>
      </c>
      <c r="AV82" s="39">
        <f>'2019'!Q82</f>
        <v>50000000</v>
      </c>
      <c r="AW82" s="39">
        <f>'2019'!R82</f>
        <v>16166000</v>
      </c>
      <c r="AX82" s="132">
        <f>'2019'!S82</f>
        <v>0</v>
      </c>
      <c r="AY82" s="33" t="str">
        <f>'2019'!AB82</f>
        <v xml:space="preserve">Se realizó una mesa técnica de trabajo entre la Secretaría del Interior, la Secretaría de Familia y la Agencia Colombiana para la Reintegración, alrededor de la priorización de familias y personas reincorporadas quienes han de verse beneficiados por los proyectos adelantados por la Secretaría de Familia, esto es, Familias Fuertes y proyectos de emprendimientos de mujeres. En este sentido, la Secretaría del Interior y la ACR quedaron en el compromiso de reportar la información sobre las personas objeto de intervención por parte de la oferta de la Secretaría de Familia. A la fecha, la Agencia para la Reintegración no reporta el desarrollo de proyectos en curso en el Departamento del Quindío. 
</v>
      </c>
    </row>
    <row r="83" spans="1:51" ht="60" customHeight="1" x14ac:dyDescent="0.25">
      <c r="A83" s="298"/>
      <c r="B83" s="273"/>
      <c r="C83" s="273"/>
      <c r="D83" s="14">
        <v>72</v>
      </c>
      <c r="E83" s="14" t="s">
        <v>483</v>
      </c>
      <c r="F83" s="14" t="s">
        <v>484</v>
      </c>
      <c r="G83" s="14" t="s">
        <v>485</v>
      </c>
      <c r="H83" s="14" t="s">
        <v>486</v>
      </c>
      <c r="I83" s="55" t="s">
        <v>487</v>
      </c>
      <c r="J83" s="44" t="s">
        <v>233</v>
      </c>
      <c r="K83" s="14" t="s">
        <v>234</v>
      </c>
      <c r="L83" s="17">
        <v>197</v>
      </c>
      <c r="M83" s="54" t="s">
        <v>217</v>
      </c>
      <c r="N83" s="74">
        <v>0.95</v>
      </c>
      <c r="O83" s="49">
        <f t="shared" si="2"/>
        <v>1.2</v>
      </c>
      <c r="P83" s="80">
        <f t="shared" si="3"/>
        <v>1.263157894736842</v>
      </c>
      <c r="Q83" s="95">
        <f>'2015'!O83</f>
        <v>0</v>
      </c>
      <c r="R83" s="97">
        <f>'2015'!P83</f>
        <v>0</v>
      </c>
      <c r="S83" s="38">
        <f>'2015'!Q83</f>
        <v>0</v>
      </c>
      <c r="T83" s="39">
        <f>'2015'!R83</f>
        <v>0</v>
      </c>
      <c r="U83" s="39">
        <f>'2015'!S83</f>
        <v>0</v>
      </c>
      <c r="V83" s="38">
        <f>'2015'!T83</f>
        <v>0</v>
      </c>
      <c r="W83" s="33" t="str">
        <f>'2015'!U83</f>
        <v>ND</v>
      </c>
      <c r="X83" s="123">
        <f>'2016'!N83</f>
        <v>9.5000000000000001E-2</v>
      </c>
      <c r="Y83" s="124">
        <f>'2016'!O83</f>
        <v>0</v>
      </c>
      <c r="Z83" s="132">
        <f>'2016'!P83</f>
        <v>0</v>
      </c>
      <c r="AA83" s="39">
        <f>'2016'!Q83</f>
        <v>0</v>
      </c>
      <c r="AB83" s="39">
        <f>'2016'!R83</f>
        <v>0</v>
      </c>
      <c r="AC83" s="132">
        <f>'2016'!S83</f>
        <v>0</v>
      </c>
      <c r="AD83" s="33" t="str">
        <f>'2016'!T83</f>
        <v>no se tiene informacion disponible</v>
      </c>
      <c r="AE83" s="123">
        <f>'2017'!N83</f>
        <v>9.5000000000000001E-2</v>
      </c>
      <c r="AF83" s="124">
        <f>'2017'!O83</f>
        <v>0</v>
      </c>
      <c r="AG83" s="132">
        <f>'2017'!P83</f>
        <v>0</v>
      </c>
      <c r="AH83" s="39">
        <f>'2017'!Q83</f>
        <v>82000000</v>
      </c>
      <c r="AI83" s="39">
        <f>'2017'!R83</f>
        <v>6570000</v>
      </c>
      <c r="AJ83" s="132">
        <f>'2017'!S83</f>
        <v>8.0121951219512197E-2</v>
      </c>
      <c r="AK83" s="33" t="str">
        <f>'2017'!T83</f>
        <v xml:space="preserve">En la jefatura de equidad de genero y mujer se realizo la convocatoria para la conformacion de la comision de seguimiento nacional a los acuerdos de la habana en el enfoque de Género. </v>
      </c>
      <c r="AL83" s="123">
        <f>'2018'!N83</f>
        <v>1</v>
      </c>
      <c r="AM83" s="124">
        <f>'2018'!O83</f>
        <v>0.2</v>
      </c>
      <c r="AN83" s="132">
        <f>'2018'!P83</f>
        <v>0.2</v>
      </c>
      <c r="AO83" s="39">
        <f>'2018'!Q83</f>
        <v>69300000</v>
      </c>
      <c r="AP83" s="39">
        <f>'2018'!R83</f>
        <v>59520000</v>
      </c>
      <c r="AQ83" s="132">
        <f>'2018'!S83</f>
        <v>0.8588744588744589</v>
      </c>
      <c r="AR83" s="33" t="str">
        <f>'2018'!AB83</f>
        <v>El Departamento no cuenta con información con respecto a esta acción recomendada.</v>
      </c>
      <c r="AS83" s="123">
        <f>'2019'!N83</f>
        <v>1</v>
      </c>
      <c r="AT83" s="124">
        <f>'2019'!O83</f>
        <v>1</v>
      </c>
      <c r="AU83" s="132">
        <f>'2019'!P83</f>
        <v>0.8</v>
      </c>
      <c r="AV83" s="39">
        <f>'2019'!Q83</f>
        <v>50000000</v>
      </c>
      <c r="AW83" s="39">
        <f>'2019'!R83</f>
        <v>12768000</v>
      </c>
      <c r="AX83" s="132">
        <f>'2019'!S83</f>
        <v>0</v>
      </c>
      <c r="AY83" s="33" t="str">
        <f>'2019'!AB83</f>
        <v>El Departamento no cuenta con información con respecto a esta acción recomendada.</v>
      </c>
    </row>
    <row r="84" spans="1:51" ht="60" customHeight="1" x14ac:dyDescent="0.25">
      <c r="A84" s="298"/>
      <c r="B84" s="273"/>
      <c r="C84" s="273"/>
      <c r="D84" s="14">
        <v>73</v>
      </c>
      <c r="E84" s="5" t="s">
        <v>488</v>
      </c>
      <c r="F84" s="5" t="s">
        <v>489</v>
      </c>
      <c r="G84" s="5" t="s">
        <v>490</v>
      </c>
      <c r="H84" s="5" t="s">
        <v>491</v>
      </c>
      <c r="I84" s="34" t="s">
        <v>492</v>
      </c>
      <c r="J84" s="68" t="s">
        <v>236</v>
      </c>
      <c r="K84" s="41" t="s">
        <v>493</v>
      </c>
      <c r="L84" s="19">
        <v>86</v>
      </c>
      <c r="M84" s="33" t="s">
        <v>494</v>
      </c>
      <c r="N84" s="74">
        <v>0.9</v>
      </c>
      <c r="O84" s="49">
        <f t="shared" si="2"/>
        <v>40.090000000000003</v>
      </c>
      <c r="P84" s="80">
        <f t="shared" si="3"/>
        <v>44.544444444444444</v>
      </c>
      <c r="Q84" s="95">
        <f>'2015'!O84</f>
        <v>0</v>
      </c>
      <c r="R84" s="97">
        <f>'2015'!P84</f>
        <v>0</v>
      </c>
      <c r="S84" s="38">
        <f>'2015'!Q84</f>
        <v>0</v>
      </c>
      <c r="T84" s="39">
        <f>'2015'!R84</f>
        <v>0</v>
      </c>
      <c r="U84" s="39">
        <f>'2015'!S84</f>
        <v>0</v>
      </c>
      <c r="V84" s="38">
        <f>'2015'!T84</f>
        <v>0</v>
      </c>
      <c r="W84" s="33" t="str">
        <f>'2015'!U84</f>
        <v>ND</v>
      </c>
      <c r="X84" s="123">
        <f>'2016'!N84</f>
        <v>0.09</v>
      </c>
      <c r="Y84" s="124">
        <f>'2016'!O84</f>
        <v>0</v>
      </c>
      <c r="Z84" s="132">
        <f>'2016'!P84</f>
        <v>0</v>
      </c>
      <c r="AA84" s="39">
        <f>'2016'!Q84</f>
        <v>0</v>
      </c>
      <c r="AB84" s="39">
        <f>'2016'!R84</f>
        <v>0</v>
      </c>
      <c r="AC84" s="132">
        <f>'2016'!S84</f>
        <v>0</v>
      </c>
      <c r="AD84" s="33" t="str">
        <f>'2016'!T84</f>
        <v>no se tiene informacion disponible</v>
      </c>
      <c r="AE84" s="123">
        <f>'2017'!N84</f>
        <v>0.09</v>
      </c>
      <c r="AF84" s="124">
        <f>'2017'!O84</f>
        <v>0.09</v>
      </c>
      <c r="AG84" s="132">
        <f>'2017'!P84</f>
        <v>1</v>
      </c>
      <c r="AH84" s="39">
        <f>'2017'!Q84</f>
        <v>46673401</v>
      </c>
      <c r="AI84" s="39">
        <f>'2017'!R84</f>
        <v>0</v>
      </c>
      <c r="AJ84" s="132">
        <f>'2017'!S84</f>
        <v>0</v>
      </c>
      <c r="AK84" s="33"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84" s="123">
        <f>'2018'!N84</f>
        <v>26</v>
      </c>
      <c r="AM84" s="124">
        <f>'2018'!O84</f>
        <v>28</v>
      </c>
      <c r="AN84" s="132">
        <f>'2018'!P84</f>
        <v>1.0769230769230769</v>
      </c>
      <c r="AO84" s="39" t="str">
        <f>'2018'!Q84</f>
        <v>-</v>
      </c>
      <c r="AP84" s="39" t="str">
        <f>'2018'!R84</f>
        <v>-</v>
      </c>
      <c r="AQ84" s="132" t="e">
        <f>'2018'!S84</f>
        <v>#VALUE!</v>
      </c>
      <c r="AR84" s="33"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84" s="123">
        <f>'2019'!N84</f>
        <v>12</v>
      </c>
      <c r="AT84" s="124">
        <f>'2019'!O84</f>
        <v>12</v>
      </c>
      <c r="AU84" s="132">
        <f>'2019'!P84</f>
        <v>0.7</v>
      </c>
      <c r="AV84" s="39">
        <f>'2019'!Q84</f>
        <v>0</v>
      </c>
      <c r="AW84" s="39">
        <f>'2019'!R84</f>
        <v>0</v>
      </c>
      <c r="AX84" s="132">
        <f>'2019'!S84</f>
        <v>0</v>
      </c>
      <c r="AY84" s="33" t="str">
        <f>'2019'!AB84</f>
        <v xml:space="preserve">Según reporte de la Secretaría de Educación departamental, se tiene previsto para el segundo semestre del 2019 la realización de eventos de muestras investigativas y de emprendimiento, lo cual a la fecha se encuentra en proceso de planificación. </v>
      </c>
    </row>
    <row r="85" spans="1:51" ht="60" customHeight="1" x14ac:dyDescent="0.25">
      <c r="A85" s="298" t="s">
        <v>495</v>
      </c>
      <c r="B85" s="275" t="s">
        <v>496</v>
      </c>
      <c r="C85" s="273" t="s">
        <v>497</v>
      </c>
      <c r="D85" s="14">
        <v>74</v>
      </c>
      <c r="E85" s="14" t="s">
        <v>498</v>
      </c>
      <c r="F85" s="14" t="s">
        <v>499</v>
      </c>
      <c r="G85" s="14" t="s">
        <v>500</v>
      </c>
      <c r="H85" s="14" t="s">
        <v>501</v>
      </c>
      <c r="I85" s="55" t="s">
        <v>502</v>
      </c>
      <c r="J85" s="44" t="s">
        <v>382</v>
      </c>
      <c r="K85" s="14" t="s">
        <v>383</v>
      </c>
      <c r="L85" s="19">
        <v>250</v>
      </c>
      <c r="M85" s="55" t="s">
        <v>384</v>
      </c>
      <c r="N85" s="74">
        <v>0.9</v>
      </c>
      <c r="O85" s="49">
        <f t="shared" si="2"/>
        <v>13.18</v>
      </c>
      <c r="P85" s="80">
        <f t="shared" si="3"/>
        <v>14.644444444444444</v>
      </c>
      <c r="Q85" s="95">
        <f>'2015'!O85</f>
        <v>0</v>
      </c>
      <c r="R85" s="97">
        <f>'2015'!P85</f>
        <v>0</v>
      </c>
      <c r="S85" s="38">
        <f>'2015'!Q85</f>
        <v>0</v>
      </c>
      <c r="T85" s="39">
        <f>'2015'!R85</f>
        <v>0</v>
      </c>
      <c r="U85" s="39">
        <f>'2015'!S85</f>
        <v>0</v>
      </c>
      <c r="V85" s="38">
        <f>'2015'!T85</f>
        <v>0</v>
      </c>
      <c r="W85" s="33" t="str">
        <f>'2015'!U85</f>
        <v>ND</v>
      </c>
      <c r="X85" s="123">
        <f>'2016'!N85</f>
        <v>0.09</v>
      </c>
      <c r="Y85" s="124">
        <f>'2016'!O85</f>
        <v>0.09</v>
      </c>
      <c r="Z85" s="132">
        <f>'2016'!P85</f>
        <v>1</v>
      </c>
      <c r="AA85" s="39">
        <f>'2016'!Q85</f>
        <v>0</v>
      </c>
      <c r="AB85" s="39">
        <f>'2016'!R85</f>
        <v>0</v>
      </c>
      <c r="AC85" s="132">
        <f>'2016'!S85</f>
        <v>0</v>
      </c>
      <c r="AD85" s="33" t="str">
        <f>'2016'!T85</f>
        <v xml:space="preserve">se hizo la revision de los criterios de Genero en los planes </v>
      </c>
      <c r="AE85" s="123">
        <f>'2017'!N85</f>
        <v>0.09</v>
      </c>
      <c r="AF85" s="124">
        <f>'2017'!O85</f>
        <v>0.09</v>
      </c>
      <c r="AG85" s="132">
        <f>'2017'!P85</f>
        <v>1</v>
      </c>
      <c r="AH85" s="39">
        <f>'2017'!Q85</f>
        <v>274250000</v>
      </c>
      <c r="AI85" s="39">
        <f>'2017'!R85</f>
        <v>31600000</v>
      </c>
      <c r="AJ85" s="132">
        <f>'2017'!S85</f>
        <v>0.11522333637192343</v>
      </c>
      <c r="AK85" s="33" t="str">
        <f>'2017'!T85</f>
        <v>Secretaria del interior ha generado proyectos con enfoques de diferencia, de genero y de vulnerabilidad.</v>
      </c>
      <c r="AL85" s="123">
        <f>'2018'!N85</f>
        <v>3</v>
      </c>
      <c r="AM85" s="124">
        <f>'2018'!O85</f>
        <v>1</v>
      </c>
      <c r="AN85" s="132">
        <f>'2018'!P85</f>
        <v>0.33333333333333331</v>
      </c>
      <c r="AO85" s="39">
        <f>'2018'!Q85</f>
        <v>358000000</v>
      </c>
      <c r="AP85" s="39">
        <f>'2018'!R85</f>
        <v>84490000</v>
      </c>
      <c r="AQ85" s="132">
        <f>'2018'!S85</f>
        <v>0.23600558659217877</v>
      </c>
      <c r="AR85" s="33"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5" s="123">
        <f>'2019'!N85</f>
        <v>12</v>
      </c>
      <c r="AT85" s="124">
        <f>'2019'!O85</f>
        <v>12</v>
      </c>
      <c r="AU85" s="132">
        <f>'2019'!P85</f>
        <v>0.7</v>
      </c>
      <c r="AV85" s="39">
        <f>'2019'!Q85</f>
        <v>8550000</v>
      </c>
      <c r="AW85" s="39">
        <f>'2019'!R85</f>
        <v>8550000</v>
      </c>
      <c r="AX85" s="132">
        <f>'2019'!S85</f>
        <v>100</v>
      </c>
      <c r="AY85" s="33" t="str">
        <f>'2019'!AB85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row>
    <row r="86" spans="1:51" ht="60" customHeight="1" x14ac:dyDescent="0.25">
      <c r="A86" s="298"/>
      <c r="B86" s="275"/>
      <c r="C86" s="273"/>
      <c r="D86" s="14">
        <v>75</v>
      </c>
      <c r="E86" s="14" t="s">
        <v>503</v>
      </c>
      <c r="F86" s="14" t="s">
        <v>504</v>
      </c>
      <c r="G86" s="14" t="s">
        <v>505</v>
      </c>
      <c r="H86" s="14" t="s">
        <v>506</v>
      </c>
      <c r="I86" s="55" t="s">
        <v>507</v>
      </c>
      <c r="J86" s="44" t="s">
        <v>406</v>
      </c>
      <c r="K86" s="14" t="s">
        <v>407</v>
      </c>
      <c r="L86" s="19">
        <v>231</v>
      </c>
      <c r="M86" s="55" t="s">
        <v>391</v>
      </c>
      <c r="N86" s="44" t="s">
        <v>505</v>
      </c>
      <c r="O86" s="49">
        <f t="shared" si="2"/>
        <v>2.35</v>
      </c>
      <c r="P86" s="80" t="e">
        <f t="shared" si="3"/>
        <v>#VALUE!</v>
      </c>
      <c r="Q86" s="95" t="str">
        <f>'2015'!O86</f>
        <v>Inclusión del enfoque de Derechos Humanos, diferencial y de género en la Política  Pública</v>
      </c>
      <c r="R86" s="97">
        <f>'2015'!P86</f>
        <v>1</v>
      </c>
      <c r="S86" s="38">
        <f>'2015'!Q86</f>
        <v>1</v>
      </c>
      <c r="T86" s="39">
        <f>'2015'!R86</f>
        <v>3832555980</v>
      </c>
      <c r="U86" s="39">
        <f>'2015'!S86</f>
        <v>124766658</v>
      </c>
      <c r="V86" s="38">
        <f>'2015'!T86</f>
        <v>3.2554425467256974E-2</v>
      </c>
      <c r="W86" s="33" t="str">
        <f>'2015'!U86</f>
        <v>Desde la secretaria del interior se formulò e implementó la politica integral de seguridad y convivencia ciudadana.</v>
      </c>
      <c r="X86" s="123">
        <f>'2016'!N86</f>
        <v>0.1</v>
      </c>
      <c r="Y86" s="124">
        <f>'2016'!O86</f>
        <v>0.1</v>
      </c>
      <c r="Z86" s="132">
        <f>'2016'!P86</f>
        <v>1</v>
      </c>
      <c r="AA86" s="39">
        <f>'2016'!Q86</f>
        <v>0</v>
      </c>
      <c r="AB86" s="39">
        <f>'2016'!R86</f>
        <v>0</v>
      </c>
      <c r="AC86" s="132">
        <f>'2016'!S86</f>
        <v>0</v>
      </c>
      <c r="AD86" s="33" t="str">
        <f>'2016'!T86</f>
        <v>Desde la secretaria del interior se formulò e implementó la politica integral de seguridad y convivencia ciudadana.</v>
      </c>
      <c r="AE86" s="123">
        <f>'2017'!N86</f>
        <v>0.1</v>
      </c>
      <c r="AF86" s="124">
        <f>'2017'!O86</f>
        <v>0.1</v>
      </c>
      <c r="AG86" s="132">
        <f>'2017'!P86</f>
        <v>1</v>
      </c>
      <c r="AH86" s="39">
        <f>'2017'!Q86</f>
        <v>3090000</v>
      </c>
      <c r="AI86" s="39">
        <f>'2017'!R86</f>
        <v>3090000</v>
      </c>
      <c r="AJ86" s="132">
        <f>'2017'!S86</f>
        <v>1</v>
      </c>
      <c r="AK86" s="33" t="str">
        <f>'2017'!T86</f>
        <v>Desde la secretaria del interior se formulò e implementó la politica integral de seguridad y convivencia ciudadana.</v>
      </c>
      <c r="AL86" s="123">
        <f>'2018'!N86</f>
        <v>1</v>
      </c>
      <c r="AM86" s="124">
        <f>'2018'!O86</f>
        <v>0.15</v>
      </c>
      <c r="AN86" s="132">
        <f>'2018'!P86</f>
        <v>0.15</v>
      </c>
      <c r="AO86" s="39">
        <f>'2018'!Q86</f>
        <v>7250000</v>
      </c>
      <c r="AP86" s="39">
        <f>'2018'!R86</f>
        <v>1500000</v>
      </c>
      <c r="AQ86" s="132">
        <f>'2018'!S86</f>
        <v>0.20689655172413793</v>
      </c>
      <c r="AR86" s="33"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6" s="123">
        <f>'2019'!N86</f>
        <v>1</v>
      </c>
      <c r="AT86" s="124">
        <f>'2019'!O86</f>
        <v>1</v>
      </c>
      <c r="AU86" s="132">
        <f>'2019'!P86</f>
        <v>0.8</v>
      </c>
      <c r="AV86" s="39">
        <f>'2019'!Q86</f>
        <v>6000000</v>
      </c>
      <c r="AW86" s="39">
        <f>'2019'!R86</f>
        <v>2750000</v>
      </c>
      <c r="AX86" s="132">
        <f>'2019'!S86</f>
        <v>0</v>
      </c>
      <c r="AY86" s="33" t="str">
        <f>'2019'!AB86</f>
        <v>La Secretaría del Interior ha asistido técnicamente a los 12 municipios del departamento en la estructuración de los planes municipales de derechos humanos y convivencia ciudadana, a través de los cuales se incorporan perspectivas de género.</v>
      </c>
    </row>
    <row r="87" spans="1:51" ht="60" customHeight="1" x14ac:dyDescent="0.25">
      <c r="A87" s="298"/>
      <c r="B87" s="275"/>
      <c r="C87" s="273"/>
      <c r="D87" s="14">
        <v>76</v>
      </c>
      <c r="E87" s="14" t="s">
        <v>508</v>
      </c>
      <c r="F87" s="14" t="s">
        <v>509</v>
      </c>
      <c r="G87" s="14" t="s">
        <v>510</v>
      </c>
      <c r="H87" s="14" t="s">
        <v>511</v>
      </c>
      <c r="I87" s="93" t="s">
        <v>512</v>
      </c>
      <c r="J87" s="44" t="s">
        <v>389</v>
      </c>
      <c r="K87" s="14" t="s">
        <v>390</v>
      </c>
      <c r="L87" s="19">
        <v>232</v>
      </c>
      <c r="M87" s="55" t="s">
        <v>391</v>
      </c>
      <c r="N87" s="44">
        <v>2</v>
      </c>
      <c r="O87" s="49">
        <f t="shared" si="2"/>
        <v>4.0999999999999996</v>
      </c>
      <c r="P87" s="80">
        <f t="shared" si="3"/>
        <v>2.0499999999999998</v>
      </c>
      <c r="Q87" s="95">
        <f>'2015'!O87</f>
        <v>0</v>
      </c>
      <c r="R87" s="97">
        <f>'2015'!P87</f>
        <v>0</v>
      </c>
      <c r="S87" s="38">
        <f>'2015'!Q87</f>
        <v>0</v>
      </c>
      <c r="T87" s="39">
        <f>'2015'!R87</f>
        <v>0</v>
      </c>
      <c r="U87" s="39">
        <f>'2015'!S87</f>
        <v>0</v>
      </c>
      <c r="V87" s="38">
        <f>'2015'!T87</f>
        <v>0</v>
      </c>
      <c r="W87" s="33" t="str">
        <f>'2015'!U87</f>
        <v>ND</v>
      </c>
      <c r="X87" s="123">
        <f>'2016'!N87</f>
        <v>0.1</v>
      </c>
      <c r="Y87" s="124">
        <f>'2016'!O87</f>
        <v>0</v>
      </c>
      <c r="Z87" s="132">
        <f>'2016'!P87</f>
        <v>0</v>
      </c>
      <c r="AA87" s="39">
        <f>'2016'!Q87</f>
        <v>0</v>
      </c>
      <c r="AB87" s="39">
        <f>'2016'!R87</f>
        <v>0</v>
      </c>
      <c r="AC87" s="132">
        <f>'2016'!S87</f>
        <v>0</v>
      </c>
      <c r="AD87" s="33" t="str">
        <f>'2016'!T87</f>
        <v>No se ha implementado</v>
      </c>
      <c r="AE87" s="123">
        <f>'2017'!N87</f>
        <v>0.1</v>
      </c>
      <c r="AF87" s="124">
        <f>'2017'!O87</f>
        <v>0.1</v>
      </c>
      <c r="AG87" s="132">
        <f>'2017'!P87</f>
        <v>1</v>
      </c>
      <c r="AH87" s="39">
        <f>'2017'!Q87</f>
        <v>18952000</v>
      </c>
      <c r="AI87" s="39">
        <f>'2017'!R87</f>
        <v>8952000</v>
      </c>
      <c r="AJ87" s="132">
        <f>'2017'!S87</f>
        <v>0.47235120303925709</v>
      </c>
      <c r="AK87" s="33"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7" s="123">
        <f>'2018'!N87</f>
        <v>12</v>
      </c>
      <c r="AM87" s="124">
        <f>'2018'!O87</f>
        <v>3</v>
      </c>
      <c r="AN87" s="132">
        <f>'2018'!P87</f>
        <v>0.25</v>
      </c>
      <c r="AO87" s="39">
        <f>'2018'!Q87</f>
        <v>23800000</v>
      </c>
      <c r="AP87" s="39">
        <f>'2018'!R87</f>
        <v>750000</v>
      </c>
      <c r="AQ87" s="132">
        <f>'2018'!S87</f>
        <v>3.1512605042016806E-2</v>
      </c>
      <c r="AR87" s="33"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7" s="123">
        <f>'2019'!N87</f>
        <v>1</v>
      </c>
      <c r="AT87" s="124">
        <f>'2019'!O87</f>
        <v>1</v>
      </c>
      <c r="AU87" s="132">
        <f>'2019'!P87</f>
        <v>0.7</v>
      </c>
      <c r="AV87" s="39">
        <f>'2019'!Q87</f>
        <v>40000000</v>
      </c>
      <c r="AW87" s="39">
        <f>'2019'!R87</f>
        <v>3848000</v>
      </c>
      <c r="AX87" s="132">
        <f>'2019'!S87</f>
        <v>0</v>
      </c>
      <c r="AY87" s="33" t="str">
        <f>'2019'!AB87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row>
    <row r="88" spans="1:51" ht="60" customHeight="1" x14ac:dyDescent="0.25">
      <c r="A88" s="298"/>
      <c r="B88" s="275"/>
      <c r="C88" s="273"/>
      <c r="D88" s="14">
        <v>77</v>
      </c>
      <c r="E88" s="14" t="s">
        <v>513</v>
      </c>
      <c r="F88" s="14" t="s">
        <v>514</v>
      </c>
      <c r="G88" s="14" t="s">
        <v>515</v>
      </c>
      <c r="H88" s="14" t="s">
        <v>516</v>
      </c>
      <c r="I88" s="55" t="s">
        <v>517</v>
      </c>
      <c r="J88" s="61" t="s">
        <v>215</v>
      </c>
      <c r="K88" s="28" t="s">
        <v>216</v>
      </c>
      <c r="L88" s="29">
        <v>197</v>
      </c>
      <c r="M88" s="62" t="s">
        <v>217</v>
      </c>
      <c r="N88" s="74">
        <v>0.9</v>
      </c>
      <c r="O88" s="49">
        <f t="shared" si="2"/>
        <v>1.38</v>
      </c>
      <c r="P88" s="80">
        <f t="shared" si="3"/>
        <v>1.5333333333333332</v>
      </c>
      <c r="Q88" s="95">
        <f>'2015'!O88</f>
        <v>0</v>
      </c>
      <c r="R88" s="97">
        <f>'2015'!P88</f>
        <v>0</v>
      </c>
      <c r="S88" s="38">
        <f>'2015'!Q88</f>
        <v>0</v>
      </c>
      <c r="T88" s="39">
        <f>'2015'!R88</f>
        <v>0</v>
      </c>
      <c r="U88" s="39">
        <f>'2015'!S88</f>
        <v>0</v>
      </c>
      <c r="V88" s="38">
        <f>'2015'!T88</f>
        <v>0</v>
      </c>
      <c r="W88" s="33" t="str">
        <f>'2015'!U88</f>
        <v>ND</v>
      </c>
      <c r="X88" s="123">
        <f>'2016'!N88</f>
        <v>0.09</v>
      </c>
      <c r="Y88" s="124">
        <f>'2016'!O88</f>
        <v>0.09</v>
      </c>
      <c r="Z88" s="132">
        <f>'2016'!P88</f>
        <v>1</v>
      </c>
      <c r="AA88" s="39">
        <f>'2016'!Q88</f>
        <v>5000000</v>
      </c>
      <c r="AB88" s="39">
        <f>'2016'!R88</f>
        <v>5000000</v>
      </c>
      <c r="AC88" s="132">
        <f>'2016'!S88</f>
        <v>1</v>
      </c>
      <c r="AD88" s="33" t="str">
        <f>'2016'!T88</f>
        <v>Se diseño 1 campañas para sensibilizar a la sociedad en general para la prevención de la violencia contra las mujeres por medio de afiches, entrega de manillas, separadores</v>
      </c>
      <c r="AE88" s="123">
        <f>'2017'!N88</f>
        <v>0.09</v>
      </c>
      <c r="AF88" s="124">
        <f>'2017'!O88</f>
        <v>0.09</v>
      </c>
      <c r="AG88" s="132">
        <f>'2017'!P88</f>
        <v>1</v>
      </c>
      <c r="AH88" s="39">
        <f>'2017'!Q88</f>
        <v>82000000</v>
      </c>
      <c r="AI88" s="39">
        <f>'2017'!R88</f>
        <v>6570000</v>
      </c>
      <c r="AJ88" s="132">
        <f>'2017'!S88</f>
        <v>8.0121951219512197E-2</v>
      </c>
      <c r="AK88" s="33" t="str">
        <f>'2017'!T88</f>
        <v>Jefatura de mujer y equidad en diferetes fechas se realizaron campañas de sensibilizacion para la prevencion de la violencia</v>
      </c>
      <c r="AL88" s="123">
        <f>'2018'!N88</f>
        <v>1</v>
      </c>
      <c r="AM88" s="124">
        <f>'2018'!O88</f>
        <v>0.2</v>
      </c>
      <c r="AN88" s="132">
        <f>'2018'!P88</f>
        <v>0.2</v>
      </c>
      <c r="AO88" s="39">
        <f>'2018'!Q88</f>
        <v>69300000</v>
      </c>
      <c r="AP88" s="39">
        <f>'2018'!R88</f>
        <v>59520000</v>
      </c>
      <c r="AQ88" s="132">
        <f>'2018'!S88</f>
        <v>0.8588744588744589</v>
      </c>
      <c r="AR88" s="33"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8" s="123">
        <f>'2019'!N88</f>
        <v>1</v>
      </c>
      <c r="AT88" s="124">
        <f>'2019'!O88</f>
        <v>1</v>
      </c>
      <c r="AU88" s="132">
        <f>'2019'!P88</f>
        <v>0.7</v>
      </c>
      <c r="AV88" s="39">
        <f>'2019'!Q88</f>
        <v>50000000</v>
      </c>
      <c r="AW88" s="39">
        <f>'2019'!R88</f>
        <v>12768000</v>
      </c>
      <c r="AX88" s="132">
        <f>'2019'!S88</f>
        <v>0</v>
      </c>
      <c r="AY88" s="33" t="str">
        <f>'2019'!AB88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row>
    <row r="89" spans="1:51" ht="60" customHeight="1" x14ac:dyDescent="0.25">
      <c r="A89" s="298"/>
      <c r="B89" s="275"/>
      <c r="C89" s="273"/>
      <c r="D89" s="14">
        <v>78</v>
      </c>
      <c r="E89" s="14" t="s">
        <v>518</v>
      </c>
      <c r="F89" s="14" t="s">
        <v>519</v>
      </c>
      <c r="G89" s="14" t="s">
        <v>520</v>
      </c>
      <c r="H89" s="14" t="s">
        <v>516</v>
      </c>
      <c r="I89" s="55" t="s">
        <v>521</v>
      </c>
      <c r="J89" s="61" t="s">
        <v>215</v>
      </c>
      <c r="K89" s="28" t="s">
        <v>216</v>
      </c>
      <c r="L89" s="29">
        <v>197</v>
      </c>
      <c r="M89" s="62" t="s">
        <v>217</v>
      </c>
      <c r="N89" s="74">
        <v>0.9</v>
      </c>
      <c r="O89" s="49">
        <f t="shared" si="2"/>
        <v>1.1539999999999999</v>
      </c>
      <c r="P89" s="80">
        <f t="shared" si="3"/>
        <v>1.2822222222222222</v>
      </c>
      <c r="Q89" s="95">
        <f>'2015'!O89</f>
        <v>0</v>
      </c>
      <c r="R89" s="97">
        <f>'2015'!P89</f>
        <v>0</v>
      </c>
      <c r="S89" s="38">
        <f>'2015'!Q89</f>
        <v>0</v>
      </c>
      <c r="T89" s="39">
        <f>'2015'!R89</f>
        <v>0</v>
      </c>
      <c r="U89" s="39">
        <f>'2015'!S89</f>
        <v>0</v>
      </c>
      <c r="V89" s="38">
        <f>'2015'!T89</f>
        <v>0</v>
      </c>
      <c r="W89" s="33" t="str">
        <f>'2015'!U89</f>
        <v>ND</v>
      </c>
      <c r="X89" s="123">
        <f>'2016'!N89</f>
        <v>0.09</v>
      </c>
      <c r="Y89" s="124">
        <f>'2016'!O89</f>
        <v>0.09</v>
      </c>
      <c r="Z89" s="132">
        <f>'2016'!P89</f>
        <v>1</v>
      </c>
      <c r="AA89" s="39">
        <f>'2016'!Q89</f>
        <v>0</v>
      </c>
      <c r="AB89" s="39">
        <f>'2016'!R89</f>
        <v>0</v>
      </c>
      <c r="AC89" s="132">
        <f>'2016'!S89</f>
        <v>0</v>
      </c>
      <c r="AD89" s="33" t="str">
        <f>'2016'!T89</f>
        <v>una campaña de sencibilizaicion contra todo ltipo de violencias contra la mujer</v>
      </c>
      <c r="AE89" s="123">
        <f>'2017'!N89</f>
        <v>0.09</v>
      </c>
      <c r="AF89" s="124">
        <f>'2017'!O89</f>
        <v>6.4000000000000001E-2</v>
      </c>
      <c r="AG89" s="132">
        <f>'2017'!P89</f>
        <v>0.71111111111111114</v>
      </c>
      <c r="AH89" s="39">
        <f>'2017'!Q89</f>
        <v>0</v>
      </c>
      <c r="AI89" s="39">
        <f>'2017'!R89</f>
        <v>0</v>
      </c>
      <c r="AJ89" s="132">
        <f>'2017'!S89</f>
        <v>0</v>
      </c>
      <c r="AK89" s="33"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9" s="123">
        <f>'2018'!N89</f>
        <v>0</v>
      </c>
      <c r="AM89" s="124">
        <f>'2018'!O89</f>
        <v>0</v>
      </c>
      <c r="AN89" s="132">
        <f>'2018'!P89</f>
        <v>0</v>
      </c>
      <c r="AO89" s="39">
        <f>'2018'!Q89</f>
        <v>0</v>
      </c>
      <c r="AP89" s="39">
        <f>'2018'!R89</f>
        <v>0</v>
      </c>
      <c r="AQ89" s="132">
        <f>'2018'!S89</f>
        <v>0</v>
      </c>
      <c r="AR89" s="33" t="str">
        <f>'2018'!AB89</f>
        <v>La Secretaría de familia asiste tcnicamente a los municipios en la socializacion de abordaje del enfoque de genero asi como de rutas de atencion para la prevencion de violencias</v>
      </c>
      <c r="AS89" s="123">
        <f>'2019'!N89</f>
        <v>1</v>
      </c>
      <c r="AT89" s="124">
        <f>'2019'!O89</f>
        <v>1</v>
      </c>
      <c r="AU89" s="132">
        <f>'2019'!P89</f>
        <v>0.7</v>
      </c>
      <c r="AV89" s="39">
        <f>'2019'!Q89</f>
        <v>0</v>
      </c>
      <c r="AW89" s="39">
        <f>'2019'!R89</f>
        <v>0</v>
      </c>
      <c r="AX89" s="132">
        <f>'2019'!S89</f>
        <v>0</v>
      </c>
      <c r="AY89" s="33" t="str">
        <f>'2019'!AB89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row>
    <row r="90" spans="1:51" ht="60" customHeight="1" x14ac:dyDescent="0.25">
      <c r="A90" s="298"/>
      <c r="B90" s="275"/>
      <c r="C90" s="266" t="s">
        <v>522</v>
      </c>
      <c r="D90" s="14">
        <v>79</v>
      </c>
      <c r="E90" s="14" t="s">
        <v>523</v>
      </c>
      <c r="F90" s="14" t="s">
        <v>524</v>
      </c>
      <c r="G90" s="14" t="s">
        <v>525</v>
      </c>
      <c r="H90" s="14" t="s">
        <v>59</v>
      </c>
      <c r="I90" s="55" t="s">
        <v>521</v>
      </c>
      <c r="J90" s="59" t="s">
        <v>265</v>
      </c>
      <c r="K90" s="18" t="s">
        <v>266</v>
      </c>
      <c r="L90" s="28">
        <v>186</v>
      </c>
      <c r="M90" s="64" t="s">
        <v>526</v>
      </c>
      <c r="N90" s="74">
        <v>0.9</v>
      </c>
      <c r="O90" s="49">
        <f t="shared" si="2"/>
        <v>1.58</v>
      </c>
      <c r="P90" s="80">
        <f t="shared" si="3"/>
        <v>1.7555555555555555</v>
      </c>
      <c r="Q90" s="95">
        <f>'2015'!O90</f>
        <v>0</v>
      </c>
      <c r="R90" s="97">
        <f>'2015'!P90</f>
        <v>0</v>
      </c>
      <c r="S90" s="38">
        <f>'2015'!Q90</f>
        <v>0</v>
      </c>
      <c r="T90" s="39">
        <f>'2015'!R90</f>
        <v>0</v>
      </c>
      <c r="U90" s="39">
        <f>'2015'!S90</f>
        <v>0</v>
      </c>
      <c r="V90" s="38">
        <f>'2015'!T90</f>
        <v>0</v>
      </c>
      <c r="W90" s="33" t="str">
        <f>'2015'!U90</f>
        <v>ND</v>
      </c>
      <c r="X90" s="123">
        <f>'2016'!N90</f>
        <v>0.09</v>
      </c>
      <c r="Y90" s="124">
        <f>'2016'!O90</f>
        <v>0.09</v>
      </c>
      <c r="Z90" s="132">
        <f>'2016'!P90</f>
        <v>1</v>
      </c>
      <c r="AA90" s="39">
        <f>'2016'!Q90</f>
        <v>0</v>
      </c>
      <c r="AB90" s="39">
        <f>'2016'!R90</f>
        <v>0</v>
      </c>
      <c r="AC90" s="132">
        <f>'2016'!S90</f>
        <v>0</v>
      </c>
      <c r="AD90" s="33" t="str">
        <f>'2016'!T90</f>
        <v>El departamento a traves de talento humano y la secretaria de familia han desarrollado diferentes actividades para la prevencion del acoso sexual y laboral en el marco del lugar de trabajo, en virtud del tema de género.</v>
      </c>
      <c r="AE90" s="123">
        <f>'2017'!N90</f>
        <v>0.09</v>
      </c>
      <c r="AF90" s="124">
        <f>'2017'!O90</f>
        <v>0.09</v>
      </c>
      <c r="AG90" s="132">
        <f>'2017'!P90</f>
        <v>1</v>
      </c>
      <c r="AH90" s="39">
        <f>'2017'!Q90</f>
        <v>0</v>
      </c>
      <c r="AI90" s="39">
        <f>'2017'!R90</f>
        <v>0</v>
      </c>
      <c r="AJ90" s="132">
        <f>'2017'!S90</f>
        <v>0</v>
      </c>
      <c r="AK90" s="33"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90" s="123">
        <f>'2018'!N90</f>
        <v>1</v>
      </c>
      <c r="AM90" s="124">
        <f>'2018'!O90</f>
        <v>0.4</v>
      </c>
      <c r="AN90" s="132">
        <f>'2018'!P90</f>
        <v>0.4</v>
      </c>
      <c r="AO90" s="39">
        <f>'2018'!Q90</f>
        <v>56400000</v>
      </c>
      <c r="AP90" s="39">
        <f>'2018'!R90</f>
        <v>56400000</v>
      </c>
      <c r="AQ90" s="132">
        <f>'2018'!S90</f>
        <v>1</v>
      </c>
      <c r="AR90" s="33">
        <f>'2018'!AB90</f>
        <v>0</v>
      </c>
      <c r="AS90" s="123">
        <f>'2019'!N90</f>
        <v>1</v>
      </c>
      <c r="AT90" s="124">
        <f>'2019'!O90</f>
        <v>1</v>
      </c>
      <c r="AU90" s="132">
        <f>'2019'!P90</f>
        <v>0.7</v>
      </c>
      <c r="AV90" s="39">
        <f>'2019'!Q90</f>
        <v>40000000</v>
      </c>
      <c r="AW90" s="39">
        <f>'2019'!R90</f>
        <v>864000</v>
      </c>
      <c r="AX90" s="132">
        <f>'2019'!S90</f>
        <v>0</v>
      </c>
      <c r="AY90" s="33" t="str">
        <f>'2019'!AB90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row>
    <row r="91" spans="1:51" ht="60" customHeight="1" x14ac:dyDescent="0.25">
      <c r="A91" s="298"/>
      <c r="B91" s="275"/>
      <c r="C91" s="266"/>
      <c r="D91" s="14">
        <v>80</v>
      </c>
      <c r="E91" s="14" t="s">
        <v>527</v>
      </c>
      <c r="F91" s="14" t="s">
        <v>528</v>
      </c>
      <c r="G91" s="14" t="s">
        <v>529</v>
      </c>
      <c r="H91" s="14" t="s">
        <v>530</v>
      </c>
      <c r="I91" s="93" t="s">
        <v>531</v>
      </c>
      <c r="J91" s="44" t="s">
        <v>532</v>
      </c>
      <c r="K91" s="14" t="s">
        <v>533</v>
      </c>
      <c r="L91" s="14" t="s">
        <v>534</v>
      </c>
      <c r="M91" s="55" t="s">
        <v>535</v>
      </c>
      <c r="N91" s="74">
        <v>0.9</v>
      </c>
      <c r="O91" s="49">
        <f t="shared" si="2"/>
        <v>1.4650000000000001</v>
      </c>
      <c r="P91" s="80">
        <f t="shared" si="3"/>
        <v>1.6277777777777778</v>
      </c>
      <c r="Q91" s="95">
        <f>'2015'!O91</f>
        <v>0.05</v>
      </c>
      <c r="R91" s="97">
        <f>'2015'!P91</f>
        <v>0.05</v>
      </c>
      <c r="S91" s="38">
        <f>'2015'!Q91</f>
        <v>1</v>
      </c>
      <c r="T91" s="39">
        <f>'2015'!R91</f>
        <v>199000000</v>
      </c>
      <c r="U91" s="39">
        <f>'2015'!S91</f>
        <v>195883062</v>
      </c>
      <c r="V91" s="38">
        <f>'2015'!T91</f>
        <v>0.98433699497487437</v>
      </c>
      <c r="W91" s="33"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91" s="123">
        <f>'2016'!N91</f>
        <v>0.09</v>
      </c>
      <c r="Y91" s="124">
        <f>'2016'!O91</f>
        <v>0.09</v>
      </c>
      <c r="Z91" s="132">
        <f>'2016'!P91</f>
        <v>1</v>
      </c>
      <c r="AA91" s="39">
        <f>'2016'!Q91</f>
        <v>0</v>
      </c>
      <c r="AB91" s="39">
        <f>'2016'!R91</f>
        <v>0</v>
      </c>
      <c r="AC91" s="132">
        <f>'2016'!S91</f>
        <v>0</v>
      </c>
      <c r="AD91" s="33" t="str">
        <f>'2016'!T91</f>
        <v xml:space="preserve">A traves de las reuniones que se trabajaron desde la secretaria de educacon departamental se han adelantado acciones deprevención de la violencia y practicas no discriminatorias </v>
      </c>
      <c r="AE91" s="123">
        <f>'2017'!N91</f>
        <v>0.09</v>
      </c>
      <c r="AF91" s="124">
        <f>'2017'!O91</f>
        <v>7.4999999999999997E-2</v>
      </c>
      <c r="AG91" s="132">
        <f>'2017'!P91</f>
        <v>0.83333333333333337</v>
      </c>
      <c r="AH91" s="39" t="str">
        <f>'2017'!Q91</f>
        <v>82.000.000
12848000</v>
      </c>
      <c r="AI91" s="39" t="str">
        <f>'2017'!R91</f>
        <v>6570000
7303000</v>
      </c>
      <c r="AJ91" s="132">
        <f>'2017'!S91</f>
        <v>0</v>
      </c>
      <c r="AK91" s="33"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91" s="123">
        <f>'2018'!N91</f>
        <v>1</v>
      </c>
      <c r="AM91" s="124">
        <f>'2018'!O91</f>
        <v>0.25</v>
      </c>
      <c r="AN91" s="132">
        <f>'2018'!P91</f>
        <v>0.25</v>
      </c>
      <c r="AO91" s="39">
        <f>'2018'!Q91</f>
        <v>20950000</v>
      </c>
      <c r="AP91" s="39">
        <f>'2018'!R91</f>
        <v>5600000</v>
      </c>
      <c r="AQ91" s="132">
        <f>'2018'!S91</f>
        <v>0.26730310262529833</v>
      </c>
      <c r="AR91" s="33"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91" s="123">
        <f>'2019'!N91</f>
        <v>1</v>
      </c>
      <c r="AT91" s="124">
        <f>'2019'!O91</f>
        <v>1</v>
      </c>
      <c r="AU91" s="132">
        <f>'2019'!P91</f>
        <v>0.8</v>
      </c>
      <c r="AV91" s="39">
        <f>'2019'!Q91</f>
        <v>50000000</v>
      </c>
      <c r="AW91" s="39">
        <f>'2019'!R91</f>
        <v>12768000</v>
      </c>
      <c r="AX91" s="132">
        <f>'2019'!S91</f>
        <v>0</v>
      </c>
      <c r="AY91" s="33" t="str">
        <f>'2019'!AB91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row>
    <row r="92" spans="1:51" ht="60" customHeight="1" x14ac:dyDescent="0.25">
      <c r="A92" s="298"/>
      <c r="B92" s="275"/>
      <c r="C92" s="266"/>
      <c r="D92" s="14">
        <v>81</v>
      </c>
      <c r="E92" s="14" t="s">
        <v>536</v>
      </c>
      <c r="F92" s="14" t="s">
        <v>537</v>
      </c>
      <c r="G92" s="14" t="s">
        <v>538</v>
      </c>
      <c r="H92" s="14" t="s">
        <v>539</v>
      </c>
      <c r="I92" s="55" t="s">
        <v>540</v>
      </c>
      <c r="J92" s="44" t="s">
        <v>385</v>
      </c>
      <c r="K92" s="14" t="s">
        <v>386</v>
      </c>
      <c r="L92" s="19">
        <v>219</v>
      </c>
      <c r="M92" s="33" t="s">
        <v>482</v>
      </c>
      <c r="N92" s="74">
        <v>0.9</v>
      </c>
      <c r="O92" s="49">
        <f t="shared" si="2"/>
        <v>1.33</v>
      </c>
      <c r="P92" s="80">
        <f t="shared" si="3"/>
        <v>1.4777777777777779</v>
      </c>
      <c r="Q92" s="95">
        <f>'2015'!O92</f>
        <v>0.1</v>
      </c>
      <c r="R92" s="97">
        <f>'2015'!P92</f>
        <v>0.05</v>
      </c>
      <c r="S92" s="38">
        <f>'2015'!Q92</f>
        <v>0.5</v>
      </c>
      <c r="T92" s="39" t="str">
        <f>'2015'!R92</f>
        <v>Costos asumidos por  consejeria presidencial para la equidad de  la mujer.</v>
      </c>
      <c r="U92" s="39">
        <f>'2015'!S92</f>
        <v>0</v>
      </c>
      <c r="V92" s="38">
        <f>'2015'!T92</f>
        <v>0</v>
      </c>
      <c r="W92" s="33"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92" s="123">
        <f>'2016'!N92</f>
        <v>0.09</v>
      </c>
      <c r="Y92" s="124">
        <f>'2016'!O92</f>
        <v>0.09</v>
      </c>
      <c r="Z92" s="132">
        <f>'2016'!P92</f>
        <v>1</v>
      </c>
      <c r="AA92" s="39">
        <f>'2016'!Q92</f>
        <v>5000000</v>
      </c>
      <c r="AB92" s="39">
        <f>'2016'!R92</f>
        <v>5000000</v>
      </c>
      <c r="AC92" s="132">
        <f>'2016'!S92</f>
        <v>1</v>
      </c>
      <c r="AD92" s="33" t="str">
        <f>'2016'!T92</f>
        <v>Se diseño 1 campañas para sensibilizar a la sociedad en general para la prevención de la violencia contra las mujeres por medio de afiches, entrega de manillas, separadores</v>
      </c>
      <c r="AE92" s="123">
        <f>'2017'!N92</f>
        <v>0.09</v>
      </c>
      <c r="AF92" s="124">
        <f>'2017'!O92</f>
        <v>0.09</v>
      </c>
      <c r="AG92" s="132">
        <f>'2017'!P92</f>
        <v>1</v>
      </c>
      <c r="AH92" s="39">
        <f>'2017'!Q92</f>
        <v>111600000</v>
      </c>
      <c r="AI92" s="39">
        <f>'2017'!R92</f>
        <v>94500000</v>
      </c>
      <c r="AJ92" s="132">
        <f>'2017'!S92</f>
        <v>0.84677419354838712</v>
      </c>
      <c r="AK92" s="33"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92" s="123">
        <f>'2018'!N92</f>
        <v>1</v>
      </c>
      <c r="AM92" s="124">
        <f>'2018'!O92</f>
        <v>0.1</v>
      </c>
      <c r="AN92" s="132">
        <f>'2018'!P92</f>
        <v>0.1</v>
      </c>
      <c r="AO92" s="39">
        <f>'2018'!Q92</f>
        <v>40000000</v>
      </c>
      <c r="AP92" s="39">
        <f>'2018'!R92</f>
        <v>7500000</v>
      </c>
      <c r="AQ92" s="132">
        <f>'2018'!S92</f>
        <v>0.1875</v>
      </c>
      <c r="AR92" s="33"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92" s="123">
        <f>'2019'!N92</f>
        <v>1</v>
      </c>
      <c r="AT92" s="124">
        <f>'2019'!O92</f>
        <v>1</v>
      </c>
      <c r="AU92" s="132">
        <f>'2019'!P92</f>
        <v>0.7</v>
      </c>
      <c r="AV92" s="39">
        <f>'2019'!Q92</f>
        <v>50000000</v>
      </c>
      <c r="AW92" s="39">
        <f>'2019'!R92</f>
        <v>16166000</v>
      </c>
      <c r="AX92" s="132">
        <f>'2019'!S92</f>
        <v>0</v>
      </c>
      <c r="AY92" s="33" t="str">
        <f>'2019'!AB92</f>
        <v xml:space="preserve">La Secretaría de Familia viene desarrollando un proceso formativo a adolescentes y jóvenes en asuntos de derechos sexuales y reproductivos en los municipios de Armenia, Calarcá, La Tebaida y Circasia, según solicitudes que han surgido. </v>
      </c>
    </row>
    <row r="93" spans="1:51" ht="60" customHeight="1" x14ac:dyDescent="0.25">
      <c r="A93" s="298"/>
      <c r="B93" s="275"/>
      <c r="C93" s="266"/>
      <c r="D93" s="14">
        <v>82</v>
      </c>
      <c r="E93" s="14" t="s">
        <v>541</v>
      </c>
      <c r="F93" s="14" t="s">
        <v>542</v>
      </c>
      <c r="G93" s="14" t="s">
        <v>543</v>
      </c>
      <c r="H93" s="14" t="s">
        <v>59</v>
      </c>
      <c r="I93" s="274" t="s">
        <v>544</v>
      </c>
      <c r="J93" s="270" t="s">
        <v>215</v>
      </c>
      <c r="K93" s="273" t="s">
        <v>216</v>
      </c>
      <c r="L93" s="288">
        <v>197</v>
      </c>
      <c r="M93" s="274" t="s">
        <v>217</v>
      </c>
      <c r="N93" s="44" t="s">
        <v>623</v>
      </c>
      <c r="O93" s="49">
        <f t="shared" si="2"/>
        <v>1.38</v>
      </c>
      <c r="P93" s="80" t="e">
        <f t="shared" si="3"/>
        <v>#VALUE!</v>
      </c>
      <c r="Q93" s="95">
        <f>'2015'!O93</f>
        <v>0</v>
      </c>
      <c r="R93" s="97">
        <f>'2015'!P93</f>
        <v>0</v>
      </c>
      <c r="S93" s="38">
        <f>'2015'!Q93</f>
        <v>0</v>
      </c>
      <c r="T93" s="39">
        <f>'2015'!R93</f>
        <v>0</v>
      </c>
      <c r="U93" s="39">
        <f>'2015'!S93</f>
        <v>0</v>
      </c>
      <c r="V93" s="38">
        <f>'2015'!T93</f>
        <v>0</v>
      </c>
      <c r="W93" s="33" t="str">
        <f>'2015'!U93</f>
        <v>ND</v>
      </c>
      <c r="X93" s="123">
        <f>'2016'!N93</f>
        <v>0.09</v>
      </c>
      <c r="Y93" s="124">
        <f>'2016'!O93</f>
        <v>0.09</v>
      </c>
      <c r="Z93" s="132">
        <f>'2016'!P93</f>
        <v>1</v>
      </c>
      <c r="AA93" s="39">
        <f>'2016'!Q93</f>
        <v>0</v>
      </c>
      <c r="AB93" s="39">
        <f>'2016'!R93</f>
        <v>0</v>
      </c>
      <c r="AC93" s="132">
        <f>'2016'!S93</f>
        <v>0</v>
      </c>
      <c r="AD93" s="33" t="str">
        <f>'2016'!T93</f>
        <v xml:space="preserve">A traves de las reuniones que se trabajaron desde la secretaria de educacon departamental se han adelantado acciones de prevención de la violencia y practicas no discriminatorias </v>
      </c>
      <c r="AE93" s="123">
        <f>'2017'!N93</f>
        <v>0.09</v>
      </c>
      <c r="AF93" s="124">
        <f>'2017'!O93</f>
        <v>0.09</v>
      </c>
      <c r="AG93" s="132">
        <f>'2017'!P93</f>
        <v>1</v>
      </c>
      <c r="AH93" s="39">
        <f>'2017'!Q93</f>
        <v>82000000</v>
      </c>
      <c r="AI93" s="39">
        <f>'2017'!R93</f>
        <v>6570000</v>
      </c>
      <c r="AJ93" s="132">
        <f>'2017'!S93</f>
        <v>8.0121951219512197E-2</v>
      </c>
      <c r="AK93" s="33"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93" s="123">
        <f>'2018'!N93</f>
        <v>1</v>
      </c>
      <c r="AM93" s="124">
        <f>'2018'!O93</f>
        <v>0.2</v>
      </c>
      <c r="AN93" s="132">
        <f>'2018'!P93</f>
        <v>0.2</v>
      </c>
      <c r="AO93" s="39">
        <f>'2018'!Q93</f>
        <v>69300000</v>
      </c>
      <c r="AP93" s="39">
        <f>'2018'!R93</f>
        <v>59520000</v>
      </c>
      <c r="AQ93" s="132">
        <f>'2018'!S93</f>
        <v>0.8588744588744589</v>
      </c>
      <c r="AR93" s="33" t="e">
        <f>'2018'!#REF!</f>
        <v>#REF!</v>
      </c>
      <c r="AS93" s="123">
        <f>'2019'!N93</f>
        <v>1</v>
      </c>
      <c r="AT93" s="124">
        <f>'2019'!O93</f>
        <v>1</v>
      </c>
      <c r="AU93" s="132">
        <f>'2019'!P93</f>
        <v>0.8</v>
      </c>
      <c r="AV93" s="39">
        <f>'2019'!Q93</f>
        <v>50000000</v>
      </c>
      <c r="AW93" s="39">
        <f>'2019'!R93</f>
        <v>12768000</v>
      </c>
      <c r="AX93" s="132">
        <f>'2019'!S93</f>
        <v>0</v>
      </c>
      <c r="AY93" s="33" t="str">
        <f>'2019'!AB93</f>
        <v>A través de estos talleres se vienen trabajando componentes de género, nuevas masculinidades, prevención de embarazos tempranos y no discriminación.</v>
      </c>
    </row>
    <row r="94" spans="1:51" ht="60" customHeight="1" x14ac:dyDescent="0.25">
      <c r="A94" s="298"/>
      <c r="B94" s="275"/>
      <c r="C94" s="266"/>
      <c r="D94" s="14">
        <v>83</v>
      </c>
      <c r="E94" s="14" t="s">
        <v>545</v>
      </c>
      <c r="F94" s="14" t="s">
        <v>546</v>
      </c>
      <c r="G94" s="14" t="s">
        <v>547</v>
      </c>
      <c r="H94" s="14" t="s">
        <v>548</v>
      </c>
      <c r="I94" s="274"/>
      <c r="J94" s="270"/>
      <c r="K94" s="273"/>
      <c r="L94" s="288"/>
      <c r="M94" s="274"/>
      <c r="N94" s="74">
        <v>0.8</v>
      </c>
      <c r="O94" s="49">
        <f t="shared" si="2"/>
        <v>0.11</v>
      </c>
      <c r="P94" s="80">
        <f t="shared" si="3"/>
        <v>0.13749999999999998</v>
      </c>
      <c r="Q94" s="95">
        <f>'2015'!O94</f>
        <v>0</v>
      </c>
      <c r="R94" s="97">
        <f>'2015'!P94</f>
        <v>0</v>
      </c>
      <c r="S94" s="38">
        <f>'2015'!Q94</f>
        <v>0</v>
      </c>
      <c r="T94" s="39">
        <f>'2015'!R94</f>
        <v>0</v>
      </c>
      <c r="U94" s="39">
        <f>'2015'!S94</f>
        <v>0</v>
      </c>
      <c r="V94" s="38">
        <f>'2015'!T94</f>
        <v>0</v>
      </c>
      <c r="W94" s="33" t="str">
        <f>'2015'!U94</f>
        <v>ND</v>
      </c>
      <c r="X94" s="123">
        <f>'2016'!N94</f>
        <v>0.08</v>
      </c>
      <c r="Y94" s="124">
        <f>'2016'!O94</f>
        <v>0.08</v>
      </c>
      <c r="Z94" s="132">
        <f>'2016'!P94</f>
        <v>1</v>
      </c>
      <c r="AA94" s="39">
        <f>'2016'!Q94</f>
        <v>0</v>
      </c>
      <c r="AB94" s="39">
        <f>'2016'!R94</f>
        <v>0</v>
      </c>
      <c r="AC94" s="132">
        <f>'2016'!S94</f>
        <v>0</v>
      </c>
      <c r="AD94" s="33" t="str">
        <f>'2016'!T94</f>
        <v>Este año no se ha hecho Campañas de sensibilización para los periodistas  de Prevención de violencias contra las mujeres, promoción de sus derechos bajo un enfoque diferencial y de género.</v>
      </c>
      <c r="AE94" s="123">
        <f>'2017'!N94</f>
        <v>0.08</v>
      </c>
      <c r="AF94" s="124">
        <f>'2017'!O94</f>
        <v>0.03</v>
      </c>
      <c r="AG94" s="132">
        <f>'2017'!P94</f>
        <v>0.375</v>
      </c>
      <c r="AH94" s="39">
        <f>'2017'!Q94</f>
        <v>0</v>
      </c>
      <c r="AI94" s="39">
        <f>'2017'!R94</f>
        <v>0</v>
      </c>
      <c r="AJ94" s="132">
        <f>'2017'!S94</f>
        <v>0</v>
      </c>
      <c r="AK94" s="33"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94" s="123">
        <f>'2018'!N94</f>
        <v>0</v>
      </c>
      <c r="AM94" s="124">
        <f>'2018'!O94</f>
        <v>0</v>
      </c>
      <c r="AN94" s="132">
        <f>'2018'!P94</f>
        <v>0</v>
      </c>
      <c r="AO94" s="39">
        <f>'2018'!Q94</f>
        <v>0</v>
      </c>
      <c r="AP94" s="39">
        <f>'2018'!R94</f>
        <v>0</v>
      </c>
      <c r="AQ94" s="132">
        <f>'2018'!S94</f>
        <v>0</v>
      </c>
      <c r="AR94" s="33"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94" s="123">
        <f>'2019'!N94</f>
        <v>0</v>
      </c>
      <c r="AT94" s="124">
        <f>'2019'!O94</f>
        <v>0</v>
      </c>
      <c r="AU94" s="132">
        <f>'2019'!P94</f>
        <v>0</v>
      </c>
      <c r="AV94" s="39">
        <f>'2019'!Q94</f>
        <v>0</v>
      </c>
      <c r="AW94" s="39">
        <f>'2019'!R94</f>
        <v>0</v>
      </c>
      <c r="AX94" s="132">
        <f>'2019'!S94</f>
        <v>0</v>
      </c>
      <c r="AY94" s="33">
        <f>'2019'!AB94</f>
        <v>0</v>
      </c>
    </row>
    <row r="95" spans="1:51" ht="60" customHeight="1" x14ac:dyDescent="0.25">
      <c r="A95" s="298"/>
      <c r="B95" s="275"/>
      <c r="C95" s="266"/>
      <c r="D95" s="14">
        <v>84</v>
      </c>
      <c r="E95" s="14" t="s">
        <v>549</v>
      </c>
      <c r="F95" s="14" t="s">
        <v>550</v>
      </c>
      <c r="G95" s="14" t="s">
        <v>551</v>
      </c>
      <c r="H95" s="14" t="s">
        <v>59</v>
      </c>
      <c r="I95" s="55" t="s">
        <v>552</v>
      </c>
      <c r="J95" s="44" t="s">
        <v>389</v>
      </c>
      <c r="K95" s="14" t="s">
        <v>424</v>
      </c>
      <c r="L95" s="19">
        <v>234</v>
      </c>
      <c r="M95" s="33" t="s">
        <v>425</v>
      </c>
      <c r="N95" s="74">
        <v>0.9</v>
      </c>
      <c r="O95" s="49">
        <f t="shared" si="2"/>
        <v>1.38</v>
      </c>
      <c r="P95" s="80">
        <f t="shared" si="3"/>
        <v>1.5333333333333332</v>
      </c>
      <c r="Q95" s="95">
        <f>'2015'!O95</f>
        <v>0</v>
      </c>
      <c r="R95" s="97">
        <f>'2015'!P95</f>
        <v>0</v>
      </c>
      <c r="S95" s="38">
        <f>'2015'!Q95</f>
        <v>0</v>
      </c>
      <c r="T95" s="39">
        <f>'2015'!R95</f>
        <v>0</v>
      </c>
      <c r="U95" s="39">
        <f>'2015'!S95</f>
        <v>0</v>
      </c>
      <c r="V95" s="38">
        <f>'2015'!T95</f>
        <v>0</v>
      </c>
      <c r="W95" s="33" t="str">
        <f>'2015'!U95</f>
        <v>ND</v>
      </c>
      <c r="X95" s="123">
        <f>'2016'!N95</f>
        <v>0.09</v>
      </c>
      <c r="Y95" s="124">
        <f>'2016'!O95</f>
        <v>0</v>
      </c>
      <c r="Z95" s="132">
        <f>'2016'!P95</f>
        <v>0</v>
      </c>
      <c r="AA95" s="39">
        <f>'2016'!Q95</f>
        <v>0</v>
      </c>
      <c r="AB95" s="39">
        <f>'2016'!R95</f>
        <v>0</v>
      </c>
      <c r="AC95" s="132">
        <f>'2016'!S95</f>
        <v>0</v>
      </c>
      <c r="AD95" s="33" t="str">
        <f>'2016'!T95</f>
        <v xml:space="preserve">no se tiene informacion disponible </v>
      </c>
      <c r="AE95" s="123">
        <f>'2017'!N95</f>
        <v>0.09</v>
      </c>
      <c r="AF95" s="124">
        <f>'2017'!O95</f>
        <v>0.08</v>
      </c>
      <c r="AG95" s="132">
        <f>'2017'!P95</f>
        <v>0.88888888888888895</v>
      </c>
      <c r="AH95" s="39">
        <f>'2017'!Q95</f>
        <v>13390000</v>
      </c>
      <c r="AI95" s="39">
        <f>'2017'!R95</f>
        <v>4955000</v>
      </c>
      <c r="AJ95" s="132">
        <f>'2017'!S95</f>
        <v>0.37005227781926808</v>
      </c>
      <c r="AK95" s="33"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5" s="123">
        <f>'2018'!N95</f>
        <v>1</v>
      </c>
      <c r="AM95" s="124">
        <f>'2018'!O95</f>
        <v>0.3</v>
      </c>
      <c r="AN95" s="132">
        <f>'2018'!P95</f>
        <v>0.3</v>
      </c>
      <c r="AO95" s="39">
        <f>'2018'!Q95</f>
        <v>1185000000</v>
      </c>
      <c r="AP95" s="39">
        <f>'2018'!R95</f>
        <v>179880000</v>
      </c>
      <c r="AQ95" s="132">
        <f>'2018'!S95</f>
        <v>0.15179746835443039</v>
      </c>
      <c r="AR95" s="33"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5" s="123">
        <f>'2019'!N95</f>
        <v>1</v>
      </c>
      <c r="AT95" s="124">
        <f>'2019'!O95</f>
        <v>1</v>
      </c>
      <c r="AU95" s="132">
        <f>'2019'!P95</f>
        <v>0.8</v>
      </c>
      <c r="AV95" s="39">
        <f>'2019'!Q95</f>
        <v>50000000</v>
      </c>
      <c r="AW95" s="39">
        <f>'2019'!R95</f>
        <v>12768000</v>
      </c>
      <c r="AX95" s="132">
        <f>'2019'!S95</f>
        <v>0</v>
      </c>
      <c r="AY95" s="33" t="str">
        <f>'2019'!AB95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row>
    <row r="96" spans="1:51" ht="60" customHeight="1" x14ac:dyDescent="0.25">
      <c r="A96" s="298"/>
      <c r="B96" s="275"/>
      <c r="C96" s="266"/>
      <c r="D96" s="14">
        <v>85</v>
      </c>
      <c r="E96" s="14" t="s">
        <v>553</v>
      </c>
      <c r="F96" s="14" t="s">
        <v>554</v>
      </c>
      <c r="G96" s="14" t="s">
        <v>555</v>
      </c>
      <c r="H96" s="14" t="s">
        <v>556</v>
      </c>
      <c r="I96" s="55" t="s">
        <v>557</v>
      </c>
      <c r="J96" s="270" t="s">
        <v>215</v>
      </c>
      <c r="K96" s="273" t="s">
        <v>216</v>
      </c>
      <c r="L96" s="288">
        <v>197</v>
      </c>
      <c r="M96" s="274" t="s">
        <v>217</v>
      </c>
      <c r="N96" s="74">
        <v>0.8</v>
      </c>
      <c r="O96" s="49">
        <f t="shared" si="2"/>
        <v>1.25</v>
      </c>
      <c r="P96" s="80">
        <f t="shared" si="3"/>
        <v>1.5625</v>
      </c>
      <c r="Q96" s="95">
        <f>'2015'!O96</f>
        <v>0.05</v>
      </c>
      <c r="R96" s="97">
        <f>'2015'!P96</f>
        <v>0.05</v>
      </c>
      <c r="S96" s="38">
        <f>'2015'!Q96</f>
        <v>1</v>
      </c>
      <c r="T96" s="39" t="str">
        <f>'2015'!R96</f>
        <v>Costos asumidos por el tribunal superior de Armenia.</v>
      </c>
      <c r="U96" s="39">
        <f>'2015'!S96</f>
        <v>0</v>
      </c>
      <c r="V96" s="38">
        <f>'2015'!T96</f>
        <v>0</v>
      </c>
      <c r="W96" s="33" t="str">
        <f>'2015'!U96</f>
        <v xml:space="preserve">Sensibilizacion a la rama judicial sobre los derechos de la mujer y las leyes que las protegen. </v>
      </c>
      <c r="X96" s="123">
        <f>'2016'!N96</f>
        <v>0.08</v>
      </c>
      <c r="Y96" s="124">
        <f>'2016'!O96</f>
        <v>0</v>
      </c>
      <c r="Z96" s="132">
        <f>'2016'!P96</f>
        <v>0</v>
      </c>
      <c r="AA96" s="39">
        <f>'2016'!Q96</f>
        <v>0</v>
      </c>
      <c r="AB96" s="39">
        <f>'2016'!R96</f>
        <v>0</v>
      </c>
      <c r="AC96" s="132">
        <f>'2016'!S96</f>
        <v>0</v>
      </c>
      <c r="AD96" s="33" t="str">
        <f>'2016'!T96</f>
        <v>Este año no se reportó información de  participación en los cursos.</v>
      </c>
      <c r="AE96" s="123">
        <f>'2017'!N96</f>
        <v>0.08</v>
      </c>
      <c r="AF96" s="124">
        <f>'2017'!O96</f>
        <v>0</v>
      </c>
      <c r="AG96" s="132">
        <f>'2017'!P96</f>
        <v>0</v>
      </c>
      <c r="AH96" s="39">
        <f>'2017'!Q96</f>
        <v>82000000</v>
      </c>
      <c r="AI96" s="39">
        <f>'2017'!R96</f>
        <v>6570000</v>
      </c>
      <c r="AJ96" s="132">
        <f>'2017'!S96</f>
        <v>8.0121951219512197E-2</v>
      </c>
      <c r="AK96" s="33" t="str">
        <f>'2017'!T96</f>
        <v>la jefatura de mujer y equidad verificará la participación en los cursos.</v>
      </c>
      <c r="AL96" s="123">
        <f>'2018'!N96</f>
        <v>1</v>
      </c>
      <c r="AM96" s="124">
        <f>'2018'!O96</f>
        <v>0.2</v>
      </c>
      <c r="AN96" s="132">
        <f>'2018'!P96</f>
        <v>0.2</v>
      </c>
      <c r="AO96" s="39">
        <f>'2018'!Q96</f>
        <v>69300000</v>
      </c>
      <c r="AP96" s="39">
        <f>'2018'!R96</f>
        <v>59520000</v>
      </c>
      <c r="AQ96" s="132">
        <f>'2018'!S96</f>
        <v>0.8588744588744589</v>
      </c>
      <c r="AR96" s="33"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6" s="123">
        <f>'2019'!N96</f>
        <v>1</v>
      </c>
      <c r="AT96" s="124">
        <f>'2019'!O96</f>
        <v>1</v>
      </c>
      <c r="AU96" s="132">
        <f>'2019'!P96</f>
        <v>0.6</v>
      </c>
      <c r="AV96" s="39">
        <f>'2019'!Q96</f>
        <v>10000000</v>
      </c>
      <c r="AW96" s="39">
        <f>'2019'!R96</f>
        <v>0</v>
      </c>
      <c r="AX96" s="132">
        <f>'2019'!S96</f>
        <v>0</v>
      </c>
      <c r="AY96" s="33" t="str">
        <f>'2019'!AB96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row>
    <row r="97" spans="1:51" ht="60" customHeight="1" x14ac:dyDescent="0.25">
      <c r="A97" s="298"/>
      <c r="B97" s="292" t="s">
        <v>558</v>
      </c>
      <c r="C97" s="266" t="s">
        <v>559</v>
      </c>
      <c r="D97" s="14">
        <v>86</v>
      </c>
      <c r="E97" s="14" t="s">
        <v>560</v>
      </c>
      <c r="F97" s="14" t="s">
        <v>561</v>
      </c>
      <c r="G97" s="14" t="s">
        <v>562</v>
      </c>
      <c r="H97" s="14" t="s">
        <v>563</v>
      </c>
      <c r="I97" s="93" t="s">
        <v>564</v>
      </c>
      <c r="J97" s="270"/>
      <c r="K97" s="273"/>
      <c r="L97" s="288"/>
      <c r="M97" s="274"/>
      <c r="N97" s="44" t="s">
        <v>562</v>
      </c>
      <c r="O97" s="49">
        <f t="shared" si="2"/>
        <v>1.04</v>
      </c>
      <c r="P97" s="80" t="e">
        <f t="shared" si="3"/>
        <v>#VALUE!</v>
      </c>
      <c r="Q97" s="95">
        <f>'2015'!O97</f>
        <v>0</v>
      </c>
      <c r="R97" s="97">
        <f>'2015'!P97</f>
        <v>0</v>
      </c>
      <c r="S97" s="38">
        <f>'2015'!Q97</f>
        <v>0</v>
      </c>
      <c r="T97" s="39">
        <f>'2015'!R97</f>
        <v>0</v>
      </c>
      <c r="U97" s="39">
        <f>'2015'!S97</f>
        <v>0</v>
      </c>
      <c r="V97" s="38">
        <f>'2015'!T97</f>
        <v>0</v>
      </c>
      <c r="W97" s="33" t="str">
        <f>'2015'!U97</f>
        <v>ND</v>
      </c>
      <c r="X97" s="123">
        <f>'2016'!N97</f>
        <v>0.1</v>
      </c>
      <c r="Y97" s="124">
        <f>'2016'!O97</f>
        <v>0</v>
      </c>
      <c r="Z97" s="132">
        <f>'2016'!P97</f>
        <v>0</v>
      </c>
      <c r="AA97" s="39">
        <f>'2016'!Q97</f>
        <v>0</v>
      </c>
      <c r="AB97" s="39">
        <f>'2016'!R97</f>
        <v>0</v>
      </c>
      <c r="AC97" s="132">
        <f>'2016'!S97</f>
        <v>0</v>
      </c>
      <c r="AD97" s="33" t="str">
        <f>'2016'!T97</f>
        <v xml:space="preserve">Estos lineamientos ya estan estalbecidos por competencia a las entidades responslabes. </v>
      </c>
      <c r="AE97" s="123">
        <f>'2017'!N97</f>
        <v>0.1</v>
      </c>
      <c r="AF97" s="124">
        <f>'2017'!O97</f>
        <v>0.04</v>
      </c>
      <c r="AG97" s="132">
        <f>'2017'!P97</f>
        <v>0.39999999999999997</v>
      </c>
      <c r="AH97" s="39">
        <f>'2017'!Q97</f>
        <v>0</v>
      </c>
      <c r="AI97" s="39">
        <f>'2017'!R97</f>
        <v>0</v>
      </c>
      <c r="AJ97" s="132">
        <f>'2017'!S97</f>
        <v>0</v>
      </c>
      <c r="AK97" s="33" t="str">
        <f>'2017'!T97</f>
        <v xml:space="preserve">En la jefatura de mujer y equidad se esta priorizando los lineamientos para la investigación y atención de violencia, vulnerabilidad, entre otros. </v>
      </c>
      <c r="AL97" s="123">
        <f>'2018'!N97</f>
        <v>0</v>
      </c>
      <c r="AM97" s="124">
        <f>'2018'!O97</f>
        <v>0</v>
      </c>
      <c r="AN97" s="132">
        <f>'2018'!P97</f>
        <v>0</v>
      </c>
      <c r="AO97" s="39">
        <f>'2018'!Q97</f>
        <v>0</v>
      </c>
      <c r="AP97" s="39">
        <f>'2018'!R97</f>
        <v>0</v>
      </c>
      <c r="AQ97" s="132">
        <f>'2018'!S97</f>
        <v>0</v>
      </c>
      <c r="AR97" s="33"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7" s="123">
        <f>'2019'!N97</f>
        <v>1</v>
      </c>
      <c r="AT97" s="124">
        <f>'2019'!O97</f>
        <v>1</v>
      </c>
      <c r="AU97" s="132">
        <f>'2019'!P97</f>
        <v>0.8</v>
      </c>
      <c r="AV97" s="39">
        <f>'2019'!Q97</f>
        <v>50000000</v>
      </c>
      <c r="AW97" s="39">
        <f>'2019'!R97</f>
        <v>12768000</v>
      </c>
      <c r="AX97" s="132">
        <f>'2019'!S97</f>
        <v>0</v>
      </c>
      <c r="AY97" s="33" t="str">
        <f>'2019'!AB97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row>
    <row r="98" spans="1:51" ht="60" customHeight="1" x14ac:dyDescent="0.25">
      <c r="A98" s="298"/>
      <c r="B98" s="292"/>
      <c r="C98" s="266"/>
      <c r="D98" s="14">
        <v>87</v>
      </c>
      <c r="E98" s="14" t="s">
        <v>565</v>
      </c>
      <c r="F98" s="14" t="s">
        <v>566</v>
      </c>
      <c r="G98" s="14" t="s">
        <v>567</v>
      </c>
      <c r="H98" s="14" t="s">
        <v>568</v>
      </c>
      <c r="I98" s="55" t="s">
        <v>569</v>
      </c>
      <c r="J98" s="270"/>
      <c r="K98" s="273"/>
      <c r="L98" s="288"/>
      <c r="M98" s="274"/>
      <c r="N98" s="74">
        <v>0.9</v>
      </c>
      <c r="O98" s="49">
        <f t="shared" si="2"/>
        <v>0.18</v>
      </c>
      <c r="P98" s="80">
        <f t="shared" si="3"/>
        <v>0.19999999999999998</v>
      </c>
      <c r="Q98" s="95">
        <f>'2015'!O98</f>
        <v>0</v>
      </c>
      <c r="R98" s="97">
        <f>'2015'!P98</f>
        <v>0</v>
      </c>
      <c r="S98" s="38">
        <f>'2015'!Q98</f>
        <v>0</v>
      </c>
      <c r="T98" s="39">
        <f>'2015'!R98</f>
        <v>0</v>
      </c>
      <c r="U98" s="39">
        <f>'2015'!S98</f>
        <v>0</v>
      </c>
      <c r="V98" s="38">
        <f>'2015'!T98</f>
        <v>0</v>
      </c>
      <c r="W98" s="33" t="str">
        <f>'2015'!U98</f>
        <v>ND</v>
      </c>
      <c r="X98" s="123">
        <f>'2016'!N98</f>
        <v>0.09</v>
      </c>
      <c r="Y98" s="124">
        <f>'2016'!O98</f>
        <v>0.09</v>
      </c>
      <c r="Z98" s="132">
        <f>'2016'!P98</f>
        <v>1</v>
      </c>
      <c r="AA98" s="39">
        <f>'2016'!Q98</f>
        <v>0</v>
      </c>
      <c r="AB98" s="39">
        <f>'2016'!R98</f>
        <v>0</v>
      </c>
      <c r="AC98" s="132">
        <f>'2016'!S98</f>
        <v>0</v>
      </c>
      <c r="AD98" s="33" t="str">
        <f>'2016'!T98</f>
        <v xml:space="preserve">Se garantiza la atencion especializada por las entidades competentes para el restablecimiento de derechos de las niñas y adolescentes victimas de viloncia sexual. </v>
      </c>
      <c r="AE98" s="123">
        <f>'2017'!N98</f>
        <v>0.09</v>
      </c>
      <c r="AF98" s="124">
        <f>'2017'!O98</f>
        <v>0.09</v>
      </c>
      <c r="AG98" s="132">
        <f>'2017'!P98</f>
        <v>1</v>
      </c>
      <c r="AH98" s="39">
        <f>'2017'!Q98</f>
        <v>0</v>
      </c>
      <c r="AI98" s="39">
        <f>'2017'!R98</f>
        <v>0</v>
      </c>
      <c r="AJ98" s="132">
        <f>'2017'!S98</f>
        <v>0</v>
      </c>
      <c r="AK98" s="33" t="str">
        <f>'2017'!T98</f>
        <v xml:space="preserve">La jefaturade equidad y mujer garantiza la atencion especializada por las entidades competentes para el restablecimiento de derechos de las niñas y adolescentes victimas de viloncia sexual. </v>
      </c>
      <c r="AL98" s="123">
        <f>'2018'!N98</f>
        <v>0</v>
      </c>
      <c r="AM98" s="124">
        <f>'2018'!O98</f>
        <v>0</v>
      </c>
      <c r="AN98" s="132">
        <f>'2018'!P98</f>
        <v>0</v>
      </c>
      <c r="AO98" s="39">
        <f>'2018'!Q98</f>
        <v>0</v>
      </c>
      <c r="AP98" s="39">
        <f>'2018'!R98</f>
        <v>0</v>
      </c>
      <c r="AQ98" s="132">
        <f>'2018'!S98</f>
        <v>0</v>
      </c>
      <c r="AR98" s="33" t="str">
        <f>'2018'!AB98</f>
        <v>El ICBF, en el primer semestre del año 2018 realizó una capacitación de rutas de atención ante amenaza  vulneración de los derechos, construcción del diagnostico sitiacional y pacto de convivencia.</v>
      </c>
      <c r="AS98" s="123">
        <f>'2019'!N98</f>
        <v>0</v>
      </c>
      <c r="AT98" s="124">
        <f>'2019'!O98</f>
        <v>0</v>
      </c>
      <c r="AU98" s="132">
        <f>'2019'!P98</f>
        <v>0</v>
      </c>
      <c r="AV98" s="39">
        <f>'2019'!Q98</f>
        <v>0</v>
      </c>
      <c r="AW98" s="39">
        <f>'2019'!R98</f>
        <v>0</v>
      </c>
      <c r="AX98" s="132">
        <f>'2019'!S98</f>
        <v>0</v>
      </c>
      <c r="AY98" s="33" t="str">
        <f>'2019'!AB98</f>
        <v xml:space="preserve"> Este proceso hace parte de las acciones que se derivan del comité consultivo intersectorial para el abordaje integral de la violencia de género. </v>
      </c>
    </row>
    <row r="99" spans="1:51" ht="60" customHeight="1" x14ac:dyDescent="0.25">
      <c r="A99" s="298"/>
      <c r="B99" s="292"/>
      <c r="C99" s="266"/>
      <c r="D99" s="14">
        <v>88</v>
      </c>
      <c r="E99" s="14" t="s">
        <v>570</v>
      </c>
      <c r="F99" s="14" t="s">
        <v>571</v>
      </c>
      <c r="G99" s="14" t="s">
        <v>572</v>
      </c>
      <c r="H99" s="14" t="s">
        <v>59</v>
      </c>
      <c r="I99" s="55" t="s">
        <v>573</v>
      </c>
      <c r="J99" s="299" t="s">
        <v>574</v>
      </c>
      <c r="K99" s="288"/>
      <c r="L99" s="288"/>
      <c r="M99" s="300"/>
      <c r="N99" s="74">
        <v>0.9</v>
      </c>
      <c r="O99" s="49">
        <f t="shared" si="2"/>
        <v>0.09</v>
      </c>
      <c r="P99" s="80">
        <f t="shared" si="3"/>
        <v>9.9999999999999992E-2</v>
      </c>
      <c r="Q99" s="95">
        <f>'2015'!O99</f>
        <v>0</v>
      </c>
      <c r="R99" s="97">
        <f>'2015'!P99</f>
        <v>0</v>
      </c>
      <c r="S99" s="38">
        <f>'2015'!Q99</f>
        <v>0</v>
      </c>
      <c r="T99" s="39">
        <f>'2015'!R99</f>
        <v>0</v>
      </c>
      <c r="U99" s="39">
        <f>'2015'!S99</f>
        <v>0</v>
      </c>
      <c r="V99" s="38">
        <f>'2015'!T99</f>
        <v>0</v>
      </c>
      <c r="W99" s="33" t="str">
        <f>'2015'!U99</f>
        <v>ND</v>
      </c>
      <c r="X99" s="123">
        <f>'2016'!N99</f>
        <v>0.09</v>
      </c>
      <c r="Y99" s="124">
        <f>'2016'!O99</f>
        <v>0.09</v>
      </c>
      <c r="Z99" s="132">
        <f>'2016'!P99</f>
        <v>1</v>
      </c>
      <c r="AA99" s="39">
        <f>'2016'!Q99</f>
        <v>0</v>
      </c>
      <c r="AB99" s="39">
        <f>'2016'!R99</f>
        <v>0</v>
      </c>
      <c r="AC99" s="132">
        <f>'2016'!S99</f>
        <v>0</v>
      </c>
      <c r="AD99" s="33" t="str">
        <f>'2016'!T99</f>
        <v>se ha garantizado el funcionamiento en todo el departamento</v>
      </c>
      <c r="AE99" s="123">
        <f>'2017'!N99</f>
        <v>0.09</v>
      </c>
      <c r="AF99" s="124">
        <f>'2017'!O99</f>
        <v>0</v>
      </c>
      <c r="AG99" s="132">
        <f>'2017'!P99</f>
        <v>0</v>
      </c>
      <c r="AH99" s="39" t="str">
        <f>'2017'!Q99</f>
        <v>PENDIENTE</v>
      </c>
      <c r="AI99" s="39" t="str">
        <f>'2017'!R99</f>
        <v>PENDIENTE</v>
      </c>
      <c r="AJ99" s="132">
        <f>'2017'!S99</f>
        <v>0</v>
      </c>
      <c r="AK99" s="33" t="str">
        <f>'2017'!T99</f>
        <v>Se ha citado con su respectivo oficio, sin embargo, no se ha logrado consolidar informacion.</v>
      </c>
      <c r="AL99" s="123">
        <f>'2018'!N99</f>
        <v>0</v>
      </c>
      <c r="AM99" s="124">
        <f>'2018'!O99</f>
        <v>0</v>
      </c>
      <c r="AN99" s="132">
        <f>'2018'!P99</f>
        <v>0</v>
      </c>
      <c r="AO99" s="39">
        <f>'2018'!Q99</f>
        <v>0</v>
      </c>
      <c r="AP99" s="39" t="e">
        <f>'2018'!R99</f>
        <v>#VALUE!</v>
      </c>
      <c r="AQ99" s="132">
        <f>'2018'!S99</f>
        <v>0</v>
      </c>
      <c r="AR99" s="33"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9" s="123">
        <f>'2019'!N99</f>
        <v>0</v>
      </c>
      <c r="AT99" s="124">
        <f>'2019'!O99</f>
        <v>0</v>
      </c>
      <c r="AU99" s="132">
        <f>'2019'!P99</f>
        <v>0</v>
      </c>
      <c r="AV99" s="39">
        <f>'2019'!Q99</f>
        <v>0</v>
      </c>
      <c r="AW99" s="39">
        <f>'2019'!R99</f>
        <v>0</v>
      </c>
      <c r="AX99" s="132">
        <f>'2019'!S99</f>
        <v>0</v>
      </c>
      <c r="AY99" s="33" t="str">
        <f>'2019'!AB99</f>
        <v xml:space="preserve">Se reporta la información consignada en las acciones 85 y 86 por cuanto se consideran estrechamente vinculadas. Es así que la unidad CAIVAS hace parte del comité consultivo intersectorial para el abordaje integral de la violencia de género y el abuso sexual contra niños, niñas y adolescentes. Constituyendose este espacio como propicio para el asegurameinto de la atención especializada a NNA víctimas de violencia sexual. </v>
      </c>
    </row>
    <row r="100" spans="1:51" ht="60" customHeight="1" x14ac:dyDescent="0.25">
      <c r="A100" s="298"/>
      <c r="B100" s="275" t="s">
        <v>558</v>
      </c>
      <c r="C100" s="266" t="s">
        <v>559</v>
      </c>
      <c r="D100" s="14">
        <v>89</v>
      </c>
      <c r="E100" s="14" t="s">
        <v>575</v>
      </c>
      <c r="F100" s="14" t="s">
        <v>576</v>
      </c>
      <c r="G100" s="14" t="s">
        <v>577</v>
      </c>
      <c r="H100" s="14" t="s">
        <v>59</v>
      </c>
      <c r="I100" s="55" t="s">
        <v>578</v>
      </c>
      <c r="J100" s="270" t="s">
        <v>215</v>
      </c>
      <c r="K100" s="273" t="s">
        <v>216</v>
      </c>
      <c r="L100" s="288">
        <v>197</v>
      </c>
      <c r="M100" s="274" t="s">
        <v>217</v>
      </c>
      <c r="N100" s="74">
        <v>0.9</v>
      </c>
      <c r="O100" s="49">
        <f t="shared" si="2"/>
        <v>0.38</v>
      </c>
      <c r="P100" s="80">
        <f t="shared" si="3"/>
        <v>0.42222222222222222</v>
      </c>
      <c r="Q100" s="95">
        <f>'2015'!O100</f>
        <v>0</v>
      </c>
      <c r="R100" s="97">
        <f>'2015'!P100</f>
        <v>0</v>
      </c>
      <c r="S100" s="38">
        <f>'2015'!Q100</f>
        <v>0</v>
      </c>
      <c r="T100" s="39">
        <f>'2015'!R100</f>
        <v>0</v>
      </c>
      <c r="U100" s="39">
        <f>'2015'!S100</f>
        <v>0</v>
      </c>
      <c r="V100" s="38">
        <f>'2015'!T100</f>
        <v>0</v>
      </c>
      <c r="W100" s="33" t="str">
        <f>'2015'!U100</f>
        <v>ND</v>
      </c>
      <c r="X100" s="123">
        <f>'2016'!N100</f>
        <v>0.09</v>
      </c>
      <c r="Y100" s="124">
        <f>'2016'!O100</f>
        <v>0.09</v>
      </c>
      <c r="Z100" s="132">
        <f>'2016'!P100</f>
        <v>1</v>
      </c>
      <c r="AA100" s="39">
        <f>'2016'!Q100</f>
        <v>0</v>
      </c>
      <c r="AB100" s="39">
        <f>'2016'!R100</f>
        <v>0</v>
      </c>
      <c r="AC100" s="132">
        <f>'2016'!S100</f>
        <v>0</v>
      </c>
      <c r="AD100" s="33" t="str">
        <f>'2016'!T100</f>
        <v>se ha acompañado  el fortalecimiento de la Línea estratégica de violencia basada en género del Programa de Casas de Justicia.</v>
      </c>
      <c r="AE100" s="123">
        <f>'2017'!N100</f>
        <v>0.09</v>
      </c>
      <c r="AF100" s="124">
        <f>'2017'!O100</f>
        <v>0.09</v>
      </c>
      <c r="AG100" s="132">
        <f>'2017'!P100</f>
        <v>1</v>
      </c>
      <c r="AH100" s="39">
        <f>'2017'!Q100</f>
        <v>82000000</v>
      </c>
      <c r="AI100" s="39">
        <f>'2017'!R100</f>
        <v>6570000</v>
      </c>
      <c r="AJ100" s="132">
        <f>'2017'!S100</f>
        <v>8.0121951219512197E-2</v>
      </c>
      <c r="AK100" s="33" t="str">
        <f>'2017'!T100</f>
        <v>La jefatura de mujer y equiad de genero se ha acompañado  el fortalecimiento de la Línea estratégica de violencia basada en género del Programa de Casas de Justicia.</v>
      </c>
      <c r="AL100" s="123">
        <f>'2018'!N100</f>
        <v>1</v>
      </c>
      <c r="AM100" s="124">
        <f>'2018'!O100</f>
        <v>0.2</v>
      </c>
      <c r="AN100" s="132">
        <f>'2018'!P100</f>
        <v>0.2</v>
      </c>
      <c r="AO100" s="39">
        <f>'2018'!Q100</f>
        <v>69300000</v>
      </c>
      <c r="AP100" s="39">
        <f>'2018'!R100</f>
        <v>59520000</v>
      </c>
      <c r="AQ100" s="132">
        <f>'2018'!S100</f>
        <v>0.8588744588744589</v>
      </c>
      <c r="AR100" s="33" t="e">
        <f>'2018'!#REF!</f>
        <v>#REF!</v>
      </c>
      <c r="AS100" s="123">
        <f>'2019'!N100</f>
        <v>0</v>
      </c>
      <c r="AT100" s="124">
        <f>'2019'!O100</f>
        <v>0</v>
      </c>
      <c r="AU100" s="132">
        <f>'2019'!P100</f>
        <v>0</v>
      </c>
      <c r="AV100" s="39">
        <f>'2019'!Q100</f>
        <v>0</v>
      </c>
      <c r="AW100" s="39">
        <f>'2019'!R100</f>
        <v>0</v>
      </c>
      <c r="AX100" s="132">
        <f>'2019'!S100</f>
        <v>0</v>
      </c>
      <c r="AY100" s="33" t="str">
        <f>'2019'!AB100</f>
        <v xml:space="preserve"> Este proceso hace parte de las acciones que se derivan del comité consultivo intersectorial para el abordaje integral de la violencia de género. </v>
      </c>
    </row>
    <row r="101" spans="1:51" ht="60" customHeight="1" x14ac:dyDescent="0.25">
      <c r="A101" s="298"/>
      <c r="B101" s="275"/>
      <c r="C101" s="266"/>
      <c r="D101" s="14">
        <v>90</v>
      </c>
      <c r="E101" s="14" t="s">
        <v>579</v>
      </c>
      <c r="F101" s="14" t="s">
        <v>580</v>
      </c>
      <c r="G101" s="14" t="s">
        <v>581</v>
      </c>
      <c r="H101" s="14" t="s">
        <v>563</v>
      </c>
      <c r="I101" s="55" t="s">
        <v>582</v>
      </c>
      <c r="J101" s="270"/>
      <c r="K101" s="273"/>
      <c r="L101" s="288"/>
      <c r="M101" s="274"/>
      <c r="N101" s="44" t="s">
        <v>581</v>
      </c>
      <c r="O101" s="49">
        <f t="shared" si="2"/>
        <v>2.2000000000000002</v>
      </c>
      <c r="P101" s="80" t="e">
        <f t="shared" si="3"/>
        <v>#VALUE!</v>
      </c>
      <c r="Q101" s="95" t="str">
        <f>'2015'!O101</f>
        <v xml:space="preserve">Implementación de Lineamientos para la atención adecuada de mujeres víctimas </v>
      </c>
      <c r="R101" s="97">
        <f>'2015'!P101</f>
        <v>1</v>
      </c>
      <c r="S101" s="38">
        <f>'2015'!Q101</f>
        <v>1</v>
      </c>
      <c r="T101" s="39">
        <f>'2015'!R101</f>
        <v>120477539</v>
      </c>
      <c r="U101" s="39">
        <f>'2015'!S101</f>
        <v>48449646</v>
      </c>
      <c r="V101" s="38">
        <f>'2015'!T101</f>
        <v>0.4021467105167213</v>
      </c>
      <c r="W101" s="33"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101" s="123">
        <f>'2016'!N101</f>
        <v>0.1</v>
      </c>
      <c r="Y101" s="124">
        <f>'2016'!O101</f>
        <v>0.1</v>
      </c>
      <c r="Z101" s="132">
        <f>'2016'!P101</f>
        <v>1</v>
      </c>
      <c r="AA101" s="39">
        <f>'2016'!Q101</f>
        <v>0</v>
      </c>
      <c r="AB101" s="39">
        <f>'2016'!R101</f>
        <v>0</v>
      </c>
      <c r="AC101" s="132">
        <f>'2016'!S101</f>
        <v>0</v>
      </c>
      <c r="AD101" s="33" t="str">
        <f>'2016'!T101</f>
        <v xml:space="preserve">se han socializado las rutas de atencion deseañadas para la atencion adecuada a mujeres victimas de violencia de genero. </v>
      </c>
      <c r="AE101" s="123">
        <f>'2017'!N101</f>
        <v>0.1</v>
      </c>
      <c r="AF101" s="124">
        <f>'2017'!O101</f>
        <v>0.1</v>
      </c>
      <c r="AG101" s="132">
        <f>'2017'!P101</f>
        <v>1</v>
      </c>
      <c r="AH101" s="39">
        <f>'2017'!Q101</f>
        <v>0</v>
      </c>
      <c r="AI101" s="39">
        <f>'2017'!R101</f>
        <v>0</v>
      </c>
      <c r="AJ101" s="132">
        <f>'2017'!S101</f>
        <v>0</v>
      </c>
      <c r="AK101" s="33" t="str">
        <f>'2017'!T101</f>
        <v xml:space="preserve">jefatura de equidad y mujer, se han socializado las rutas de atencion deseañadas para la atencion adecuada a mujeres victimas de violencia de genero. </v>
      </c>
      <c r="AL101" s="123">
        <f>'2018'!N101</f>
        <v>0</v>
      </c>
      <c r="AM101" s="124">
        <f>'2018'!O101</f>
        <v>0</v>
      </c>
      <c r="AN101" s="132">
        <f>'2018'!P101</f>
        <v>0</v>
      </c>
      <c r="AO101" s="39">
        <f>'2018'!Q101</f>
        <v>0</v>
      </c>
      <c r="AP101" s="39">
        <f>'2018'!R101</f>
        <v>0</v>
      </c>
      <c r="AQ101" s="132">
        <f>'2018'!S101</f>
        <v>0</v>
      </c>
      <c r="AR101" s="33">
        <f>'2018'!AB101</f>
        <v>0</v>
      </c>
      <c r="AS101" s="123">
        <f>'2019'!N101</f>
        <v>1</v>
      </c>
      <c r="AT101" s="124">
        <f>'2019'!O101</f>
        <v>1</v>
      </c>
      <c r="AU101" s="132">
        <f>'2019'!P101</f>
        <v>0.8</v>
      </c>
      <c r="AV101" s="39">
        <f>'2019'!Q101</f>
        <v>50000000</v>
      </c>
      <c r="AW101" s="39">
        <f>'2019'!R101</f>
        <v>12768000</v>
      </c>
      <c r="AX101" s="132">
        <f>'2019'!S101</f>
        <v>0</v>
      </c>
      <c r="AY101" s="33" t="str">
        <f>'2019'!AB101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row>
    <row r="102" spans="1:51" ht="60" customHeight="1" x14ac:dyDescent="0.25">
      <c r="A102" s="298"/>
      <c r="B102" s="275"/>
      <c r="C102" s="266"/>
      <c r="D102" s="14">
        <v>91</v>
      </c>
      <c r="E102" s="14" t="s">
        <v>583</v>
      </c>
      <c r="F102" s="14" t="s">
        <v>584</v>
      </c>
      <c r="G102" s="14" t="s">
        <v>585</v>
      </c>
      <c r="H102" s="14" t="s">
        <v>586</v>
      </c>
      <c r="I102" s="55" t="s">
        <v>587</v>
      </c>
      <c r="J102" s="44" t="s">
        <v>588</v>
      </c>
      <c r="K102" s="14" t="s">
        <v>589</v>
      </c>
      <c r="L102" s="14" t="s">
        <v>590</v>
      </c>
      <c r="M102" s="55" t="s">
        <v>591</v>
      </c>
      <c r="N102" s="74">
        <v>0.9</v>
      </c>
      <c r="O102" s="49">
        <f t="shared" si="2"/>
        <v>0.56800000000000006</v>
      </c>
      <c r="P102" s="80">
        <f t="shared" si="3"/>
        <v>0.63111111111111118</v>
      </c>
      <c r="Q102" s="95" t="str">
        <f>'2015'!O102</f>
        <v>Verificación del 20% de cumplimiento de los protocolo de atención a víctimas de violencia de genero</v>
      </c>
      <c r="R102" s="97">
        <f>'2015'!P102</f>
        <v>0.2</v>
      </c>
      <c r="S102" s="38">
        <f>'2015'!Q102</f>
        <v>1</v>
      </c>
      <c r="T102" s="39">
        <f>'2015'!R102</f>
        <v>148240000</v>
      </c>
      <c r="U102" s="39">
        <f>'2015'!S102</f>
        <v>21708252</v>
      </c>
      <c r="V102" s="38">
        <f>'2015'!T102</f>
        <v>0.14643990825688075</v>
      </c>
      <c r="W102" s="33"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102" s="123">
        <f>'2016'!N102</f>
        <v>0.09</v>
      </c>
      <c r="Y102" s="124">
        <f>'2016'!O102</f>
        <v>0.09</v>
      </c>
      <c r="Z102" s="132">
        <f>'2016'!P102</f>
        <v>1</v>
      </c>
      <c r="AA102" s="39">
        <f>'2016'!Q102</f>
        <v>0</v>
      </c>
      <c r="AB102" s="39">
        <f>'2016'!R102</f>
        <v>0</v>
      </c>
      <c r="AC102" s="132">
        <f>'2016'!S102</f>
        <v>0</v>
      </c>
      <c r="AD102" s="33" t="str">
        <f>'2016'!T102</f>
        <v xml:space="preserve">se ha realizado el seguimiento a las rutas de atencion a las mujeres victimas de violencia de género. </v>
      </c>
      <c r="AE102" s="123">
        <f>'2017'!N102</f>
        <v>0.09</v>
      </c>
      <c r="AF102" s="124">
        <f>'2017'!O102</f>
        <v>7.8E-2</v>
      </c>
      <c r="AG102" s="132">
        <f>'2017'!P102</f>
        <v>0.8666666666666667</v>
      </c>
      <c r="AH102" s="39" t="str">
        <f>'2017'!Q102</f>
        <v>82.000.000
25100000</v>
      </c>
      <c r="AI102" s="39" t="str">
        <f>'2017'!R102</f>
        <v>6.570.000
12176208</v>
      </c>
      <c r="AJ102" s="132">
        <f>'2017'!S102</f>
        <v>0</v>
      </c>
      <c r="AK102" s="33"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102" s="123">
        <f>'2018'!N102</f>
        <v>1</v>
      </c>
      <c r="AM102" s="124">
        <f>'2018'!O102</f>
        <v>0.2</v>
      </c>
      <c r="AN102" s="132">
        <f>'2018'!P102</f>
        <v>0.2</v>
      </c>
      <c r="AO102" s="39">
        <f>'2018'!Q102</f>
        <v>69300000</v>
      </c>
      <c r="AP102" s="39">
        <f>'2018'!R102</f>
        <v>59520000</v>
      </c>
      <c r="AQ102" s="132">
        <f>'2018'!S102</f>
        <v>0.8588744588744589</v>
      </c>
      <c r="AR102" s="33"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102" s="123">
        <f>'2019'!N102</f>
        <v>0</v>
      </c>
      <c r="AT102" s="124">
        <f>'2019'!O102</f>
        <v>0</v>
      </c>
      <c r="AU102" s="132">
        <f>'2019'!P102</f>
        <v>0</v>
      </c>
      <c r="AV102" s="39">
        <f>'2019'!Q102</f>
        <v>0</v>
      </c>
      <c r="AW102" s="39">
        <f>'2019'!R102</f>
        <v>0</v>
      </c>
      <c r="AX102" s="132">
        <f>'2019'!S102</f>
        <v>0</v>
      </c>
      <c r="AY102" s="33" t="str">
        <f>'2019'!AB102</f>
        <v xml:space="preserve"> Este proceso hace parte de las acciones que se derivan del comité consultivo intersectorial para el abordaje integral de la violencia de género. </v>
      </c>
    </row>
    <row r="103" spans="1:51" ht="60" customHeight="1" x14ac:dyDescent="0.25">
      <c r="A103" s="298"/>
      <c r="B103" s="275"/>
      <c r="C103" s="266"/>
      <c r="D103" s="14">
        <v>92</v>
      </c>
      <c r="E103" s="14" t="s">
        <v>592</v>
      </c>
      <c r="F103" s="14" t="s">
        <v>593</v>
      </c>
      <c r="G103" s="14" t="s">
        <v>594</v>
      </c>
      <c r="H103" s="14" t="s">
        <v>595</v>
      </c>
      <c r="I103" s="55" t="s">
        <v>596</v>
      </c>
      <c r="J103" s="44" t="s">
        <v>597</v>
      </c>
      <c r="K103" s="14" t="s">
        <v>386</v>
      </c>
      <c r="L103" s="19">
        <v>219</v>
      </c>
      <c r="M103" s="33" t="s">
        <v>482</v>
      </c>
      <c r="N103" s="44">
        <v>2</v>
      </c>
      <c r="O103" s="49">
        <f t="shared" si="2"/>
        <v>1.33</v>
      </c>
      <c r="P103" s="80">
        <f t="shared" si="3"/>
        <v>0.66500000000000004</v>
      </c>
      <c r="Q103" s="95">
        <f>'2015'!O103</f>
        <v>1</v>
      </c>
      <c r="R103" s="97">
        <f>'2015'!P103</f>
        <v>1</v>
      </c>
      <c r="S103" s="38">
        <f>'2015'!Q103</f>
        <v>1</v>
      </c>
      <c r="T103" s="39">
        <f>'2015'!R103</f>
        <v>42709999</v>
      </c>
      <c r="U103" s="39">
        <f>'2015'!S103</f>
        <v>35673333</v>
      </c>
      <c r="V103" s="38">
        <f>'2015'!T103</f>
        <v>0.83524546558757817</v>
      </c>
      <c r="W103" s="33"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3" s="123">
        <f>'2016'!N103</f>
        <v>0.1</v>
      </c>
      <c r="Y103" s="124">
        <f>'2016'!O103</f>
        <v>0.1</v>
      </c>
      <c r="Z103" s="132">
        <f>'2016'!P103</f>
        <v>1</v>
      </c>
      <c r="AA103" s="39">
        <f>'2016'!Q103</f>
        <v>0</v>
      </c>
      <c r="AB103" s="39">
        <f>'2016'!R103</f>
        <v>0</v>
      </c>
      <c r="AC103" s="132">
        <f>'2016'!S103</f>
        <v>0</v>
      </c>
      <c r="AD103" s="33" t="str">
        <f>'2016'!T103</f>
        <v>Estan establecidas en el codigo de infancia y adolescencia</v>
      </c>
      <c r="AE103" s="123">
        <f>'2017'!N103</f>
        <v>0.1</v>
      </c>
      <c r="AF103" s="124">
        <f>'2017'!O103</f>
        <v>0.08</v>
      </c>
      <c r="AG103" s="132">
        <f>'2017'!P103</f>
        <v>0.79999999999999993</v>
      </c>
      <c r="AH103" s="39">
        <f>'2017'!Q103</f>
        <v>111600000</v>
      </c>
      <c r="AI103" s="39">
        <f>'2017'!R103</f>
        <v>94500000</v>
      </c>
      <c r="AJ103" s="132">
        <f>'2017'!S103</f>
        <v>0.84677419354838712</v>
      </c>
      <c r="AK103" s="33"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103" s="123">
        <f>'2018'!N103</f>
        <v>1</v>
      </c>
      <c r="AM103" s="124">
        <f>'2018'!O103</f>
        <v>0.15</v>
      </c>
      <c r="AN103" s="132">
        <f>'2018'!P103</f>
        <v>0.15</v>
      </c>
      <c r="AO103" s="39">
        <f>'2018'!Q103</f>
        <v>7250000</v>
      </c>
      <c r="AP103" s="39">
        <f>'2018'!R103</f>
        <v>1500000</v>
      </c>
      <c r="AQ103" s="132">
        <f>'2018'!S103</f>
        <v>0.20689655172413793</v>
      </c>
      <c r="AR103" s="33"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103" s="123">
        <f>'2019'!N103</f>
        <v>0</v>
      </c>
      <c r="AT103" s="124">
        <f>'2019'!O103</f>
        <v>0</v>
      </c>
      <c r="AU103" s="132">
        <f>'2019'!P103</f>
        <v>0</v>
      </c>
      <c r="AV103" s="39">
        <f>'2019'!Q103</f>
        <v>0</v>
      </c>
      <c r="AW103" s="39">
        <f>'2019'!R103</f>
        <v>0</v>
      </c>
      <c r="AX103" s="132">
        <f>'2019'!S103</f>
        <v>0</v>
      </c>
      <c r="AY103" s="33" t="str">
        <f>'2019'!AB103</f>
        <v xml:space="preserve"> Este proceso hace parte de las acciones que se derivan del comité consultivo intersectorial para el abordaje integral de la violencia de género. </v>
      </c>
    </row>
    <row r="104" spans="1:51" ht="60" customHeight="1" x14ac:dyDescent="0.25">
      <c r="A104" s="298"/>
      <c r="B104" s="275"/>
      <c r="C104" s="266"/>
      <c r="D104" s="14">
        <v>93</v>
      </c>
      <c r="E104" s="14" t="s">
        <v>598</v>
      </c>
      <c r="F104" s="14" t="s">
        <v>599</v>
      </c>
      <c r="G104" s="14" t="s">
        <v>600</v>
      </c>
      <c r="H104" s="14" t="s">
        <v>601</v>
      </c>
      <c r="I104" s="55" t="s">
        <v>602</v>
      </c>
      <c r="J104" s="61" t="s">
        <v>389</v>
      </c>
      <c r="K104" s="28" t="s">
        <v>603</v>
      </c>
      <c r="L104" s="28">
        <v>228</v>
      </c>
      <c r="M104" s="62" t="s">
        <v>604</v>
      </c>
      <c r="N104" s="44" t="s">
        <v>600</v>
      </c>
      <c r="O104" s="49">
        <f t="shared" si="2"/>
        <v>9.08</v>
      </c>
      <c r="P104" s="80" t="e">
        <f t="shared" si="3"/>
        <v>#VALUE!</v>
      </c>
      <c r="Q104" s="95">
        <f>'2015'!O104</f>
        <v>0</v>
      </c>
      <c r="R104" s="97">
        <f>'2015'!P104</f>
        <v>0</v>
      </c>
      <c r="S104" s="38">
        <f>'2015'!Q104</f>
        <v>0</v>
      </c>
      <c r="T104" s="39">
        <f>'2015'!R104</f>
        <v>0</v>
      </c>
      <c r="U104" s="39">
        <f>'2015'!S104</f>
        <v>0</v>
      </c>
      <c r="V104" s="38">
        <f>'2015'!T104</f>
        <v>0</v>
      </c>
      <c r="W104" s="33">
        <f>'2015'!U104</f>
        <v>0</v>
      </c>
      <c r="X104" s="123">
        <f>'2016'!N104</f>
        <v>0.1</v>
      </c>
      <c r="Y104" s="124">
        <f>'2016'!O104</f>
        <v>0</v>
      </c>
      <c r="Z104" s="132">
        <f>'2016'!P104</f>
        <v>0</v>
      </c>
      <c r="AA104" s="39">
        <f>'2016'!Q104</f>
        <v>0</v>
      </c>
      <c r="AB104" s="39">
        <f>'2016'!R104</f>
        <v>0</v>
      </c>
      <c r="AC104" s="132">
        <f>'2016'!S104</f>
        <v>0</v>
      </c>
      <c r="AD104" s="33" t="str">
        <f>'2016'!T104</f>
        <v xml:space="preserve">No reporta informacion </v>
      </c>
      <c r="AE104" s="123">
        <f>'2017'!N104</f>
        <v>0.1</v>
      </c>
      <c r="AF104" s="124">
        <f>'2017'!O104</f>
        <v>0.08</v>
      </c>
      <c r="AG104" s="132">
        <f>'2017'!P104</f>
        <v>0.79999999999999993</v>
      </c>
      <c r="AH104" s="39">
        <f>'2017'!Q104</f>
        <v>25100000</v>
      </c>
      <c r="AI104" s="39">
        <f>'2017'!R104</f>
        <v>12176208</v>
      </c>
      <c r="AJ104" s="132">
        <f>'2017'!S104</f>
        <v>0.48510788844621516</v>
      </c>
      <c r="AK104" s="33"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104" s="123">
        <f>'2018'!N104</f>
        <v>12</v>
      </c>
      <c r="AM104" s="124">
        <f>'2018'!O104</f>
        <v>8</v>
      </c>
      <c r="AN104" s="132">
        <f>'2018'!P104</f>
        <v>0.66666666666666663</v>
      </c>
      <c r="AO104" s="39">
        <f>'2018'!Q104</f>
        <v>210000000</v>
      </c>
      <c r="AP104" s="39">
        <f>'2018'!R104</f>
        <v>68175000</v>
      </c>
      <c r="AQ104" s="132">
        <f>'2018'!S104</f>
        <v>0.32464285714285712</v>
      </c>
      <c r="AR104" s="33"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104" s="123">
        <f>'2019'!N104</f>
        <v>1</v>
      </c>
      <c r="AT104" s="124">
        <f>'2019'!O104</f>
        <v>1</v>
      </c>
      <c r="AU104" s="132">
        <f>'2019'!P104</f>
        <v>0.7</v>
      </c>
      <c r="AV104" s="39">
        <f>'2019'!Q104</f>
        <v>50000000</v>
      </c>
      <c r="AW104" s="39">
        <f>'2019'!R104</f>
        <v>16166000</v>
      </c>
      <c r="AX104" s="132">
        <f>'2019'!S104</f>
        <v>0</v>
      </c>
      <c r="AY104" s="33" t="str">
        <f>'2019'!AB104</f>
        <v xml:space="preserve"> Este proceso hace parte de las acciones que se derivan del comité consultivo intersectorial para el abordaje integral de la violencia de género. </v>
      </c>
    </row>
    <row r="105" spans="1:51" ht="60" customHeight="1" x14ac:dyDescent="0.25">
      <c r="A105" s="298"/>
      <c r="B105" s="275"/>
      <c r="C105" s="266"/>
      <c r="D105" s="14">
        <v>94</v>
      </c>
      <c r="E105" s="14" t="s">
        <v>605</v>
      </c>
      <c r="F105" s="14" t="s">
        <v>606</v>
      </c>
      <c r="G105" s="14" t="s">
        <v>607</v>
      </c>
      <c r="H105" s="14" t="s">
        <v>608</v>
      </c>
      <c r="I105" s="55" t="s">
        <v>609</v>
      </c>
      <c r="J105" s="44" t="s">
        <v>254</v>
      </c>
      <c r="K105" s="19" t="s">
        <v>262</v>
      </c>
      <c r="L105" s="14">
        <v>137</v>
      </c>
      <c r="M105" s="55" t="s">
        <v>263</v>
      </c>
      <c r="N105" s="44" t="s">
        <v>607</v>
      </c>
      <c r="O105" s="49">
        <f t="shared" si="2"/>
        <v>3.6</v>
      </c>
      <c r="P105" s="80" t="e">
        <f t="shared" si="3"/>
        <v>#VALUE!</v>
      </c>
      <c r="Q105" s="95" t="str">
        <f>'2015'!O105</f>
        <v>Dar inicio a los protocolos de las medidas de atencion establecidas en los literales a) y b) del artículo 19 de la Ley 1257 de 2008, de acuerdo a lo reglametado por el Gobierno Nacional (Ministerios de Salud, Defensa y Justicia)</v>
      </c>
      <c r="R105" s="97">
        <f>'2015'!P105</f>
        <v>0.5</v>
      </c>
      <c r="S105" s="38">
        <f>'2015'!Q105</f>
        <v>0.5</v>
      </c>
      <c r="T105" s="39">
        <f>'2015'!R105</f>
        <v>75646965.310000002</v>
      </c>
      <c r="U105" s="39">
        <f>'2015'!S105</f>
        <v>40525000</v>
      </c>
      <c r="V105" s="38">
        <f>'2015'!T105</f>
        <v>0.53571217079137579</v>
      </c>
      <c r="W105" s="33" t="str">
        <f>'2015'!U105</f>
        <v>A la fecha no registra asignación de recursos especiales de la nación, en dicho proceso de reconocimiento por lo que las atenciones integrales de las víctimas de violencia se realiza con la  concurrencia de las EPS.</v>
      </c>
      <c r="X105" s="123">
        <f>'2016'!N105</f>
        <v>0.1</v>
      </c>
      <c r="Y105" s="124">
        <f>'2016'!O105</f>
        <v>0</v>
      </c>
      <c r="Z105" s="132">
        <f>'2016'!P105</f>
        <v>0</v>
      </c>
      <c r="AA105" s="39">
        <f>'2016'!Q105</f>
        <v>0</v>
      </c>
      <c r="AB105" s="39">
        <f>'2016'!R105</f>
        <v>0</v>
      </c>
      <c r="AC105" s="132">
        <f>'2016'!S105</f>
        <v>0</v>
      </c>
      <c r="AD105" s="33" t="str">
        <f>'2016'!T105</f>
        <v>A la fecha no registra asignación de recursos especiales de la nación, en dicho proceso de reconocimiento por lo que las atenciones integrales de las víctimas de violencia se realiza con la  concurrencia de las EPS.</v>
      </c>
      <c r="AE105" s="123">
        <f>'2017'!N105</f>
        <v>0.1</v>
      </c>
      <c r="AF105" s="124">
        <f>'2017'!O105</f>
        <v>0.1</v>
      </c>
      <c r="AG105" s="132">
        <f>'2017'!P105</f>
        <v>1</v>
      </c>
      <c r="AH105" s="39">
        <f>'2017'!Q105</f>
        <v>41200000</v>
      </c>
      <c r="AI105" s="39">
        <f>'2017'!R105</f>
        <v>38560000</v>
      </c>
      <c r="AJ105" s="132">
        <f>'2017'!S105</f>
        <v>0.93592233009708736</v>
      </c>
      <c r="AK105" s="33"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5" s="123">
        <f>'2018'!N105</f>
        <v>12</v>
      </c>
      <c r="AM105" s="124">
        <f>'2018'!O105</f>
        <v>2</v>
      </c>
      <c r="AN105" s="132">
        <f>'2018'!P105</f>
        <v>0.16666666666666666</v>
      </c>
      <c r="AO105" s="39">
        <f>'2018'!Q105</f>
        <v>53000000</v>
      </c>
      <c r="AP105" s="39">
        <f>'2018'!R105</f>
        <v>26400000</v>
      </c>
      <c r="AQ105" s="132">
        <f>'2018'!S105</f>
        <v>0.49811320754716981</v>
      </c>
      <c r="AR105" s="33"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5" s="123">
        <f>'2019'!N105</f>
        <v>1</v>
      </c>
      <c r="AT105" s="124">
        <f>'2019'!O105</f>
        <v>1</v>
      </c>
      <c r="AU105" s="132">
        <f>'2019'!P105</f>
        <v>0.7</v>
      </c>
      <c r="AV105" s="39">
        <f>'2019'!Q105</f>
        <v>26100000</v>
      </c>
      <c r="AW105" s="39">
        <f>'2019'!R105</f>
        <v>7955922</v>
      </c>
      <c r="AX105" s="132">
        <f>'2019'!S105</f>
        <v>0</v>
      </c>
      <c r="AY105" s="33" t="str">
        <f>'2019'!AB105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row>
    <row r="106" spans="1:51" ht="60" customHeight="1" x14ac:dyDescent="0.25">
      <c r="A106" s="298"/>
      <c r="B106" s="275"/>
      <c r="C106" s="266"/>
      <c r="D106" s="14">
        <v>95</v>
      </c>
      <c r="E106" s="14" t="s">
        <v>610</v>
      </c>
      <c r="F106" s="14" t="s">
        <v>611</v>
      </c>
      <c r="G106" s="14" t="s">
        <v>612</v>
      </c>
      <c r="H106" s="14" t="s">
        <v>87</v>
      </c>
      <c r="I106" s="55" t="s">
        <v>613</v>
      </c>
      <c r="J106" s="270" t="s">
        <v>215</v>
      </c>
      <c r="K106" s="273" t="s">
        <v>216</v>
      </c>
      <c r="L106" s="288">
        <v>197</v>
      </c>
      <c r="M106" s="274" t="s">
        <v>217</v>
      </c>
      <c r="N106" s="44" t="s">
        <v>612</v>
      </c>
      <c r="O106" s="49">
        <f t="shared" si="2"/>
        <v>2.3600000000000003</v>
      </c>
      <c r="P106" s="80" t="e">
        <f t="shared" si="3"/>
        <v>#VALUE!</v>
      </c>
      <c r="Q106" s="95">
        <f>'2015'!O106</f>
        <v>1</v>
      </c>
      <c r="R106" s="97">
        <f>'2015'!P106</f>
        <v>1</v>
      </c>
      <c r="S106" s="38">
        <f>'2015'!Q106</f>
        <v>1</v>
      </c>
      <c r="T106" s="39">
        <f>'2015'!R106</f>
        <v>42709999</v>
      </c>
      <c r="U106" s="39">
        <f>'2015'!S106</f>
        <v>35673333</v>
      </c>
      <c r="V106" s="38">
        <f>'2015'!T106</f>
        <v>0.83524546558757817</v>
      </c>
      <c r="W106" s="33"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6" s="123">
        <f>'2016'!N106</f>
        <v>0.1</v>
      </c>
      <c r="Y106" s="124">
        <f>'2016'!O106</f>
        <v>0.1</v>
      </c>
      <c r="Z106" s="132">
        <f>'2016'!P106</f>
        <v>1</v>
      </c>
      <c r="AA106" s="39">
        <f>'2016'!Q106</f>
        <v>0</v>
      </c>
      <c r="AB106" s="39">
        <f>'2016'!R106</f>
        <v>0</v>
      </c>
      <c r="AC106" s="132">
        <f>'2016'!S106</f>
        <v>0</v>
      </c>
      <c r="AD106" s="33"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6" s="123">
        <f>'2017'!N106</f>
        <v>0.1</v>
      </c>
      <c r="AF106" s="124">
        <f>'2017'!O106</f>
        <v>0.06</v>
      </c>
      <c r="AG106" s="132">
        <f>'2017'!P106</f>
        <v>0.6</v>
      </c>
      <c r="AH106" s="39">
        <f>'2017'!Q106</f>
        <v>82000000</v>
      </c>
      <c r="AI106" s="39">
        <f>'2017'!R106</f>
        <v>6570000</v>
      </c>
      <c r="AJ106" s="132">
        <f>'2017'!S106</f>
        <v>8.0121951219512197E-2</v>
      </c>
      <c r="AK106" s="33"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6" s="123">
        <f>'2018'!N106</f>
        <v>1</v>
      </c>
      <c r="AM106" s="124">
        <f>'2018'!O106</f>
        <v>0.2</v>
      </c>
      <c r="AN106" s="132">
        <f>'2018'!P106</f>
        <v>0.2</v>
      </c>
      <c r="AO106" s="39">
        <f>'2018'!Q106</f>
        <v>69300000</v>
      </c>
      <c r="AP106" s="39">
        <f>'2018'!R106</f>
        <v>59520000</v>
      </c>
      <c r="AQ106" s="132">
        <f>'2018'!S106</f>
        <v>0.8588744588744589</v>
      </c>
      <c r="AR106" s="33"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6" s="123">
        <f>'2019'!N106</f>
        <v>1</v>
      </c>
      <c r="AT106" s="124">
        <f>'2019'!O106</f>
        <v>1</v>
      </c>
      <c r="AU106" s="132">
        <f>'2019'!P106</f>
        <v>0.7</v>
      </c>
      <c r="AV106" s="39">
        <f>'2019'!Q106</f>
        <v>56000000</v>
      </c>
      <c r="AW106" s="39">
        <f>'2019'!R106</f>
        <v>2798000</v>
      </c>
      <c r="AX106" s="132">
        <f>'2019'!S106</f>
        <v>0</v>
      </c>
      <c r="AY106" s="33" t="str">
        <f>'2019'!AB106</f>
        <v xml:space="preserve">De igual forma, a través de videoconferencias realizadas con la Nación, en puesto de mando unificado con diferentes enlaces del Ministerio de Justicia, Salud, consejería presidencial, fiscalía y policía, se ha orientado sobre la implementación de medidas de atención establecidas en la Ley 1257 y sus diferentes decretos reglamentarios. 
Es así como este comité, reemplaza las funciones de seguimiento a la implementación de la Ley 1257, por lo cual el monitoreo y desarrollo de estrategias de coordinación interinstitucional para la implementación de medidas, se realiza a través del mismo. </v>
      </c>
    </row>
    <row r="107" spans="1:51" ht="60" customHeight="1" x14ac:dyDescent="0.25">
      <c r="A107" s="298"/>
      <c r="B107" s="275"/>
      <c r="C107" s="266"/>
      <c r="D107" s="14">
        <v>96</v>
      </c>
      <c r="E107" s="14" t="s">
        <v>614</v>
      </c>
      <c r="F107" s="14" t="s">
        <v>615</v>
      </c>
      <c r="G107" s="14" t="s">
        <v>616</v>
      </c>
      <c r="H107" s="14" t="s">
        <v>59</v>
      </c>
      <c r="I107" s="55" t="s">
        <v>617</v>
      </c>
      <c r="J107" s="270"/>
      <c r="K107" s="273"/>
      <c r="L107" s="288"/>
      <c r="M107" s="274"/>
      <c r="N107" s="74">
        <v>0.9</v>
      </c>
      <c r="O107" s="49">
        <f t="shared" si="2"/>
        <v>1.17</v>
      </c>
      <c r="P107" s="80">
        <f t="shared" si="3"/>
        <v>1.2999999999999998</v>
      </c>
      <c r="Q107" s="95" t="str">
        <f>'2015'!O107</f>
        <v>5 % de asesorias ejecutadas al Comité de Seguimiento</v>
      </c>
      <c r="R107" s="97">
        <f>'2015'!P107</f>
        <v>0.02</v>
      </c>
      <c r="S107" s="38">
        <f>'2015'!Q107</f>
        <v>0.4</v>
      </c>
      <c r="T107" s="39">
        <f>'2015'!R107</f>
        <v>148240000</v>
      </c>
      <c r="U107" s="39">
        <f>'2015'!S107</f>
        <v>21708252</v>
      </c>
      <c r="V107" s="38">
        <f>'2015'!T107</f>
        <v>0.14643990825688075</v>
      </c>
      <c r="W107" s="33"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7" s="123">
        <f>'2016'!N107</f>
        <v>0.09</v>
      </c>
      <c r="Y107" s="124">
        <f>'2016'!O107</f>
        <v>0.09</v>
      </c>
      <c r="Z107" s="132">
        <f>'2016'!P107</f>
        <v>1</v>
      </c>
      <c r="AA107" s="39">
        <f>'2016'!Q107</f>
        <v>0</v>
      </c>
      <c r="AB107" s="39">
        <f>'2016'!R107</f>
        <v>0</v>
      </c>
      <c r="AC107" s="132">
        <f>'2016'!S107</f>
        <v>0</v>
      </c>
      <c r="AD107" s="33" t="str">
        <f>'2016'!T107</f>
        <v xml:space="preserve">se participa en la convocatoria que realiza para el seguimento la defensoria del pueblo. </v>
      </c>
      <c r="AE107" s="123">
        <f>'2017'!N107</f>
        <v>0.09</v>
      </c>
      <c r="AF107" s="124">
        <f>'2017'!O107</f>
        <v>0.06</v>
      </c>
      <c r="AG107" s="132">
        <f>'2017'!P107</f>
        <v>0.66666666666666663</v>
      </c>
      <c r="AH107" s="39">
        <f>'2017'!Q107</f>
        <v>0</v>
      </c>
      <c r="AI107" s="39">
        <f>'2017'!R107</f>
        <v>0</v>
      </c>
      <c r="AJ107" s="132">
        <f>'2017'!S107</f>
        <v>0</v>
      </c>
      <c r="AK107" s="33" t="str">
        <f>'2017'!T107</f>
        <v xml:space="preserve">Jefatura de mujer y equidad desarrolla eventos en los que socializa la ley 1257 por parte de los abogados del equipo, de igual forma, participa en la convocatoria que realiza para el seguimento la defensoria del pueblo. </v>
      </c>
      <c r="AL107" s="123">
        <f>'2018'!N107</f>
        <v>0</v>
      </c>
      <c r="AM107" s="124">
        <f>'2018'!O107</f>
        <v>0</v>
      </c>
      <c r="AN107" s="132">
        <f>'2018'!P107</f>
        <v>0</v>
      </c>
      <c r="AO107" s="39">
        <f>'2018'!Q107</f>
        <v>0</v>
      </c>
      <c r="AP107" s="39">
        <f>'2018'!R107</f>
        <v>0</v>
      </c>
      <c r="AQ107" s="132">
        <f>'2018'!S107</f>
        <v>0</v>
      </c>
      <c r="AR107" s="33">
        <f>'2018'!AB107</f>
        <v>0</v>
      </c>
      <c r="AS107" s="123">
        <f>'2019'!N107</f>
        <v>1</v>
      </c>
      <c r="AT107" s="124">
        <f>'2019'!O107</f>
        <v>1</v>
      </c>
      <c r="AU107" s="132">
        <f>'2019'!P107</f>
        <v>0.8</v>
      </c>
      <c r="AV107" s="39">
        <f>'2019'!Q107</f>
        <v>50000000</v>
      </c>
      <c r="AW107" s="39">
        <f>'2019'!R107</f>
        <v>12768000</v>
      </c>
      <c r="AX107" s="132">
        <f>'2019'!S107</f>
        <v>0</v>
      </c>
      <c r="AY107" s="33" t="str">
        <f>'2019'!AB107</f>
        <v xml:space="preserve"> Este proceso hace parte de las acciones que se derivan del comité consultivo intersectorial para el abordaje integral de la violencia de género. </v>
      </c>
    </row>
    <row r="108" spans="1:51" ht="60" customHeight="1" x14ac:dyDescent="0.25">
      <c r="A108" s="298"/>
      <c r="B108" s="275"/>
      <c r="C108" s="28" t="s">
        <v>618</v>
      </c>
      <c r="D108" s="14">
        <v>97</v>
      </c>
      <c r="E108" s="14" t="s">
        <v>619</v>
      </c>
      <c r="F108" s="14" t="s">
        <v>620</v>
      </c>
      <c r="G108" s="14" t="s">
        <v>621</v>
      </c>
      <c r="H108" s="14" t="s">
        <v>59</v>
      </c>
      <c r="I108" s="55" t="s">
        <v>622</v>
      </c>
      <c r="J108" s="44" t="s">
        <v>406</v>
      </c>
      <c r="K108" s="14" t="s">
        <v>407</v>
      </c>
      <c r="L108" s="19">
        <v>136</v>
      </c>
      <c r="M108" s="55" t="s">
        <v>455</v>
      </c>
      <c r="N108" s="74">
        <v>0.9</v>
      </c>
      <c r="O108" s="49">
        <f t="shared" si="2"/>
        <v>9.18</v>
      </c>
      <c r="P108" s="80">
        <f t="shared" si="3"/>
        <v>10.199999999999999</v>
      </c>
      <c r="Q108" s="95">
        <f>'2015'!O108</f>
        <v>0</v>
      </c>
      <c r="R108" s="97">
        <f>'2015'!P108</f>
        <v>0</v>
      </c>
      <c r="S108" s="38">
        <f>'2015'!Q108</f>
        <v>0</v>
      </c>
      <c r="T108" s="39">
        <f>'2015'!R108</f>
        <v>0</v>
      </c>
      <c r="U108" s="39">
        <f>'2015'!S108</f>
        <v>0</v>
      </c>
      <c r="V108" s="38">
        <f>'2015'!T108</f>
        <v>0</v>
      </c>
      <c r="W108" s="33">
        <f>'2015'!U108</f>
        <v>0</v>
      </c>
      <c r="X108" s="123">
        <f>'2016'!N108</f>
        <v>0.09</v>
      </c>
      <c r="Y108" s="124">
        <f>'2016'!O108</f>
        <v>0.09</v>
      </c>
      <c r="Z108" s="132">
        <f>'2016'!P108</f>
        <v>1</v>
      </c>
      <c r="AA108" s="39">
        <f>'2016'!Q108</f>
        <v>0</v>
      </c>
      <c r="AB108" s="39">
        <f>'2016'!R108</f>
        <v>0</v>
      </c>
      <c r="AC108" s="132">
        <f>'2016'!S108</f>
        <v>0</v>
      </c>
      <c r="AD108" s="33" t="str">
        <f>'2016'!T108</f>
        <v>El departamento consolida trimestralmente el informe de violencia de genero del SIVIGILA.</v>
      </c>
      <c r="AE108" s="123">
        <f>'2017'!N108</f>
        <v>0.09</v>
      </c>
      <c r="AF108" s="124">
        <f>'2017'!O108</f>
        <v>0.09</v>
      </c>
      <c r="AG108" s="132">
        <f>'2017'!P108</f>
        <v>1</v>
      </c>
      <c r="AH108" s="39">
        <f>'2017'!Q108</f>
        <v>55750000</v>
      </c>
      <c r="AI108" s="39">
        <f>'2017'!R108</f>
        <v>4630000</v>
      </c>
      <c r="AJ108" s="132">
        <f>'2017'!S108</f>
        <v>8.3049327354260086E-2</v>
      </c>
      <c r="AK108" s="33" t="str">
        <f>'2017'!T108</f>
        <v>a traves de la secretaria departamental de salud se consolida las estadisticas sobre victimas de violencia con un enfoque de genero, desde donde se entrega un informe trismetralmente.</v>
      </c>
      <c r="AL108" s="123">
        <f>'2018'!N108</f>
        <v>12</v>
      </c>
      <c r="AM108" s="124">
        <f>'2018'!O108</f>
        <v>8</v>
      </c>
      <c r="AN108" s="132">
        <f>'2018'!P108</f>
        <v>0.66666666666666663</v>
      </c>
      <c r="AO108" s="39">
        <f>'2018'!Q108</f>
        <v>210000000</v>
      </c>
      <c r="AP108" s="39">
        <f>'2018'!R108</f>
        <v>68175000</v>
      </c>
      <c r="AQ108" s="132">
        <f>'2018'!S108</f>
        <v>0.32464285714285712</v>
      </c>
      <c r="AR108" s="33">
        <f>'2018'!AB108</f>
        <v>0</v>
      </c>
      <c r="AS108" s="123">
        <f>'2019'!N108</f>
        <v>1</v>
      </c>
      <c r="AT108" s="124">
        <f>'2019'!O108</f>
        <v>1</v>
      </c>
      <c r="AU108" s="132">
        <f>'2019'!P108</f>
        <v>0.8</v>
      </c>
      <c r="AV108" s="39">
        <f>'2019'!Q108</f>
        <v>0</v>
      </c>
      <c r="AW108" s="39">
        <f>'2019'!R108</f>
        <v>0</v>
      </c>
      <c r="AX108" s="132">
        <f>'2019'!S108</f>
        <v>0</v>
      </c>
      <c r="AY108" s="33" t="str">
        <f>'2019'!AB108</f>
        <v xml:space="preserve"> Este proceso hace parte de las acciones que se derivan del comité consultivo intersectorial para el abordaje integral de la violencia de género. </v>
      </c>
    </row>
    <row r="109" spans="1:51" ht="60" customHeight="1" x14ac:dyDescent="0.25">
      <c r="A109" s="307" t="s">
        <v>624</v>
      </c>
      <c r="B109" s="266" t="s">
        <v>625</v>
      </c>
      <c r="C109" s="309" t="s">
        <v>626</v>
      </c>
      <c r="D109" s="14">
        <v>98</v>
      </c>
      <c r="E109" s="5" t="s">
        <v>627</v>
      </c>
      <c r="F109" s="13" t="s">
        <v>628</v>
      </c>
      <c r="G109" s="13" t="s">
        <v>629</v>
      </c>
      <c r="H109" s="13" t="s">
        <v>630</v>
      </c>
      <c r="I109" s="33" t="s">
        <v>631</v>
      </c>
      <c r="J109" s="270" t="s">
        <v>233</v>
      </c>
      <c r="K109" s="273" t="s">
        <v>234</v>
      </c>
      <c r="L109" s="275">
        <v>197</v>
      </c>
      <c r="M109" s="276" t="s">
        <v>217</v>
      </c>
      <c r="N109" s="74">
        <v>1</v>
      </c>
      <c r="O109" s="49">
        <f t="shared" si="2"/>
        <v>1.2</v>
      </c>
      <c r="P109" s="80">
        <f t="shared" si="3"/>
        <v>1.2</v>
      </c>
      <c r="Q109" s="95">
        <f>'2015'!O109</f>
        <v>0</v>
      </c>
      <c r="R109" s="97">
        <f>'2015'!P109</f>
        <v>0</v>
      </c>
      <c r="S109" s="38">
        <f>'2015'!Q109</f>
        <v>0</v>
      </c>
      <c r="T109" s="39">
        <f>'2015'!R109</f>
        <v>0</v>
      </c>
      <c r="U109" s="39">
        <f>'2015'!S109</f>
        <v>0</v>
      </c>
      <c r="V109" s="38">
        <f>'2015'!T109</f>
        <v>0</v>
      </c>
      <c r="W109" s="33">
        <f>'2015'!U109</f>
        <v>0</v>
      </c>
      <c r="X109" s="123">
        <f>'2016'!N109</f>
        <v>0.1</v>
      </c>
      <c r="Y109" s="124">
        <f>'2016'!O109</f>
        <v>0</v>
      </c>
      <c r="Z109" s="132">
        <f>'2016'!P109</f>
        <v>0</v>
      </c>
      <c r="AA109" s="39">
        <f>'2016'!Q109</f>
        <v>0</v>
      </c>
      <c r="AB109" s="39">
        <f>'2016'!R109</f>
        <v>0</v>
      </c>
      <c r="AC109" s="132">
        <f>'2016'!S109</f>
        <v>0</v>
      </c>
      <c r="AD109" s="33" t="str">
        <f>'2016'!T109</f>
        <v>no se ha hecho Diagnóstico de detección de prácticas e imaginarios patriarcales, androcenticas y sexistas en los funcionarios publicos</v>
      </c>
      <c r="AE109" s="123">
        <f>'2017'!N109</f>
        <v>0.1</v>
      </c>
      <c r="AF109" s="124">
        <f>'2017'!O109</f>
        <v>0</v>
      </c>
      <c r="AG109" s="132">
        <f>'2017'!P109</f>
        <v>0</v>
      </c>
      <c r="AH109" s="39">
        <f>'2017'!Q109</f>
        <v>82000000</v>
      </c>
      <c r="AI109" s="39">
        <f>'2017'!R109</f>
        <v>6570000</v>
      </c>
      <c r="AJ109" s="132">
        <f>'2017'!S109</f>
        <v>8.0121951219512197E-2</v>
      </c>
      <c r="AK109" s="33" t="str">
        <f>'2017'!T109</f>
        <v>La jefatura de equidad de genero y mujer reporta que esta accion se encuentra en fase de planeacion</v>
      </c>
      <c r="AL109" s="123">
        <f>'2018'!N109</f>
        <v>1</v>
      </c>
      <c r="AM109" s="124">
        <f>'2018'!O109</f>
        <v>0.2</v>
      </c>
      <c r="AN109" s="132">
        <f>'2018'!P109</f>
        <v>0.2</v>
      </c>
      <c r="AO109" s="39">
        <f>'2018'!Q109</f>
        <v>69300000</v>
      </c>
      <c r="AP109" s="39">
        <f>'2018'!R109</f>
        <v>59520000</v>
      </c>
      <c r="AQ109" s="132">
        <f>'2018'!S109</f>
        <v>0.8588744588744589</v>
      </c>
      <c r="AR109" s="33"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9" s="123">
        <f>'2019'!N109</f>
        <v>1</v>
      </c>
      <c r="AT109" s="124">
        <f>'2019'!O109</f>
        <v>1</v>
      </c>
      <c r="AU109" s="132">
        <f>'2019'!P109</f>
        <v>0.8</v>
      </c>
      <c r="AV109" s="39">
        <f>'2019'!Q109</f>
        <v>28000000</v>
      </c>
      <c r="AW109" s="39">
        <f>'2019'!R109</f>
        <v>0</v>
      </c>
      <c r="AX109" s="132">
        <f>'2019'!S109</f>
        <v>0</v>
      </c>
      <c r="AY109" s="33" t="str">
        <f>'2019'!AB109</f>
        <v xml:space="preserve">La Secretaría de Familia a través de la oficina de equidad de género validó en conjunto con Planeación Departamental los indicadores dispuestos para la creación del observatorio de género y un sistema de información sobre asuntos de género en el departamento. Se han realizado dos sesiones ordinarias y dos sesiones extraordinarias del comité consultivo departamental para el abordaje integral de la violencia de género, el cual tiene entre otros, como objetivo fortalecer los mecanismos de interoperabilidad para la gestión, consecución, publicación y análisis de los distintos sistemas de información que recogen datos sobre víctimas de violencia. </v>
      </c>
    </row>
    <row r="110" spans="1:51" ht="60" customHeight="1" x14ac:dyDescent="0.25">
      <c r="A110" s="307"/>
      <c r="B110" s="266"/>
      <c r="C110" s="309"/>
      <c r="D110" s="14">
        <v>99</v>
      </c>
      <c r="E110" s="5" t="s">
        <v>632</v>
      </c>
      <c r="F110" s="5" t="s">
        <v>633</v>
      </c>
      <c r="G110" s="5" t="s">
        <v>634</v>
      </c>
      <c r="H110" s="5" t="s">
        <v>635</v>
      </c>
      <c r="I110" s="34" t="s">
        <v>631</v>
      </c>
      <c r="J110" s="270"/>
      <c r="K110" s="273"/>
      <c r="L110" s="275"/>
      <c r="M110" s="276"/>
      <c r="N110" s="74">
        <v>0.8</v>
      </c>
      <c r="O110" s="49">
        <f t="shared" si="2"/>
        <v>1.08</v>
      </c>
      <c r="P110" s="80">
        <f t="shared" si="3"/>
        <v>1.35</v>
      </c>
      <c r="Q110" s="95">
        <f>'2015'!O110</f>
        <v>0</v>
      </c>
      <c r="R110" s="97">
        <f>'2015'!P110</f>
        <v>0</v>
      </c>
      <c r="S110" s="38">
        <f>'2015'!Q110</f>
        <v>0</v>
      </c>
      <c r="T110" s="39">
        <f>'2015'!R110</f>
        <v>0</v>
      </c>
      <c r="U110" s="39">
        <f>'2015'!S110</f>
        <v>0</v>
      </c>
      <c r="V110" s="38">
        <f>'2015'!T110</f>
        <v>0</v>
      </c>
      <c r="W110" s="33">
        <f>'2015'!U110</f>
        <v>0</v>
      </c>
      <c r="X110" s="123">
        <f>'2016'!N110</f>
        <v>0.08</v>
      </c>
      <c r="Y110" s="124">
        <f>'2016'!O110</f>
        <v>0</v>
      </c>
      <c r="Z110" s="132">
        <f>'2016'!P110</f>
        <v>0</v>
      </c>
      <c r="AA110" s="39">
        <f>'2016'!Q110</f>
        <v>0</v>
      </c>
      <c r="AB110" s="39">
        <f>'2016'!R110</f>
        <v>0</v>
      </c>
      <c r="AC110" s="132">
        <f>'2016'!S110</f>
        <v>0</v>
      </c>
      <c r="AD110" s="33" t="str">
        <f>'2016'!T110</f>
        <v>no se ha Promovido una campaña de Reflexión, reconocimiento y autocrítica frente a los imaginarios sexistas, patriarcales y androcentricos en los servidores y funcionarios publicos.</v>
      </c>
      <c r="AE110" s="123">
        <f>'2017'!N110</f>
        <v>0.08</v>
      </c>
      <c r="AF110" s="124">
        <f>'2017'!O110</f>
        <v>0.08</v>
      </c>
      <c r="AG110" s="132">
        <f>'2017'!P110</f>
        <v>1</v>
      </c>
      <c r="AH110" s="39">
        <f>'2017'!Q110</f>
        <v>0</v>
      </c>
      <c r="AI110" s="39">
        <f>'2017'!R110</f>
        <v>0</v>
      </c>
      <c r="AJ110" s="132">
        <f>'2017'!S110</f>
        <v>0</v>
      </c>
      <c r="AK110" s="33"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10" s="123">
        <f>'2018'!N110</f>
        <v>0</v>
      </c>
      <c r="AM110" s="124">
        <f>'2018'!O110</f>
        <v>0</v>
      </c>
      <c r="AN110" s="132">
        <f>'2018'!P110</f>
        <v>0</v>
      </c>
      <c r="AO110" s="39">
        <f>'2018'!Q110</f>
        <v>0</v>
      </c>
      <c r="AP110" s="39">
        <f>'2018'!R110</f>
        <v>0</v>
      </c>
      <c r="AQ110" s="132">
        <f>'2018'!S110</f>
        <v>0</v>
      </c>
      <c r="AR110" s="33">
        <f>'2018'!AB110</f>
        <v>0</v>
      </c>
      <c r="AS110" s="123">
        <f>'2019'!N110</f>
        <v>1</v>
      </c>
      <c r="AT110" s="124">
        <f>'2019'!O110</f>
        <v>1</v>
      </c>
      <c r="AU110" s="132">
        <f>'2019'!P110</f>
        <v>0.8</v>
      </c>
      <c r="AV110" s="39">
        <f>'2019'!Q110</f>
        <v>50000000</v>
      </c>
      <c r="AW110" s="39">
        <f>'2019'!R110</f>
        <v>12768000</v>
      </c>
      <c r="AX110" s="132">
        <f>'2019'!S110</f>
        <v>0</v>
      </c>
      <c r="AY110" s="33" t="str">
        <f>'2019'!AB110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row>
    <row r="111" spans="1:51" ht="60" customHeight="1" x14ac:dyDescent="0.25">
      <c r="A111" s="307"/>
      <c r="B111" s="266"/>
      <c r="C111" s="275" t="s">
        <v>636</v>
      </c>
      <c r="D111" s="17">
        <v>100</v>
      </c>
      <c r="E111" s="5" t="s">
        <v>637</v>
      </c>
      <c r="F111" s="13" t="s">
        <v>638</v>
      </c>
      <c r="G111" s="13" t="s">
        <v>639</v>
      </c>
      <c r="H111" s="13" t="s">
        <v>640</v>
      </c>
      <c r="I111" s="33" t="s">
        <v>641</v>
      </c>
      <c r="J111" s="270"/>
      <c r="K111" s="273"/>
      <c r="L111" s="275"/>
      <c r="M111" s="276"/>
      <c r="N111" s="74">
        <v>0.9</v>
      </c>
      <c r="O111" s="49">
        <f t="shared" si="2"/>
        <v>0.18</v>
      </c>
      <c r="P111" s="80">
        <f t="shared" si="3"/>
        <v>0.19999999999999998</v>
      </c>
      <c r="Q111" s="95">
        <f>'2015'!O111</f>
        <v>0</v>
      </c>
      <c r="R111" s="97">
        <f>'2015'!P111</f>
        <v>0</v>
      </c>
      <c r="S111" s="38">
        <f>'2015'!Q111</f>
        <v>0</v>
      </c>
      <c r="T111" s="39">
        <f>'2015'!R111</f>
        <v>0</v>
      </c>
      <c r="U111" s="39">
        <f>'2015'!S111</f>
        <v>0</v>
      </c>
      <c r="V111" s="38">
        <f>'2015'!T111</f>
        <v>0</v>
      </c>
      <c r="W111" s="33">
        <f>'2015'!U111</f>
        <v>0</v>
      </c>
      <c r="X111" s="123">
        <f>'2016'!N111</f>
        <v>0.09</v>
      </c>
      <c r="Y111" s="124">
        <f>'2016'!O111</f>
        <v>0.09</v>
      </c>
      <c r="Z111" s="132">
        <f>'2016'!P111</f>
        <v>1</v>
      </c>
      <c r="AA111" s="39">
        <f>'2016'!Q111</f>
        <v>0</v>
      </c>
      <c r="AB111" s="39">
        <f>'2016'!R111</f>
        <v>0</v>
      </c>
      <c r="AC111" s="132">
        <f>'2016'!S111</f>
        <v>0</v>
      </c>
      <c r="AD111" s="33" t="str">
        <f>'2016'!T111</f>
        <v xml:space="preserve">A traves del observatorio economico y social se vienen incorporando nuevos indicadores de genero que permita obtener mejores datos con enfoque de genero. </v>
      </c>
      <c r="AE111" s="123">
        <f>'2017'!N111</f>
        <v>0.09</v>
      </c>
      <c r="AF111" s="124">
        <f>'2017'!O111</f>
        <v>0.09</v>
      </c>
      <c r="AG111" s="132">
        <f>'2017'!P111</f>
        <v>1</v>
      </c>
      <c r="AH111" s="39">
        <f>'2017'!Q111</f>
        <v>0</v>
      </c>
      <c r="AI111" s="39">
        <f>'2017'!R111</f>
        <v>0</v>
      </c>
      <c r="AJ111" s="132">
        <f>'2017'!S111</f>
        <v>0</v>
      </c>
      <c r="AK111" s="33" t="str">
        <f>'2017'!T111</f>
        <v xml:space="preserve">A traves del observatorio economico y social se vienen incorporando nuevos indicadores de genero que permita obtener mejores datos con enfoque de genero. </v>
      </c>
      <c r="AL111" s="123">
        <f>'2018'!N111</f>
        <v>0</v>
      </c>
      <c r="AM111" s="124">
        <f>'2018'!O111</f>
        <v>0</v>
      </c>
      <c r="AN111" s="132">
        <f>'2018'!P111</f>
        <v>0</v>
      </c>
      <c r="AO111" s="39">
        <f>'2018'!Q111</f>
        <v>0</v>
      </c>
      <c r="AP111" s="39">
        <f>'2018'!R111</f>
        <v>0</v>
      </c>
      <c r="AQ111" s="132">
        <f>'2018'!S111</f>
        <v>0</v>
      </c>
      <c r="AR111" s="33">
        <f>'2018'!AB111</f>
        <v>0</v>
      </c>
      <c r="AS111" s="123">
        <f>'2019'!N111</f>
        <v>0</v>
      </c>
      <c r="AT111" s="124">
        <f>'2019'!O111</f>
        <v>0</v>
      </c>
      <c r="AU111" s="132">
        <f>'2019'!P111</f>
        <v>0</v>
      </c>
      <c r="AV111" s="39">
        <f>'2019'!Q111</f>
        <v>0</v>
      </c>
      <c r="AW111" s="39">
        <f>'2019'!R111</f>
        <v>0</v>
      </c>
      <c r="AX111" s="132">
        <f>'2019'!S111</f>
        <v>0</v>
      </c>
      <c r="AY111" s="33" t="str">
        <f>'2019'!AB111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row>
    <row r="112" spans="1:51" ht="60" customHeight="1" x14ac:dyDescent="0.25">
      <c r="A112" s="307"/>
      <c r="B112" s="266"/>
      <c r="C112" s="275"/>
      <c r="D112" s="14">
        <v>101</v>
      </c>
      <c r="E112" s="20" t="s">
        <v>642</v>
      </c>
      <c r="F112" s="13" t="s">
        <v>643</v>
      </c>
      <c r="G112" s="13" t="s">
        <v>644</v>
      </c>
      <c r="H112" s="13" t="s">
        <v>645</v>
      </c>
      <c r="I112" s="33" t="s">
        <v>641</v>
      </c>
      <c r="J112" s="270"/>
      <c r="K112" s="273"/>
      <c r="L112" s="275"/>
      <c r="M112" s="276"/>
      <c r="N112" s="74">
        <v>0.9</v>
      </c>
      <c r="O112" s="49">
        <f t="shared" si="2"/>
        <v>0.18</v>
      </c>
      <c r="P112" s="80">
        <f t="shared" si="3"/>
        <v>0.19999999999999998</v>
      </c>
      <c r="Q112" s="95">
        <f>'2015'!O112</f>
        <v>0</v>
      </c>
      <c r="R112" s="97">
        <f>'2015'!P112</f>
        <v>0</v>
      </c>
      <c r="S112" s="38">
        <f>'2015'!Q112</f>
        <v>0</v>
      </c>
      <c r="T112" s="39">
        <f>'2015'!R112</f>
        <v>0</v>
      </c>
      <c r="U112" s="39">
        <f>'2015'!S112</f>
        <v>0</v>
      </c>
      <c r="V112" s="38">
        <f>'2015'!T112</f>
        <v>0</v>
      </c>
      <c r="W112" s="33">
        <f>'2015'!U112</f>
        <v>0</v>
      </c>
      <c r="X112" s="123">
        <f>'2016'!N112</f>
        <v>0.09</v>
      </c>
      <c r="Y112" s="124">
        <f>'2016'!O112</f>
        <v>0.09</v>
      </c>
      <c r="Z112" s="132">
        <f>'2016'!P112</f>
        <v>1</v>
      </c>
      <c r="AA112" s="39">
        <f>'2016'!Q112</f>
        <v>0</v>
      </c>
      <c r="AB112" s="39">
        <f>'2016'!R112</f>
        <v>0</v>
      </c>
      <c r="AC112" s="132">
        <f>'2016'!S112</f>
        <v>0</v>
      </c>
      <c r="AD112" s="33" t="str">
        <f>'2016'!T112</f>
        <v xml:space="preserve">se han articulado los planes de accion de las diferentes politicas publicas departamentales, garantizando un enfoque de genero en su ejecucion. </v>
      </c>
      <c r="AE112" s="123">
        <f>'2017'!N112</f>
        <v>0.09</v>
      </c>
      <c r="AF112" s="124">
        <f>'2017'!O112</f>
        <v>0.09</v>
      </c>
      <c r="AG112" s="132">
        <f>'2017'!P112</f>
        <v>1</v>
      </c>
      <c r="AH112" s="39">
        <f>'2017'!Q112</f>
        <v>0</v>
      </c>
      <c r="AI112" s="39">
        <f>'2017'!R112</f>
        <v>0</v>
      </c>
      <c r="AJ112" s="132">
        <f>'2017'!S112</f>
        <v>0</v>
      </c>
      <c r="AK112" s="33" t="str">
        <f>'2017'!T112</f>
        <v xml:space="preserve">se han articulado y estructurado los planes de accion de las diferentes politicas publicas departamentales, garantizando un enfoque de genero en su ejecucion. </v>
      </c>
      <c r="AL112" s="123">
        <f>'2018'!N112</f>
        <v>0</v>
      </c>
      <c r="AM112" s="124">
        <f>'2018'!O112</f>
        <v>0</v>
      </c>
      <c r="AN112" s="132">
        <f>'2018'!P112</f>
        <v>0</v>
      </c>
      <c r="AO112" s="39">
        <f>'2018'!Q112</f>
        <v>0</v>
      </c>
      <c r="AP112" s="39">
        <f>'2018'!R112</f>
        <v>0</v>
      </c>
      <c r="AQ112" s="132">
        <f>'2018'!S112</f>
        <v>0</v>
      </c>
      <c r="AR112" s="33">
        <f>'2018'!AB112</f>
        <v>0</v>
      </c>
      <c r="AS112" s="123">
        <f>'2019'!N112</f>
        <v>0</v>
      </c>
      <c r="AT112" s="124">
        <f>'2019'!O112</f>
        <v>0</v>
      </c>
      <c r="AU112" s="132">
        <f>'2019'!P112</f>
        <v>0</v>
      </c>
      <c r="AV112" s="39">
        <f>'2019'!Q112</f>
        <v>0</v>
      </c>
      <c r="AW112" s="39">
        <f>'2019'!R112</f>
        <v>0</v>
      </c>
      <c r="AX112" s="132">
        <f>'2019'!S112</f>
        <v>0</v>
      </c>
      <c r="AY112" s="33" t="str">
        <f>'2019'!AB112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row>
    <row r="113" spans="1:51" ht="60" customHeight="1" x14ac:dyDescent="0.25">
      <c r="A113" s="307"/>
      <c r="B113" s="266"/>
      <c r="C113" s="275"/>
      <c r="D113" s="14">
        <v>102</v>
      </c>
      <c r="E113" s="5" t="s">
        <v>646</v>
      </c>
      <c r="F113" s="13" t="s">
        <v>647</v>
      </c>
      <c r="G113" s="13" t="s">
        <v>648</v>
      </c>
      <c r="H113" s="13" t="s">
        <v>649</v>
      </c>
      <c r="I113" s="33" t="s">
        <v>650</v>
      </c>
      <c r="J113" s="270"/>
      <c r="K113" s="273"/>
      <c r="L113" s="275"/>
      <c r="M113" s="276"/>
      <c r="N113" s="74">
        <v>0.9</v>
      </c>
      <c r="O113" s="49">
        <f t="shared" si="2"/>
        <v>0.16</v>
      </c>
      <c r="P113" s="80">
        <f t="shared" si="3"/>
        <v>0.17777777777777778</v>
      </c>
      <c r="Q113" s="95">
        <f>'2015'!O113</f>
        <v>0</v>
      </c>
      <c r="R113" s="97">
        <f>'2015'!P113</f>
        <v>0</v>
      </c>
      <c r="S113" s="38">
        <f>'2015'!Q113</f>
        <v>0</v>
      </c>
      <c r="T113" s="39">
        <f>'2015'!R113</f>
        <v>0</v>
      </c>
      <c r="U113" s="39">
        <f>'2015'!S113</f>
        <v>0</v>
      </c>
      <c r="V113" s="38">
        <f>'2015'!T113</f>
        <v>0</v>
      </c>
      <c r="W113" s="33">
        <f>'2015'!U113</f>
        <v>0</v>
      </c>
      <c r="X113" s="123">
        <f>'2016'!N113</f>
        <v>0.09</v>
      </c>
      <c r="Y113" s="124">
        <f>'2016'!O113</f>
        <v>0.09</v>
      </c>
      <c r="Z113" s="132">
        <f>'2016'!P113</f>
        <v>1</v>
      </c>
      <c r="AA113" s="39">
        <f>'2016'!Q113</f>
        <v>0</v>
      </c>
      <c r="AB113" s="39">
        <f>'2016'!R113</f>
        <v>0</v>
      </c>
      <c r="AC113" s="132">
        <f>'2016'!S113</f>
        <v>0</v>
      </c>
      <c r="AD113" s="33" t="str">
        <f>'2016'!T113</f>
        <v xml:space="preserve">se ha socializado y sensibilizo  a los funcionarios del departamento en la ley 1257, buscando mejorar la atencion y garantizar los derechos de las mujeres del departamento. </v>
      </c>
      <c r="AE113" s="123">
        <f>'2017'!N113</f>
        <v>0.09</v>
      </c>
      <c r="AF113" s="124">
        <f>'2017'!O113</f>
        <v>7.0000000000000007E-2</v>
      </c>
      <c r="AG113" s="132">
        <f>'2017'!P113</f>
        <v>0.7777777777777779</v>
      </c>
      <c r="AH113" s="39">
        <f>'2017'!Q113</f>
        <v>0</v>
      </c>
      <c r="AI113" s="39">
        <f>'2017'!R113</f>
        <v>0</v>
      </c>
      <c r="AJ113" s="132">
        <f>'2017'!S113</f>
        <v>0</v>
      </c>
      <c r="AK113" s="33" t="str">
        <f>'2017'!T113</f>
        <v xml:space="preserve">se ha proporcionado espacio de sensibilizacioncon el fin de socializar  la ley 1257 de 2008 a los funcionarios  del departamento para garantizar los derechos de las mujeres. </v>
      </c>
      <c r="AL113" s="123">
        <f>'2018'!N113</f>
        <v>0</v>
      </c>
      <c r="AM113" s="124">
        <f>'2018'!O113</f>
        <v>0</v>
      </c>
      <c r="AN113" s="132">
        <f>'2018'!P113</f>
        <v>0</v>
      </c>
      <c r="AO113" s="39">
        <f>'2018'!Q113</f>
        <v>0</v>
      </c>
      <c r="AP113" s="39">
        <f>'2018'!R113</f>
        <v>0</v>
      </c>
      <c r="AQ113" s="132">
        <f>'2018'!S113</f>
        <v>0</v>
      </c>
      <c r="AR113" s="33">
        <f>'2018'!AB113</f>
        <v>0</v>
      </c>
      <c r="AS113" s="123">
        <f>'2019'!N113</f>
        <v>0</v>
      </c>
      <c r="AT113" s="124">
        <f>'2019'!O113</f>
        <v>0</v>
      </c>
      <c r="AU113" s="132">
        <f>'2019'!P113</f>
        <v>0</v>
      </c>
      <c r="AV113" s="39">
        <f>'2019'!Q113</f>
        <v>0</v>
      </c>
      <c r="AW113" s="39">
        <f>'2019'!R113</f>
        <v>0</v>
      </c>
      <c r="AX113" s="132">
        <f>'2019'!S113</f>
        <v>0</v>
      </c>
      <c r="AY113" s="33" t="str">
        <f>'2019'!AB113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row>
    <row r="114" spans="1:51" ht="60" customHeight="1" x14ac:dyDescent="0.25">
      <c r="A114" s="307"/>
      <c r="B114" s="266"/>
      <c r="C114" s="275"/>
      <c r="D114" s="14">
        <v>103</v>
      </c>
      <c r="E114" s="13" t="s">
        <v>651</v>
      </c>
      <c r="F114" s="13" t="s">
        <v>652</v>
      </c>
      <c r="G114" s="13" t="s">
        <v>653</v>
      </c>
      <c r="H114" s="13" t="s">
        <v>654</v>
      </c>
      <c r="I114" s="33" t="s">
        <v>655</v>
      </c>
      <c r="J114" s="270"/>
      <c r="K114" s="273"/>
      <c r="L114" s="275"/>
      <c r="M114" s="276"/>
      <c r="N114" s="74">
        <v>0.9</v>
      </c>
      <c r="O114" s="49">
        <f t="shared" si="2"/>
        <v>0.18</v>
      </c>
      <c r="P114" s="80">
        <f t="shared" si="3"/>
        <v>0.19999999999999998</v>
      </c>
      <c r="Q114" s="95">
        <f>'2015'!O114</f>
        <v>0</v>
      </c>
      <c r="R114" s="97">
        <f>'2015'!P114</f>
        <v>0</v>
      </c>
      <c r="S114" s="38">
        <f>'2015'!Q114</f>
        <v>0</v>
      </c>
      <c r="T114" s="39">
        <f>'2015'!R114</f>
        <v>0</v>
      </c>
      <c r="U114" s="39">
        <f>'2015'!S114</f>
        <v>0</v>
      </c>
      <c r="V114" s="38">
        <f>'2015'!T114</f>
        <v>0</v>
      </c>
      <c r="W114" s="33">
        <f>'2015'!U114</f>
        <v>0</v>
      </c>
      <c r="X114" s="123">
        <f>'2016'!N114</f>
        <v>0.09</v>
      </c>
      <c r="Y114" s="124">
        <f>'2016'!O114</f>
        <v>0.09</v>
      </c>
      <c r="Z114" s="132">
        <f>'2016'!P114</f>
        <v>1</v>
      </c>
      <c r="AA114" s="39">
        <f>'2016'!Q114</f>
        <v>0</v>
      </c>
      <c r="AB114" s="39">
        <f>'2016'!R114</f>
        <v>0</v>
      </c>
      <c r="AC114" s="132">
        <f>'2016'!S114</f>
        <v>0</v>
      </c>
      <c r="AD114" s="33" t="str">
        <f>'2016'!T114</f>
        <v xml:space="preserve">se ha socializado y sensibilizo  a los funcionarios del departamento en la ley 1257, buscando mejorar la atencion y garantizar los derechos de las mujeres del departamento. </v>
      </c>
      <c r="AE114" s="123">
        <f>'2017'!N114</f>
        <v>0.09</v>
      </c>
      <c r="AF114" s="124">
        <f>'2017'!O114</f>
        <v>0.09</v>
      </c>
      <c r="AG114" s="132">
        <f>'2017'!P114</f>
        <v>1</v>
      </c>
      <c r="AH114" s="39">
        <f>'2017'!Q114</f>
        <v>0</v>
      </c>
      <c r="AI114" s="39">
        <f>'2017'!R114</f>
        <v>0</v>
      </c>
      <c r="AJ114" s="132">
        <f>'2017'!S114</f>
        <v>0</v>
      </c>
      <c r="AK114" s="33"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14" s="123">
        <f>'2018'!N114</f>
        <v>0</v>
      </c>
      <c r="AM114" s="124">
        <f>'2018'!O114</f>
        <v>0</v>
      </c>
      <c r="AN114" s="132">
        <f>'2018'!P114</f>
        <v>0</v>
      </c>
      <c r="AO114" s="39">
        <f>'2018'!Q114</f>
        <v>0</v>
      </c>
      <c r="AP114" s="39">
        <f>'2018'!R114</f>
        <v>0</v>
      </c>
      <c r="AQ114" s="132">
        <f>'2018'!S114</f>
        <v>0</v>
      </c>
      <c r="AR114" s="33">
        <f>'2018'!AB114</f>
        <v>0</v>
      </c>
      <c r="AS114" s="123">
        <f>'2019'!N114</f>
        <v>0</v>
      </c>
      <c r="AT114" s="124">
        <f>'2019'!O114</f>
        <v>0</v>
      </c>
      <c r="AU114" s="132">
        <f>'2019'!P114</f>
        <v>0</v>
      </c>
      <c r="AV114" s="39">
        <f>'2019'!Q114</f>
        <v>0</v>
      </c>
      <c r="AW114" s="39">
        <f>'2019'!R114</f>
        <v>0</v>
      </c>
      <c r="AX114" s="132">
        <f>'2019'!S114</f>
        <v>0</v>
      </c>
      <c r="AY114" s="33" t="str">
        <f>'2019'!AB114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row>
    <row r="115" spans="1:51" ht="60" customHeight="1" x14ac:dyDescent="0.25">
      <c r="A115" s="307"/>
      <c r="B115" s="266"/>
      <c r="C115" s="275"/>
      <c r="D115" s="17">
        <v>104</v>
      </c>
      <c r="E115" s="13" t="s">
        <v>656</v>
      </c>
      <c r="F115" s="13" t="s">
        <v>657</v>
      </c>
      <c r="G115" s="13" t="s">
        <v>658</v>
      </c>
      <c r="H115" s="13" t="s">
        <v>659</v>
      </c>
      <c r="I115" s="33" t="s">
        <v>660</v>
      </c>
      <c r="J115" s="270"/>
      <c r="K115" s="273"/>
      <c r="L115" s="275"/>
      <c r="M115" s="276"/>
      <c r="N115" s="74">
        <v>0.9</v>
      </c>
      <c r="O115" s="49">
        <f t="shared" si="2"/>
        <v>0.16999999999999998</v>
      </c>
      <c r="P115" s="80">
        <f t="shared" si="3"/>
        <v>0.18888888888888886</v>
      </c>
      <c r="Q115" s="95" t="str">
        <f>'2015'!O115</f>
        <v>3% de la Fuerza Pública</v>
      </c>
      <c r="R115" s="97">
        <f>'2015'!P115</f>
        <v>0.03</v>
      </c>
      <c r="S115" s="38">
        <f>'2015'!Q115</f>
        <v>1</v>
      </c>
      <c r="T115" s="39" t="str">
        <f>'2015'!R115</f>
        <v>Costos asumidos por  la policia nacional seccional quindio</v>
      </c>
      <c r="U115" s="39" t="str">
        <f>'2015'!S115</f>
        <v>Costos asumidos por  la policia nacional seccional quindio</v>
      </c>
      <c r="V115" s="38">
        <f>'2015'!T115</f>
        <v>0</v>
      </c>
      <c r="W115" s="33" t="str">
        <f>'2015'!U115</f>
        <v>1 capcitacion a las mujeres de la policia del departamento del quindio sobre la equidad de genero</v>
      </c>
      <c r="X115" s="123">
        <f>'2016'!N115</f>
        <v>0.09</v>
      </c>
      <c r="Y115" s="124">
        <f>'2016'!O115</f>
        <v>0.09</v>
      </c>
      <c r="Z115" s="132">
        <f>'2016'!P115</f>
        <v>1</v>
      </c>
      <c r="AA115" s="39">
        <f>'2016'!Q115</f>
        <v>0</v>
      </c>
      <c r="AB115" s="39">
        <f>'2016'!R115</f>
        <v>0</v>
      </c>
      <c r="AC115" s="132">
        <f>'2016'!S115</f>
        <v>0</v>
      </c>
      <c r="AD115" s="33" t="str">
        <f>'2016'!T115</f>
        <v>Se realizo  socializacio de la Ley 1257 de 2008 a las femeninas de la Policia Nacional  , en el Comando de Policia de Armenia.</v>
      </c>
      <c r="AE115" s="123">
        <f>'2017'!N115</f>
        <v>0.09</v>
      </c>
      <c r="AF115" s="124">
        <f>'2017'!O115</f>
        <v>0.05</v>
      </c>
      <c r="AG115" s="132">
        <f>'2017'!P115</f>
        <v>0.55555555555555558</v>
      </c>
      <c r="AH115" s="39">
        <f>'2017'!Q115</f>
        <v>0</v>
      </c>
      <c r="AI115" s="39">
        <f>'2017'!R115</f>
        <v>0</v>
      </c>
      <c r="AJ115" s="132">
        <f>'2017'!S115</f>
        <v>0</v>
      </c>
      <c r="AK115" s="33" t="str">
        <f>'2017'!T115</f>
        <v>Se realizo  socializacion de la Ley 1257 de 2008 a las femeninas de la Policia Nacional , en el Comando de Policia de Armenia.</v>
      </c>
      <c r="AL115" s="123">
        <f>'2018'!N115</f>
        <v>0</v>
      </c>
      <c r="AM115" s="124">
        <f>'2018'!O115</f>
        <v>0</v>
      </c>
      <c r="AN115" s="132">
        <f>'2018'!P115</f>
        <v>0</v>
      </c>
      <c r="AO115" s="39">
        <f>'2018'!Q115</f>
        <v>0</v>
      </c>
      <c r="AP115" s="39">
        <f>'2018'!R115</f>
        <v>0</v>
      </c>
      <c r="AQ115" s="132">
        <f>'2018'!S115</f>
        <v>0</v>
      </c>
      <c r="AR115" s="33"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5" s="123">
        <f>'2019'!N115</f>
        <v>0</v>
      </c>
      <c r="AT115" s="124">
        <f>'2019'!O115</f>
        <v>0</v>
      </c>
      <c r="AU115" s="132">
        <f>'2019'!P115</f>
        <v>0</v>
      </c>
      <c r="AV115" s="39">
        <f>'2019'!Q115</f>
        <v>0</v>
      </c>
      <c r="AW115" s="39">
        <f>'2019'!R115</f>
        <v>0</v>
      </c>
      <c r="AX115" s="132">
        <f>'2019'!S115</f>
        <v>0</v>
      </c>
      <c r="AY115" s="33" t="str">
        <f>'2019'!AB115</f>
        <v xml:space="preserve">Así mismo, la Secretaría de Familia a través de la oficina de género realiza capacitaciones a estos funcionarios en todos los asuntos relacionados con la prevención y detección de violencias, transversalización del enfoque de género, entre otros. </v>
      </c>
    </row>
    <row r="116" spans="1:51" ht="60" customHeight="1" x14ac:dyDescent="0.25">
      <c r="A116" s="307"/>
      <c r="B116" s="266"/>
      <c r="C116" s="275"/>
      <c r="D116" s="14">
        <v>105</v>
      </c>
      <c r="E116" s="13" t="s">
        <v>661</v>
      </c>
      <c r="F116" s="13" t="s">
        <v>662</v>
      </c>
      <c r="G116" s="13" t="s">
        <v>663</v>
      </c>
      <c r="H116" s="13" t="s">
        <v>664</v>
      </c>
      <c r="I116" s="33" t="s">
        <v>665</v>
      </c>
      <c r="J116" s="270"/>
      <c r="K116" s="273"/>
      <c r="L116" s="275"/>
      <c r="M116" s="276"/>
      <c r="N116" s="44">
        <v>13</v>
      </c>
      <c r="O116" s="49">
        <f t="shared" si="2"/>
        <v>1.4999999999999999E-2</v>
      </c>
      <c r="P116" s="80">
        <f t="shared" si="3"/>
        <v>1.1538461538461537E-3</v>
      </c>
      <c r="Q116" s="95">
        <f>'2015'!O116</f>
        <v>0</v>
      </c>
      <c r="R116" s="97">
        <f>'2015'!P116</f>
        <v>0</v>
      </c>
      <c r="S116" s="38">
        <f>'2015'!Q116</f>
        <v>0</v>
      </c>
      <c r="T116" s="39">
        <f>'2015'!R116</f>
        <v>0</v>
      </c>
      <c r="U116" s="39">
        <f>'2015'!S116</f>
        <v>0</v>
      </c>
      <c r="V116" s="38">
        <f>'2015'!T116</f>
        <v>0</v>
      </c>
      <c r="W116" s="33">
        <f>'2015'!U116</f>
        <v>0</v>
      </c>
      <c r="X116" s="123">
        <f>'2016'!N116</f>
        <v>1.2E-2</v>
      </c>
      <c r="Y116" s="124">
        <f>'2016'!O116</f>
        <v>5.0000000000000001E-3</v>
      </c>
      <c r="Z116" s="132">
        <f>'2016'!P116</f>
        <v>0.41666666666666669</v>
      </c>
      <c r="AA116" s="39">
        <f>'2016'!Q116</f>
        <v>13000000</v>
      </c>
      <c r="AB116" s="39">
        <f>'2016'!R116</f>
        <v>13000000</v>
      </c>
      <c r="AC116" s="132">
        <f>'2016'!S116</f>
        <v>1</v>
      </c>
      <c r="AD116" s="33" t="str">
        <f>'2016'!T116</f>
        <v xml:space="preserve">Implementación  de un plan de acción de protección de Derechos Humanos con incorporacion de perspectiva de género articulado interinstitucionalmente.. </v>
      </c>
      <c r="AE116" s="123">
        <f>'2017'!N116</f>
        <v>1.2E-2</v>
      </c>
      <c r="AF116" s="124">
        <f>'2017'!O116</f>
        <v>0.01</v>
      </c>
      <c r="AG116" s="132">
        <f>'2017'!P116</f>
        <v>0.83333333333333337</v>
      </c>
      <c r="AH116" s="39">
        <f>'2017'!Q116</f>
        <v>0</v>
      </c>
      <c r="AI116" s="39">
        <f>'2017'!R116</f>
        <v>0</v>
      </c>
      <c r="AJ116" s="132">
        <f>'2017'!S116</f>
        <v>0</v>
      </c>
      <c r="AK116" s="33" t="str">
        <f>'2017'!T116</f>
        <v>Se Implementaron 1 planes de acción de Derechos Humanos con incorporación de perspectiva de genero articulado interinstitucionalmente.</v>
      </c>
      <c r="AL116" s="123">
        <f>'2018'!N116</f>
        <v>0</v>
      </c>
      <c r="AM116" s="124">
        <f>'2018'!O116</f>
        <v>0</v>
      </c>
      <c r="AN116" s="132">
        <f>'2018'!P116</f>
        <v>0</v>
      </c>
      <c r="AO116" s="39">
        <f>'2018'!Q116</f>
        <v>0</v>
      </c>
      <c r="AP116" s="39">
        <f>'2018'!R116</f>
        <v>0</v>
      </c>
      <c r="AQ116" s="132">
        <f>'2018'!S116</f>
        <v>0</v>
      </c>
      <c r="AR116" s="33" t="str">
        <f>'2018'!AB116</f>
        <v>La Secretaría del Interior a través de la dirección de derechos humanos ha incorporado este componente en los planes y consejos de DDHH. De igual forma cada consejo cuenta con representante de consejos comunitarios de mujer</v>
      </c>
      <c r="AS116" s="123">
        <f>'2019'!N116</f>
        <v>0</v>
      </c>
      <c r="AT116" s="124">
        <f>'2019'!O116</f>
        <v>0</v>
      </c>
      <c r="AU116" s="132">
        <f>'2019'!P116</f>
        <v>0</v>
      </c>
      <c r="AV116" s="39">
        <f>'2019'!Q116</f>
        <v>0</v>
      </c>
      <c r="AW116" s="39">
        <f>'2019'!R116</f>
        <v>0</v>
      </c>
      <c r="AX116" s="132">
        <f>'2019'!S116</f>
        <v>0</v>
      </c>
      <c r="AY116" s="33" t="str">
        <f>'2019'!AB116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row>
    <row r="117" spans="1:51" ht="60" customHeight="1" x14ac:dyDescent="0.25">
      <c r="A117" s="307"/>
      <c r="B117" s="266"/>
      <c r="C117" s="275"/>
      <c r="D117" s="14">
        <v>106</v>
      </c>
      <c r="E117" s="13" t="s">
        <v>666</v>
      </c>
      <c r="F117" s="13" t="s">
        <v>667</v>
      </c>
      <c r="G117" s="13" t="s">
        <v>668</v>
      </c>
      <c r="H117" s="13" t="s">
        <v>669</v>
      </c>
      <c r="I117" s="33" t="s">
        <v>670</v>
      </c>
      <c r="J117" s="270"/>
      <c r="K117" s="273"/>
      <c r="L117" s="275"/>
      <c r="M117" s="276"/>
      <c r="N117" s="74">
        <v>0.9</v>
      </c>
      <c r="O117" s="49">
        <f t="shared" si="2"/>
        <v>0.18</v>
      </c>
      <c r="P117" s="80">
        <f t="shared" si="3"/>
        <v>0.19999999999999998</v>
      </c>
      <c r="Q117" s="95" t="str">
        <f>'2015'!O117</f>
        <v>10% de implementación de campaña de sensibilización de rutas de atención a mujeres víctimas.</v>
      </c>
      <c r="R117" s="97">
        <f>'2015'!P117</f>
        <v>0</v>
      </c>
      <c r="S117" s="38">
        <f>'2015'!Q117</f>
        <v>0</v>
      </c>
      <c r="T117" s="39">
        <f>'2015'!R117</f>
        <v>148240000</v>
      </c>
      <c r="U117" s="39">
        <f>'2015'!S117</f>
        <v>21708252</v>
      </c>
      <c r="V117" s="38">
        <f>'2015'!T117</f>
        <v>0.14643990825688075</v>
      </c>
      <c r="W117" s="33" t="str">
        <f>'2015'!U117</f>
        <v xml:space="preserve">Desde la jefatura de la mujer se llevan a cabo campañas permanentes en instituciones educativas, comisarias de familia, gurpos de mujeres gestantes, grupos de mujeres lactantes, consejos de mujeres, grupos de adulto mayor </v>
      </c>
      <c r="X117" s="123">
        <f>'2016'!N117</f>
        <v>0.09</v>
      </c>
      <c r="Y117" s="124">
        <f>'2016'!O117</f>
        <v>0.09</v>
      </c>
      <c r="Z117" s="132">
        <f>'2016'!P117</f>
        <v>1</v>
      </c>
      <c r="AA117" s="39">
        <f>'2016'!Q117</f>
        <v>0</v>
      </c>
      <c r="AB117" s="39">
        <f>'2016'!R117</f>
        <v>0</v>
      </c>
      <c r="AC117" s="132">
        <f>'2016'!S117</f>
        <v>0</v>
      </c>
      <c r="AD117" s="33" t="str">
        <f>'2016'!T117</f>
        <v>Desde la  jefatura de la mujer se llevo a cabo Socializacion de las rutas de atencion en violencia a diferentes organizaciones de mujeres.(consejo Departamental y Municipales de Mujeres, Organizaciones de mujeres, comisarias de familias)</v>
      </c>
      <c r="AE117" s="123">
        <f>'2017'!N117</f>
        <v>0.09</v>
      </c>
      <c r="AF117" s="124">
        <f>'2017'!O117</f>
        <v>0.09</v>
      </c>
      <c r="AG117" s="132">
        <f>'2017'!P117</f>
        <v>1</v>
      </c>
      <c r="AH117" s="39">
        <f>'2017'!Q117</f>
        <v>0</v>
      </c>
      <c r="AI117" s="39">
        <f>'2017'!R117</f>
        <v>0</v>
      </c>
      <c r="AJ117" s="132">
        <f>'2017'!S117</f>
        <v>0</v>
      </c>
      <c r="AK117" s="33" t="str">
        <f>'2017'!T117</f>
        <v>Desde la  jefatura de la mujer se llevo a cabo Socializacion de las rutas de atencion en violencia a diferentes organizaciones de mujeres.(consejo Departamental y Municipales de Mujeres, Organizaciones de mujeres, comisarias de familias)</v>
      </c>
      <c r="AL117" s="123">
        <f>'2018'!N117</f>
        <v>0</v>
      </c>
      <c r="AM117" s="124">
        <f>'2018'!O117</f>
        <v>0</v>
      </c>
      <c r="AN117" s="132">
        <f>'2018'!P117</f>
        <v>0</v>
      </c>
      <c r="AO117" s="39">
        <f>'2018'!Q117</f>
        <v>0</v>
      </c>
      <c r="AP117" s="39">
        <f>'2018'!R117</f>
        <v>0</v>
      </c>
      <c r="AQ117" s="132">
        <f>'2018'!S117</f>
        <v>0</v>
      </c>
      <c r="AR117" s="33"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7" s="123">
        <f>'2019'!N117</f>
        <v>0</v>
      </c>
      <c r="AT117" s="124">
        <f>'2019'!O117</f>
        <v>0</v>
      </c>
      <c r="AU117" s="132">
        <f>'2019'!P117</f>
        <v>0</v>
      </c>
      <c r="AV117" s="39">
        <f>'2019'!Q117</f>
        <v>0</v>
      </c>
      <c r="AW117" s="39">
        <f>'2019'!R117</f>
        <v>0</v>
      </c>
      <c r="AX117" s="132">
        <f>'2019'!S117</f>
        <v>0</v>
      </c>
      <c r="AY117" s="33" t="str">
        <f>'2019'!AB117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row>
    <row r="118" spans="1:51" ht="60" customHeight="1" x14ac:dyDescent="0.25">
      <c r="A118" s="307"/>
      <c r="B118" s="266"/>
      <c r="C118" s="275"/>
      <c r="D118" s="14">
        <v>107</v>
      </c>
      <c r="E118" s="13" t="s">
        <v>671</v>
      </c>
      <c r="F118" s="13" t="s">
        <v>672</v>
      </c>
      <c r="G118" s="13" t="s">
        <v>673</v>
      </c>
      <c r="H118" s="13" t="s">
        <v>59</v>
      </c>
      <c r="I118" s="33" t="s">
        <v>674</v>
      </c>
      <c r="J118" s="270"/>
      <c r="K118" s="273"/>
      <c r="L118" s="275"/>
      <c r="M118" s="276"/>
      <c r="N118" s="74">
        <v>0.9</v>
      </c>
      <c r="O118" s="49">
        <f t="shared" si="2"/>
        <v>0.126</v>
      </c>
      <c r="P118" s="80">
        <f t="shared" si="3"/>
        <v>0.13999999999999999</v>
      </c>
      <c r="Q118" s="95">
        <f>'2015'!O118</f>
        <v>0</v>
      </c>
      <c r="R118" s="97">
        <f>'2015'!P118</f>
        <v>0</v>
      </c>
      <c r="S118" s="38">
        <f>'2015'!Q118</f>
        <v>0</v>
      </c>
      <c r="T118" s="39">
        <f>'2015'!R118</f>
        <v>0</v>
      </c>
      <c r="U118" s="39">
        <f>'2015'!S118</f>
        <v>0</v>
      </c>
      <c r="V118" s="38">
        <f>'2015'!T118</f>
        <v>0</v>
      </c>
      <c r="W118" s="33">
        <f>'2015'!U118</f>
        <v>0</v>
      </c>
      <c r="X118" s="123">
        <f>'2016'!N118</f>
        <v>0.09</v>
      </c>
      <c r="Y118" s="124">
        <f>'2016'!O118</f>
        <v>0.09</v>
      </c>
      <c r="Z118" s="132">
        <f>'2016'!P118</f>
        <v>1</v>
      </c>
      <c r="AA118" s="39">
        <f>'2016'!Q118</f>
        <v>0</v>
      </c>
      <c r="AB118" s="39">
        <f>'2016'!R118</f>
        <v>0</v>
      </c>
      <c r="AC118" s="132">
        <f>'2016'!S118</f>
        <v>0</v>
      </c>
      <c r="AD118" s="33" t="str">
        <f>'2016'!T118</f>
        <v>Este comité esta articulado por la defensoria del Pueblo</v>
      </c>
      <c r="AE118" s="123">
        <f>'2017'!N118</f>
        <v>0.09</v>
      </c>
      <c r="AF118" s="124">
        <f>'2017'!O118</f>
        <v>3.5999999999999997E-2</v>
      </c>
      <c r="AG118" s="132">
        <f>'2017'!P118</f>
        <v>0.39999999999999997</v>
      </c>
      <c r="AH118" s="39">
        <f>'2017'!Q118</f>
        <v>0</v>
      </c>
      <c r="AI118" s="39">
        <f>'2017'!R118</f>
        <v>0</v>
      </c>
      <c r="AJ118" s="132">
        <f>'2017'!S118</f>
        <v>0</v>
      </c>
      <c r="AK118" s="33" t="str">
        <f>'2017'!T118</f>
        <v>Este comité esta articulado por la defensoria del Pueblo, sin embargo, secretaria de familia con el fin de hacer seguimiento a la ley 1257 consolida por medio de la politica publica de equidad de genero los items para realizar el control pertinente.</v>
      </c>
      <c r="AL118" s="123">
        <f>'2018'!N118</f>
        <v>0</v>
      </c>
      <c r="AM118" s="124">
        <f>'2018'!O118</f>
        <v>0</v>
      </c>
      <c r="AN118" s="132">
        <f>'2018'!P118</f>
        <v>0</v>
      </c>
      <c r="AO118" s="39">
        <f>'2018'!Q118</f>
        <v>0</v>
      </c>
      <c r="AP118" s="39">
        <f>'2018'!R118</f>
        <v>0</v>
      </c>
      <c r="AQ118" s="132">
        <f>'2018'!S118</f>
        <v>0</v>
      </c>
      <c r="AR118" s="33"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8" s="123">
        <f>'2019'!N118</f>
        <v>0</v>
      </c>
      <c r="AT118" s="124">
        <f>'2019'!O118</f>
        <v>0</v>
      </c>
      <c r="AU118" s="132">
        <f>'2019'!P118</f>
        <v>0</v>
      </c>
      <c r="AV118" s="39">
        <f>'2019'!Q118</f>
        <v>0</v>
      </c>
      <c r="AW118" s="39">
        <f>'2019'!R118</f>
        <v>0</v>
      </c>
      <c r="AX118" s="132">
        <f>'2019'!S118</f>
        <v>0</v>
      </c>
      <c r="AY118" s="33" t="str">
        <f>'2019'!AB118</f>
        <v xml:space="preserve">Esta acción concreta se encuentra estrechamente vinculada con las acciones 102 y 103, por lo cual se asume el relacionamiento del cumplimiento a la misma, con la información consignada allí. </v>
      </c>
    </row>
    <row r="119" spans="1:51" ht="60" customHeight="1" x14ac:dyDescent="0.25">
      <c r="A119" s="307"/>
      <c r="B119" s="303" t="s">
        <v>675</v>
      </c>
      <c r="C119" s="305" t="s">
        <v>676</v>
      </c>
      <c r="D119" s="17">
        <v>108</v>
      </c>
      <c r="E119" s="13" t="s">
        <v>677</v>
      </c>
      <c r="F119" s="13" t="s">
        <v>678</v>
      </c>
      <c r="G119" s="13" t="s">
        <v>679</v>
      </c>
      <c r="H119" s="13" t="s">
        <v>680</v>
      </c>
      <c r="I119" s="33" t="s">
        <v>670</v>
      </c>
      <c r="J119" s="270"/>
      <c r="K119" s="273"/>
      <c r="L119" s="275"/>
      <c r="M119" s="276"/>
      <c r="N119" s="74">
        <v>0.9</v>
      </c>
      <c r="O119" s="49">
        <f t="shared" si="2"/>
        <v>0.18</v>
      </c>
      <c r="P119" s="80">
        <f t="shared" si="3"/>
        <v>0.19999999999999998</v>
      </c>
      <c r="Q119" s="95">
        <f>'2015'!O119</f>
        <v>0</v>
      </c>
      <c r="R119" s="97">
        <f>'2015'!P119</f>
        <v>0</v>
      </c>
      <c r="S119" s="38">
        <f>'2015'!Q119</f>
        <v>0</v>
      </c>
      <c r="T119" s="39">
        <f>'2015'!R119</f>
        <v>0</v>
      </c>
      <c r="U119" s="39">
        <f>'2015'!S119</f>
        <v>0</v>
      </c>
      <c r="V119" s="38">
        <f>'2015'!T119</f>
        <v>0</v>
      </c>
      <c r="W119" s="33">
        <f>'2015'!U119</f>
        <v>0</v>
      </c>
      <c r="X119" s="123">
        <f>'2016'!N119</f>
        <v>0.09</v>
      </c>
      <c r="Y119" s="124">
        <f>'2016'!O119</f>
        <v>0.09</v>
      </c>
      <c r="Z119" s="132">
        <f>'2016'!P119</f>
        <v>1</v>
      </c>
      <c r="AA119" s="39">
        <f>'2016'!Q119</f>
        <v>0</v>
      </c>
      <c r="AB119" s="39">
        <f>'2016'!R119</f>
        <v>0</v>
      </c>
      <c r="AC119" s="132">
        <f>'2016'!S119</f>
        <v>0</v>
      </c>
      <c r="AD119" s="33" t="str">
        <f>'2016'!T119</f>
        <v xml:space="preserve">este proceso esta a cargo del consejo departamental de mujeres </v>
      </c>
      <c r="AE119" s="123">
        <f>'2017'!N119</f>
        <v>0.09</v>
      </c>
      <c r="AF119" s="124">
        <f>'2017'!O119</f>
        <v>0.09</v>
      </c>
      <c r="AG119" s="132">
        <f>'2017'!P119</f>
        <v>1</v>
      </c>
      <c r="AH119" s="39">
        <f>'2017'!Q119</f>
        <v>0</v>
      </c>
      <c r="AI119" s="39">
        <f>'2017'!R119</f>
        <v>0</v>
      </c>
      <c r="AJ119" s="132">
        <f>'2017'!S119</f>
        <v>0</v>
      </c>
      <c r="AK119" s="33" t="str">
        <f>'2017'!T119</f>
        <v>se ha consolidado el comité departamental de muejeres en el departamental, el cual le hace seguimiento a la  Política Pública de Equidad de Género para las mujeres.</v>
      </c>
      <c r="AL119" s="123">
        <f>'2018'!N119</f>
        <v>0</v>
      </c>
      <c r="AM119" s="124">
        <f>'2018'!O119</f>
        <v>0</v>
      </c>
      <c r="AN119" s="132">
        <f>'2018'!P119</f>
        <v>0</v>
      </c>
      <c r="AO119" s="39">
        <f>'2018'!Q119</f>
        <v>0</v>
      </c>
      <c r="AP119" s="39">
        <f>'2018'!R119</f>
        <v>0</v>
      </c>
      <c r="AQ119" s="132">
        <f>'2018'!S119</f>
        <v>0</v>
      </c>
      <c r="AR119" s="33"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9" s="123">
        <f>'2019'!N119</f>
        <v>0</v>
      </c>
      <c r="AT119" s="124">
        <f>'2019'!O119</f>
        <v>0</v>
      </c>
      <c r="AU119" s="132">
        <f>'2019'!P119</f>
        <v>0</v>
      </c>
      <c r="AV119" s="39">
        <f>'2019'!Q119</f>
        <v>0</v>
      </c>
      <c r="AW119" s="39">
        <f>'2019'!R119</f>
        <v>0</v>
      </c>
      <c r="AX119" s="132">
        <f>'2019'!S119</f>
        <v>0</v>
      </c>
      <c r="AY119" s="33" t="str">
        <f>'2019'!AB119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row>
    <row r="120" spans="1:51" ht="60" customHeight="1" thickBot="1" x14ac:dyDescent="0.3">
      <c r="A120" s="308"/>
      <c r="B120" s="304"/>
      <c r="C120" s="306"/>
      <c r="D120" s="45">
        <v>109</v>
      </c>
      <c r="E120" s="35" t="s">
        <v>681</v>
      </c>
      <c r="F120" s="35" t="s">
        <v>682</v>
      </c>
      <c r="G120" s="35" t="s">
        <v>683</v>
      </c>
      <c r="H120" s="35" t="s">
        <v>684</v>
      </c>
      <c r="I120" s="36" t="s">
        <v>685</v>
      </c>
      <c r="J120" s="310"/>
      <c r="K120" s="311"/>
      <c r="L120" s="301"/>
      <c r="M120" s="302"/>
      <c r="N120" s="78">
        <v>0.9</v>
      </c>
      <c r="O120" s="73">
        <f t="shared" si="2"/>
        <v>0.13500000000000001</v>
      </c>
      <c r="P120" s="104">
        <f t="shared" si="3"/>
        <v>0.15</v>
      </c>
      <c r="Q120" s="96">
        <f>'2015'!O120</f>
        <v>0</v>
      </c>
      <c r="R120" s="98">
        <f>'2015'!P120</f>
        <v>0</v>
      </c>
      <c r="S120" s="46">
        <f>'2015'!Q120</f>
        <v>0</v>
      </c>
      <c r="T120" s="47">
        <f>'2015'!R120</f>
        <v>0</v>
      </c>
      <c r="U120" s="47">
        <f>'2015'!S120</f>
        <v>0</v>
      </c>
      <c r="V120" s="46">
        <f>'2015'!T120</f>
        <v>0</v>
      </c>
      <c r="W120" s="36">
        <f>'2015'!U120</f>
        <v>0</v>
      </c>
      <c r="X120" s="125">
        <f>'2016'!N120</f>
        <v>0.09</v>
      </c>
      <c r="Y120" s="126">
        <f>'2016'!O120</f>
        <v>0.09</v>
      </c>
      <c r="Z120" s="46">
        <f>'2016'!P120</f>
        <v>1</v>
      </c>
      <c r="AA120" s="47">
        <f>'2016'!Q120</f>
        <v>0</v>
      </c>
      <c r="AB120" s="47">
        <f>'2016'!R120</f>
        <v>0</v>
      </c>
      <c r="AC120" s="46">
        <f>'2016'!S120</f>
        <v>0</v>
      </c>
      <c r="AD120" s="36" t="str">
        <f>'2016'!T120</f>
        <v>A traves de los consejos municipales de mujeres se vienen Incentivando la participación activa de las organizaciones de mujeres  en el monitoreo y evaluación de la Política Pública de Equidad de Género para las mujeres.</v>
      </c>
      <c r="AE120" s="125">
        <f>'2017'!N120</f>
        <v>0.09</v>
      </c>
      <c r="AF120" s="126">
        <f>'2017'!O120</f>
        <v>4.4999999999999998E-2</v>
      </c>
      <c r="AG120" s="46">
        <f>'2017'!P120</f>
        <v>0.5</v>
      </c>
      <c r="AH120" s="47">
        <f>'2017'!Q120</f>
        <v>0</v>
      </c>
      <c r="AI120" s="47">
        <f>'2017'!R120</f>
        <v>0</v>
      </c>
      <c r="AJ120" s="46">
        <f>'2017'!S120</f>
        <v>0</v>
      </c>
      <c r="AK120" s="36" t="str">
        <f>'2017'!T120</f>
        <v>A traves de los consejos municipales de mujeres se vienen Incentivando la participación activa de las organizaciones de mujeres  en el monitoreo y evaluación de la Política Pública de Equidad de Género para las mujeres.</v>
      </c>
      <c r="AL120" s="125">
        <f>'2018'!N120</f>
        <v>0</v>
      </c>
      <c r="AM120" s="126">
        <f>'2018'!O120</f>
        <v>0</v>
      </c>
      <c r="AN120" s="46">
        <f>'2018'!P120</f>
        <v>0</v>
      </c>
      <c r="AO120" s="47">
        <f>'2018'!Q120</f>
        <v>0</v>
      </c>
      <c r="AP120" s="47">
        <f>'2018'!R120</f>
        <v>0</v>
      </c>
      <c r="AQ120" s="46">
        <f>'2018'!S120</f>
        <v>0</v>
      </c>
      <c r="AR120" s="36"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20" s="125">
        <f>'2019'!N120</f>
        <v>0</v>
      </c>
      <c r="AT120" s="126">
        <f>'2019'!O120</f>
        <v>0</v>
      </c>
      <c r="AU120" s="46">
        <f>'2019'!P120</f>
        <v>0</v>
      </c>
      <c r="AV120" s="47">
        <f>'2019'!Q120</f>
        <v>0</v>
      </c>
      <c r="AW120" s="47">
        <f>'2019'!R120</f>
        <v>0</v>
      </c>
      <c r="AX120" s="46">
        <f>'2019'!S120</f>
        <v>0</v>
      </c>
      <c r="AY120" s="36" t="str">
        <f>'2019'!AB120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row>
  </sheetData>
  <sheetProtection sort="0"/>
  <mergeCells count="228">
    <mergeCell ref="AR36:AR41"/>
    <mergeCell ref="AS36:AS41"/>
    <mergeCell ref="AT36:AT41"/>
    <mergeCell ref="AU36:AU41"/>
    <mergeCell ref="AV36:AV41"/>
    <mergeCell ref="AW36:AW41"/>
    <mergeCell ref="AX36:AX41"/>
    <mergeCell ref="AY36:AY41"/>
    <mergeCell ref="AI36:AI41"/>
    <mergeCell ref="AJ36:AJ41"/>
    <mergeCell ref="AK36:AK41"/>
    <mergeCell ref="AL36:AL41"/>
    <mergeCell ref="AM36:AM41"/>
    <mergeCell ref="AN36:AN41"/>
    <mergeCell ref="AO36:AO41"/>
    <mergeCell ref="AP36:AP41"/>
    <mergeCell ref="AQ36:AQ41"/>
    <mergeCell ref="AT32:AT35"/>
    <mergeCell ref="AU32:AU35"/>
    <mergeCell ref="AV32:AV35"/>
    <mergeCell ref="AW32:AW35"/>
    <mergeCell ref="AX32:AX35"/>
    <mergeCell ref="AY32:AY35"/>
    <mergeCell ref="Q36:Q41"/>
    <mergeCell ref="R36:R41"/>
    <mergeCell ref="S36:S41"/>
    <mergeCell ref="T36:T41"/>
    <mergeCell ref="U36:U41"/>
    <mergeCell ref="V36:V41"/>
    <mergeCell ref="W36:W41"/>
    <mergeCell ref="X36:X41"/>
    <mergeCell ref="Y36:Y41"/>
    <mergeCell ref="Z36:Z41"/>
    <mergeCell ref="AA36:AA41"/>
    <mergeCell ref="AB36:AB41"/>
    <mergeCell ref="AC36:AC41"/>
    <mergeCell ref="AD36:AD41"/>
    <mergeCell ref="AE36:AE41"/>
    <mergeCell ref="AF36:AF41"/>
    <mergeCell ref="AG36:AG41"/>
    <mergeCell ref="AH36:AH41"/>
    <mergeCell ref="AK32:AK35"/>
    <mergeCell ref="AL32:AL35"/>
    <mergeCell ref="AM32:AM35"/>
    <mergeCell ref="AN32:AN35"/>
    <mergeCell ref="AO32:AO35"/>
    <mergeCell ref="AP32:AP35"/>
    <mergeCell ref="AQ32:AQ35"/>
    <mergeCell ref="AR32:AR35"/>
    <mergeCell ref="AS32:AS35"/>
    <mergeCell ref="AB32:AB35"/>
    <mergeCell ref="AC32:AC35"/>
    <mergeCell ref="AD32:AD35"/>
    <mergeCell ref="AE32:AE35"/>
    <mergeCell ref="AF32:AF35"/>
    <mergeCell ref="AG32:AG35"/>
    <mergeCell ref="AH32:AH35"/>
    <mergeCell ref="AI32:AI35"/>
    <mergeCell ref="AJ32:AJ35"/>
    <mergeCell ref="AU2:AU3"/>
    <mergeCell ref="AV2:AW2"/>
    <mergeCell ref="AX2:AX3"/>
    <mergeCell ref="AY2:AY3"/>
    <mergeCell ref="AL2:AM2"/>
    <mergeCell ref="AN2:AN3"/>
    <mergeCell ref="AO2:AP2"/>
    <mergeCell ref="AQ2:AQ3"/>
    <mergeCell ref="AR2:AR3"/>
    <mergeCell ref="AH2:AI2"/>
    <mergeCell ref="AJ2:AJ3"/>
    <mergeCell ref="AK2:AK3"/>
    <mergeCell ref="X2:Y2"/>
    <mergeCell ref="Z2:Z3"/>
    <mergeCell ref="AA2:AB2"/>
    <mergeCell ref="AC2:AC3"/>
    <mergeCell ref="AD2:AD3"/>
    <mergeCell ref="AS2:AT2"/>
    <mergeCell ref="B119:B120"/>
    <mergeCell ref="C119:C120"/>
    <mergeCell ref="A109:A120"/>
    <mergeCell ref="B109:B118"/>
    <mergeCell ref="C109:C110"/>
    <mergeCell ref="J109:J120"/>
    <mergeCell ref="K109:K120"/>
    <mergeCell ref="AE2:AF2"/>
    <mergeCell ref="AG2:AG3"/>
    <mergeCell ref="O32:O35"/>
    <mergeCell ref="P32:P35"/>
    <mergeCell ref="O36:O41"/>
    <mergeCell ref="P36:P41"/>
    <mergeCell ref="Q32:Q35"/>
    <mergeCell ref="R32:R35"/>
    <mergeCell ref="S32:S35"/>
    <mergeCell ref="T32:T35"/>
    <mergeCell ref="U32:U35"/>
    <mergeCell ref="V32:V35"/>
    <mergeCell ref="W32:W35"/>
    <mergeCell ref="X32:X35"/>
    <mergeCell ref="Y32:Y35"/>
    <mergeCell ref="Z32:Z35"/>
    <mergeCell ref="AA32:AA35"/>
    <mergeCell ref="L106:L107"/>
    <mergeCell ref="M106:M107"/>
    <mergeCell ref="J96:J98"/>
    <mergeCell ref="K96:K98"/>
    <mergeCell ref="L96:L98"/>
    <mergeCell ref="M96:M98"/>
    <mergeCell ref="L109:L120"/>
    <mergeCell ref="M109:M120"/>
    <mergeCell ref="C111:C118"/>
    <mergeCell ref="A85:A108"/>
    <mergeCell ref="B85:B96"/>
    <mergeCell ref="C85:C89"/>
    <mergeCell ref="C90:C96"/>
    <mergeCell ref="B100:B108"/>
    <mergeCell ref="C100:C107"/>
    <mergeCell ref="J63:J67"/>
    <mergeCell ref="K63:K67"/>
    <mergeCell ref="L63:L67"/>
    <mergeCell ref="B97:B99"/>
    <mergeCell ref="C97:C99"/>
    <mergeCell ref="J99:M99"/>
    <mergeCell ref="I93:I94"/>
    <mergeCell ref="J93:J94"/>
    <mergeCell ref="K93:K94"/>
    <mergeCell ref="L93:L94"/>
    <mergeCell ref="M93:M94"/>
    <mergeCell ref="C80:C84"/>
    <mergeCell ref="J100:J101"/>
    <mergeCell ref="K100:K101"/>
    <mergeCell ref="L100:L101"/>
    <mergeCell ref="M100:M101"/>
    <mergeCell ref="J106:J107"/>
    <mergeCell ref="K106:K107"/>
    <mergeCell ref="A68:A84"/>
    <mergeCell ref="B68:B76"/>
    <mergeCell ref="C68:C71"/>
    <mergeCell ref="J70:J71"/>
    <mergeCell ref="K70:K71"/>
    <mergeCell ref="L70:L71"/>
    <mergeCell ref="C72:C76"/>
    <mergeCell ref="B77:B84"/>
    <mergeCell ref="C77:C79"/>
    <mergeCell ref="J78:J81"/>
    <mergeCell ref="K78:K81"/>
    <mergeCell ref="L78:L81"/>
    <mergeCell ref="J57:J60"/>
    <mergeCell ref="K57:K60"/>
    <mergeCell ref="L57:L60"/>
    <mergeCell ref="M57:M60"/>
    <mergeCell ref="A1:I1"/>
    <mergeCell ref="A52:A67"/>
    <mergeCell ref="C52:C55"/>
    <mergeCell ref="C57:C59"/>
    <mergeCell ref="C60:C61"/>
    <mergeCell ref="C62:C65"/>
    <mergeCell ref="B66:B67"/>
    <mergeCell ref="C66:C67"/>
    <mergeCell ref="B52:B55"/>
    <mergeCell ref="B56:B61"/>
    <mergeCell ref="B62:B65"/>
    <mergeCell ref="B31:B51"/>
    <mergeCell ref="D32:D35"/>
    <mergeCell ref="J2:M2"/>
    <mergeCell ref="A4:A51"/>
    <mergeCell ref="B4:B23"/>
    <mergeCell ref="M63:M67"/>
    <mergeCell ref="B24:B30"/>
    <mergeCell ref="C24:C26"/>
    <mergeCell ref="C27:C28"/>
    <mergeCell ref="C43:C47"/>
    <mergeCell ref="C48:C51"/>
    <mergeCell ref="J53:J55"/>
    <mergeCell ref="K53:K55"/>
    <mergeCell ref="L53:L55"/>
    <mergeCell ref="M53:M55"/>
    <mergeCell ref="K50:K51"/>
    <mergeCell ref="L50:L51"/>
    <mergeCell ref="M50:M51"/>
    <mergeCell ref="L48:L49"/>
    <mergeCell ref="M48:M49"/>
    <mergeCell ref="J50:J51"/>
    <mergeCell ref="J48:J49"/>
    <mergeCell ref="K48:K49"/>
    <mergeCell ref="G32:G35"/>
    <mergeCell ref="H32:H35"/>
    <mergeCell ref="I32:I35"/>
    <mergeCell ref="W2:W3"/>
    <mergeCell ref="H2:H3"/>
    <mergeCell ref="I2:I3"/>
    <mergeCell ref="Q2:R2"/>
    <mergeCell ref="T2:U2"/>
    <mergeCell ref="P2:P3"/>
    <mergeCell ref="N2:O2"/>
    <mergeCell ref="N32:N35"/>
    <mergeCell ref="F2:F3"/>
    <mergeCell ref="G2:G3"/>
    <mergeCell ref="N36:N41"/>
    <mergeCell ref="V2:V3"/>
    <mergeCell ref="C29:C30"/>
    <mergeCell ref="C31:C35"/>
    <mergeCell ref="S2:S3"/>
    <mergeCell ref="L36:L37"/>
    <mergeCell ref="M36:M37"/>
    <mergeCell ref="K18:K20"/>
    <mergeCell ref="L18:L20"/>
    <mergeCell ref="M18:M20"/>
    <mergeCell ref="H36:H41"/>
    <mergeCell ref="I36:I37"/>
    <mergeCell ref="D36:D41"/>
    <mergeCell ref="E36:E41"/>
    <mergeCell ref="F36:F41"/>
    <mergeCell ref="G36:G41"/>
    <mergeCell ref="C4:C10"/>
    <mergeCell ref="J36:J37"/>
    <mergeCell ref="K36:K37"/>
    <mergeCell ref="J18:J20"/>
    <mergeCell ref="E32:E35"/>
    <mergeCell ref="F32:F35"/>
    <mergeCell ref="C11:C13"/>
    <mergeCell ref="C14:C17"/>
    <mergeCell ref="C18:C23"/>
    <mergeCell ref="C36:C42"/>
    <mergeCell ref="A2:A3"/>
    <mergeCell ref="B2:B3"/>
    <mergeCell ref="C2:C3"/>
    <mergeCell ref="D2:D3"/>
    <mergeCell ref="E2:E3"/>
  </mergeCells>
  <conditionalFormatting sqref="L44">
    <cfRule type="duplicateValues" dxfId="601" priority="32"/>
  </conditionalFormatting>
  <conditionalFormatting sqref="L39">
    <cfRule type="duplicateValues" dxfId="600" priority="31"/>
  </conditionalFormatting>
  <conditionalFormatting sqref="L18">
    <cfRule type="duplicateValues" dxfId="599" priority="30"/>
  </conditionalFormatting>
  <conditionalFormatting sqref="L42">
    <cfRule type="duplicateValues" dxfId="598" priority="29"/>
  </conditionalFormatting>
  <conditionalFormatting sqref="L50">
    <cfRule type="duplicateValues" dxfId="597" priority="28"/>
  </conditionalFormatting>
  <conditionalFormatting sqref="K75">
    <cfRule type="duplicateValues" dxfId="596" priority="27"/>
  </conditionalFormatting>
  <conditionalFormatting sqref="L109">
    <cfRule type="duplicateValues" dxfId="595" priority="26"/>
  </conditionalFormatting>
  <conditionalFormatting sqref="S36 S4:S32 S42:S120">
    <cfRule type="cellIs" dxfId="594" priority="21" operator="lessThan">
      <formula>0.4</formula>
    </cfRule>
    <cfRule type="cellIs" dxfId="593" priority="22" operator="between">
      <formula>0.4</formula>
      <formula>0.5999</formula>
    </cfRule>
    <cfRule type="cellIs" dxfId="592" priority="23" operator="between">
      <formula>0.6</formula>
      <formula>0.6999</formula>
    </cfRule>
    <cfRule type="cellIs" dxfId="591" priority="24" operator="between">
      <formula>0.7</formula>
      <formula>0.7999</formula>
    </cfRule>
    <cfRule type="cellIs" dxfId="590" priority="25" operator="greaterThan">
      <formula>0.7999</formula>
    </cfRule>
  </conditionalFormatting>
  <conditionalFormatting sqref="Z36 Z4:Z32 Z42:Z120">
    <cfRule type="cellIs" dxfId="589" priority="16" operator="lessThan">
      <formula>0.4</formula>
    </cfRule>
    <cfRule type="cellIs" dxfId="588" priority="17" operator="between">
      <formula>0.4</formula>
      <formula>0.5999</formula>
    </cfRule>
    <cfRule type="cellIs" dxfId="587" priority="18" operator="between">
      <formula>0.6</formula>
      <formula>0.6999</formula>
    </cfRule>
    <cfRule type="cellIs" dxfId="586" priority="19" operator="between">
      <formula>0.7</formula>
      <formula>0.7999</formula>
    </cfRule>
    <cfRule type="cellIs" dxfId="585" priority="20" operator="greaterThan">
      <formula>0.7999</formula>
    </cfRule>
  </conditionalFormatting>
  <conditionalFormatting sqref="AG36 AG4:AG32 AG42:AG120">
    <cfRule type="cellIs" dxfId="584" priority="11" operator="lessThan">
      <formula>0.4</formula>
    </cfRule>
    <cfRule type="cellIs" dxfId="583" priority="12" operator="between">
      <formula>0.4</formula>
      <formula>0.5999</formula>
    </cfRule>
    <cfRule type="cellIs" dxfId="582" priority="13" operator="between">
      <formula>0.6</formula>
      <formula>0.6999</formula>
    </cfRule>
    <cfRule type="cellIs" dxfId="581" priority="14" operator="between">
      <formula>0.7</formula>
      <formula>0.7999</formula>
    </cfRule>
    <cfRule type="cellIs" dxfId="580" priority="15" operator="greaterThan">
      <formula>0.7999</formula>
    </cfRule>
  </conditionalFormatting>
  <conditionalFormatting sqref="AN36 AN4:AN32 AN42:AN120">
    <cfRule type="cellIs" dxfId="579" priority="6" operator="lessThan">
      <formula>0.4</formula>
    </cfRule>
    <cfRule type="cellIs" dxfId="578" priority="7" operator="between">
      <formula>0.4</formula>
      <formula>0.5999</formula>
    </cfRule>
    <cfRule type="cellIs" dxfId="577" priority="8" operator="between">
      <formula>0.6</formula>
      <formula>0.6999</formula>
    </cfRule>
    <cfRule type="cellIs" dxfId="576" priority="9" operator="between">
      <formula>0.7</formula>
      <formula>0.7999</formula>
    </cfRule>
    <cfRule type="cellIs" dxfId="575" priority="10" operator="greaterThan">
      <formula>0.7999</formula>
    </cfRule>
  </conditionalFormatting>
  <conditionalFormatting sqref="AU36 AU4:AU32 AU42:AU120">
    <cfRule type="cellIs" dxfId="574" priority="1" operator="lessThan">
      <formula>0.4</formula>
    </cfRule>
    <cfRule type="cellIs" dxfId="573" priority="2" operator="between">
      <formula>0.4</formula>
      <formula>0.5999</formula>
    </cfRule>
    <cfRule type="cellIs" dxfId="572" priority="3" operator="between">
      <formula>0.6</formula>
      <formula>0.6999</formula>
    </cfRule>
    <cfRule type="cellIs" dxfId="571" priority="4" operator="between">
      <formula>0.7</formula>
      <formula>0.7999</formula>
    </cfRule>
    <cfRule type="cellIs" dxfId="570" priority="5" operator="greaterThan">
      <formula>0.7999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80" zoomScaleNormal="80" workbookViewId="0">
      <pane xSplit="6" ySplit="3" topLeftCell="O120" activePane="bottomRight" state="frozen"/>
      <selection pane="topRight" activeCell="G1" sqref="G1"/>
      <selection pane="bottomLeft" activeCell="A4" sqref="A4"/>
      <selection pane="bottomRight" activeCell="E69" sqref="E69"/>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5" customWidth="1"/>
    <col min="20" max="20" width="9.7109375" style="4" customWidth="1"/>
    <col min="21" max="21" width="30.7109375" style="3" customWidth="1"/>
  </cols>
  <sheetData>
    <row r="1" spans="1:21" ht="21.75" thickBot="1" x14ac:dyDescent="0.3">
      <c r="A1" s="339" t="s">
        <v>698</v>
      </c>
      <c r="B1" s="340"/>
      <c r="C1" s="340"/>
      <c r="D1" s="340"/>
      <c r="E1" s="340"/>
      <c r="F1" s="340"/>
      <c r="G1" s="340"/>
      <c r="H1" s="340"/>
      <c r="I1" s="341"/>
      <c r="J1" s="21"/>
      <c r="K1" s="21"/>
      <c r="L1" s="21"/>
      <c r="M1" s="21"/>
      <c r="N1" s="24"/>
      <c r="O1" s="22"/>
      <c r="P1" s="22"/>
      <c r="Q1" s="23"/>
      <c r="R1" s="25"/>
      <c r="S1" s="25"/>
      <c r="T1" s="23"/>
      <c r="U1" s="24"/>
    </row>
    <row r="2" spans="1:21" ht="26.25" customHeight="1" x14ac:dyDescent="0.25">
      <c r="A2" s="342" t="s">
        <v>0</v>
      </c>
      <c r="B2" s="342" t="s">
        <v>1</v>
      </c>
      <c r="C2" s="342" t="s">
        <v>2</v>
      </c>
      <c r="D2" s="342" t="s">
        <v>12</v>
      </c>
      <c r="E2" s="342" t="s">
        <v>3</v>
      </c>
      <c r="F2" s="342" t="s">
        <v>4</v>
      </c>
      <c r="G2" s="342" t="s">
        <v>5</v>
      </c>
      <c r="H2" s="342" t="s">
        <v>6</v>
      </c>
      <c r="I2" s="344" t="s">
        <v>7</v>
      </c>
      <c r="J2" s="336" t="s">
        <v>284</v>
      </c>
      <c r="K2" s="337"/>
      <c r="L2" s="337"/>
      <c r="M2" s="338"/>
      <c r="N2" s="334" t="s">
        <v>4</v>
      </c>
      <c r="O2" s="282" t="s">
        <v>279</v>
      </c>
      <c r="P2" s="283"/>
      <c r="Q2" s="271" t="s">
        <v>281</v>
      </c>
      <c r="R2" s="283" t="s">
        <v>280</v>
      </c>
      <c r="S2" s="283"/>
      <c r="T2" s="271" t="s">
        <v>281</v>
      </c>
      <c r="U2" s="278" t="s">
        <v>282</v>
      </c>
    </row>
    <row r="3" spans="1:21" ht="26.25" thickBot="1" x14ac:dyDescent="0.3">
      <c r="A3" s="343"/>
      <c r="B3" s="343"/>
      <c r="C3" s="343"/>
      <c r="D3" s="343"/>
      <c r="E3" s="343"/>
      <c r="F3" s="343"/>
      <c r="G3" s="343"/>
      <c r="H3" s="343"/>
      <c r="I3" s="345"/>
      <c r="J3" s="81" t="s">
        <v>8</v>
      </c>
      <c r="K3" s="82" t="s">
        <v>9</v>
      </c>
      <c r="L3" s="82" t="s">
        <v>10</v>
      </c>
      <c r="M3" s="83" t="s">
        <v>11</v>
      </c>
      <c r="N3" s="335"/>
      <c r="O3" s="84" t="s">
        <v>277</v>
      </c>
      <c r="P3" s="85" t="s">
        <v>278</v>
      </c>
      <c r="Q3" s="272"/>
      <c r="R3" s="85" t="s">
        <v>277</v>
      </c>
      <c r="S3" s="85" t="s">
        <v>278</v>
      </c>
      <c r="T3" s="272"/>
      <c r="U3" s="279"/>
    </row>
    <row r="4" spans="1:21" ht="60" customHeight="1" x14ac:dyDescent="0.25">
      <c r="A4" s="296" t="s">
        <v>13</v>
      </c>
      <c r="B4" s="297" t="s">
        <v>14</v>
      </c>
      <c r="C4" s="277" t="s">
        <v>15</v>
      </c>
      <c r="D4" s="87">
        <v>1</v>
      </c>
      <c r="E4" s="86" t="s">
        <v>16</v>
      </c>
      <c r="F4" s="86" t="s">
        <v>17</v>
      </c>
      <c r="G4" s="86" t="s">
        <v>18</v>
      </c>
      <c r="H4" s="86" t="s">
        <v>19</v>
      </c>
      <c r="I4" s="88" t="s">
        <v>20</v>
      </c>
      <c r="J4" s="48" t="s">
        <v>205</v>
      </c>
      <c r="K4" s="49" t="s">
        <v>206</v>
      </c>
      <c r="L4" s="49" t="s">
        <v>96</v>
      </c>
      <c r="M4" s="52" t="s">
        <v>207</v>
      </c>
      <c r="N4" s="86" t="s">
        <v>17</v>
      </c>
      <c r="O4" s="48" t="s">
        <v>708</v>
      </c>
      <c r="P4" s="49">
        <v>0</v>
      </c>
      <c r="Q4" s="50">
        <v>0</v>
      </c>
      <c r="R4" s="51" t="s">
        <v>708</v>
      </c>
      <c r="S4" s="51" t="s">
        <v>708</v>
      </c>
      <c r="T4" s="50" t="s">
        <v>708</v>
      </c>
      <c r="U4" s="52" t="s">
        <v>708</v>
      </c>
    </row>
    <row r="5" spans="1:21" ht="60" customHeight="1" x14ac:dyDescent="0.25">
      <c r="A5" s="270"/>
      <c r="B5" s="273"/>
      <c r="C5" s="266"/>
      <c r="D5" s="26">
        <v>2</v>
      </c>
      <c r="E5" s="27" t="s">
        <v>21</v>
      </c>
      <c r="F5" s="27" t="s">
        <v>22</v>
      </c>
      <c r="G5" s="27" t="s">
        <v>23</v>
      </c>
      <c r="H5" s="27" t="s">
        <v>24</v>
      </c>
      <c r="I5" s="33" t="s">
        <v>25</v>
      </c>
      <c r="J5" s="57" t="s">
        <v>208</v>
      </c>
      <c r="K5" s="27" t="s">
        <v>209</v>
      </c>
      <c r="L5" s="26">
        <v>52</v>
      </c>
      <c r="M5" s="33" t="s">
        <v>210</v>
      </c>
      <c r="N5" s="27" t="s">
        <v>22</v>
      </c>
      <c r="O5" s="57" t="s">
        <v>709</v>
      </c>
      <c r="P5" s="115">
        <v>0.1</v>
      </c>
      <c r="Q5" s="38">
        <v>1</v>
      </c>
      <c r="R5" s="39">
        <v>30999978</v>
      </c>
      <c r="S5" s="39">
        <v>30999978</v>
      </c>
      <c r="T5" s="38">
        <f>S5/R5</f>
        <v>1</v>
      </c>
      <c r="U5" s="33" t="s">
        <v>712</v>
      </c>
    </row>
    <row r="6" spans="1:21" ht="60" customHeight="1" x14ac:dyDescent="0.25">
      <c r="A6" s="270"/>
      <c r="B6" s="273"/>
      <c r="C6" s="266"/>
      <c r="D6" s="26">
        <v>3</v>
      </c>
      <c r="E6" s="27" t="s">
        <v>26</v>
      </c>
      <c r="F6" s="27" t="s">
        <v>27</v>
      </c>
      <c r="G6" s="27" t="s">
        <v>28</v>
      </c>
      <c r="H6" s="27" t="s">
        <v>29</v>
      </c>
      <c r="I6" s="33" t="s">
        <v>30</v>
      </c>
      <c r="J6" s="57" t="s">
        <v>211</v>
      </c>
      <c r="K6" s="27" t="s">
        <v>212</v>
      </c>
      <c r="L6" s="26">
        <v>45</v>
      </c>
      <c r="M6" s="33" t="s">
        <v>213</v>
      </c>
      <c r="N6" s="27" t="s">
        <v>27</v>
      </c>
      <c r="O6" s="57">
        <v>1</v>
      </c>
      <c r="P6" s="26">
        <v>0</v>
      </c>
      <c r="Q6" s="38">
        <f>P6/O6</f>
        <v>0</v>
      </c>
      <c r="R6" s="39">
        <v>0</v>
      </c>
      <c r="S6" s="39">
        <v>0</v>
      </c>
      <c r="T6" s="38">
        <v>0</v>
      </c>
      <c r="U6" s="33" t="s">
        <v>708</v>
      </c>
    </row>
    <row r="7" spans="1:21" ht="60" customHeight="1" x14ac:dyDescent="0.25">
      <c r="A7" s="270"/>
      <c r="B7" s="273"/>
      <c r="C7" s="266"/>
      <c r="D7" s="26">
        <v>4</v>
      </c>
      <c r="E7" s="27" t="s">
        <v>31</v>
      </c>
      <c r="F7" s="27" t="s">
        <v>32</v>
      </c>
      <c r="G7" s="27" t="s">
        <v>33</v>
      </c>
      <c r="H7" s="27" t="s">
        <v>34</v>
      </c>
      <c r="I7" s="33" t="s">
        <v>35</v>
      </c>
      <c r="J7" s="57" t="s">
        <v>96</v>
      </c>
      <c r="K7" s="26" t="s">
        <v>96</v>
      </c>
      <c r="L7" s="26" t="s">
        <v>96</v>
      </c>
      <c r="M7" s="55" t="s">
        <v>96</v>
      </c>
      <c r="N7" s="27" t="s">
        <v>32</v>
      </c>
      <c r="O7" s="57">
        <v>0</v>
      </c>
      <c r="P7" s="26">
        <v>0</v>
      </c>
      <c r="Q7" s="38">
        <v>0</v>
      </c>
      <c r="R7" s="39">
        <v>0</v>
      </c>
      <c r="S7" s="39">
        <v>0</v>
      </c>
      <c r="T7" s="38">
        <v>0</v>
      </c>
      <c r="U7" s="33" t="s">
        <v>708</v>
      </c>
    </row>
    <row r="8" spans="1:21" ht="60" customHeight="1" x14ac:dyDescent="0.25">
      <c r="A8" s="270"/>
      <c r="B8" s="273"/>
      <c r="C8" s="266"/>
      <c r="D8" s="26">
        <v>5</v>
      </c>
      <c r="E8" s="27" t="s">
        <v>36</v>
      </c>
      <c r="F8" s="27" t="s">
        <v>37</v>
      </c>
      <c r="G8" s="27" t="s">
        <v>38</v>
      </c>
      <c r="H8" s="27" t="s">
        <v>39</v>
      </c>
      <c r="I8" s="33" t="s">
        <v>40</v>
      </c>
      <c r="J8" s="57" t="s">
        <v>211</v>
      </c>
      <c r="K8" s="27" t="s">
        <v>214</v>
      </c>
      <c r="L8" s="26">
        <v>45</v>
      </c>
      <c r="M8" s="33" t="s">
        <v>213</v>
      </c>
      <c r="N8" s="27" t="s">
        <v>37</v>
      </c>
      <c r="O8" s="57">
        <v>1</v>
      </c>
      <c r="P8" s="26">
        <v>0.7</v>
      </c>
      <c r="Q8" s="38">
        <f t="shared" ref="Q8:Q17" si="0">P8/O8</f>
        <v>0.7</v>
      </c>
      <c r="R8" s="39">
        <v>0</v>
      </c>
      <c r="S8" s="39">
        <v>0</v>
      </c>
      <c r="T8" s="38">
        <v>0</v>
      </c>
      <c r="U8" s="33" t="s">
        <v>708</v>
      </c>
    </row>
    <row r="9" spans="1:21" ht="60" customHeight="1" x14ac:dyDescent="0.25">
      <c r="A9" s="270"/>
      <c r="B9" s="273"/>
      <c r="C9" s="266"/>
      <c r="D9" s="26">
        <v>6</v>
      </c>
      <c r="E9" s="27" t="s">
        <v>41</v>
      </c>
      <c r="F9" s="27" t="s">
        <v>42</v>
      </c>
      <c r="G9" s="27" t="s">
        <v>43</v>
      </c>
      <c r="H9" s="26" t="s">
        <v>44</v>
      </c>
      <c r="I9" s="55" t="s">
        <v>45</v>
      </c>
      <c r="J9" s="91" t="s">
        <v>215</v>
      </c>
      <c r="K9" s="27" t="s">
        <v>216</v>
      </c>
      <c r="L9" s="10">
        <v>197</v>
      </c>
      <c r="M9" s="33" t="s">
        <v>217</v>
      </c>
      <c r="N9" s="27" t="s">
        <v>42</v>
      </c>
      <c r="O9" s="99">
        <v>0.15</v>
      </c>
      <c r="P9" s="115">
        <v>0.15</v>
      </c>
      <c r="Q9" s="38">
        <f t="shared" si="0"/>
        <v>1</v>
      </c>
      <c r="R9" s="39">
        <v>368750000</v>
      </c>
      <c r="S9" s="39">
        <v>368386660</v>
      </c>
      <c r="T9" s="38">
        <f>S9/R9</f>
        <v>0.99901467118644072</v>
      </c>
      <c r="U9" s="33" t="s">
        <v>713</v>
      </c>
    </row>
    <row r="10" spans="1:21" ht="60" customHeight="1" x14ac:dyDescent="0.25">
      <c r="A10" s="270"/>
      <c r="B10" s="273"/>
      <c r="C10" s="266"/>
      <c r="D10" s="26">
        <v>7</v>
      </c>
      <c r="E10" s="27" t="s">
        <v>46</v>
      </c>
      <c r="F10" s="27" t="s">
        <v>47</v>
      </c>
      <c r="G10" s="27" t="s">
        <v>48</v>
      </c>
      <c r="H10" s="27" t="s">
        <v>19</v>
      </c>
      <c r="I10" s="33" t="s">
        <v>49</v>
      </c>
      <c r="J10" s="57" t="s">
        <v>96</v>
      </c>
      <c r="K10" s="26" t="s">
        <v>96</v>
      </c>
      <c r="L10" s="26" t="s">
        <v>96</v>
      </c>
      <c r="M10" s="55" t="s">
        <v>96</v>
      </c>
      <c r="N10" s="27" t="s">
        <v>47</v>
      </c>
      <c r="O10" s="57">
        <v>0.5</v>
      </c>
      <c r="P10" s="26">
        <v>0.3</v>
      </c>
      <c r="Q10" s="38">
        <f t="shared" si="0"/>
        <v>0.6</v>
      </c>
      <c r="R10" s="39">
        <v>0</v>
      </c>
      <c r="S10" s="39">
        <v>0</v>
      </c>
      <c r="T10" s="38">
        <v>0</v>
      </c>
      <c r="U10" s="33" t="s">
        <v>708</v>
      </c>
    </row>
    <row r="11" spans="1:21" ht="60" customHeight="1" x14ac:dyDescent="0.25">
      <c r="A11" s="270"/>
      <c r="B11" s="273"/>
      <c r="C11" s="266" t="s">
        <v>50</v>
      </c>
      <c r="D11" s="26">
        <v>8</v>
      </c>
      <c r="E11" s="27" t="s">
        <v>51</v>
      </c>
      <c r="F11" s="27" t="s">
        <v>52</v>
      </c>
      <c r="G11" s="27" t="s">
        <v>53</v>
      </c>
      <c r="H11" s="27" t="s">
        <v>54</v>
      </c>
      <c r="I11" s="33" t="s">
        <v>55</v>
      </c>
      <c r="J11" s="7" t="s">
        <v>211</v>
      </c>
      <c r="K11" s="27" t="s">
        <v>218</v>
      </c>
      <c r="L11" s="26">
        <v>33</v>
      </c>
      <c r="M11" s="33" t="s">
        <v>219</v>
      </c>
      <c r="N11" s="27" t="s">
        <v>52</v>
      </c>
      <c r="O11" s="99">
        <v>0.08</v>
      </c>
      <c r="P11" s="115">
        <v>0.08</v>
      </c>
      <c r="Q11" s="38">
        <f t="shared" si="0"/>
        <v>1</v>
      </c>
      <c r="R11" s="39">
        <v>7987995</v>
      </c>
      <c r="S11" s="39">
        <v>7987995</v>
      </c>
      <c r="T11" s="38">
        <f>S11/R11</f>
        <v>1</v>
      </c>
      <c r="U11" s="33" t="s">
        <v>714</v>
      </c>
    </row>
    <row r="12" spans="1:21" ht="60" customHeight="1" x14ac:dyDescent="0.25">
      <c r="A12" s="270"/>
      <c r="B12" s="273"/>
      <c r="C12" s="266"/>
      <c r="D12" s="26">
        <v>9</v>
      </c>
      <c r="E12" s="27" t="s">
        <v>56</v>
      </c>
      <c r="F12" s="27" t="s">
        <v>57</v>
      </c>
      <c r="G12" s="27" t="s">
        <v>58</v>
      </c>
      <c r="H12" s="27" t="s">
        <v>59</v>
      </c>
      <c r="I12" s="33" t="s">
        <v>55</v>
      </c>
      <c r="J12" s="57" t="s">
        <v>211</v>
      </c>
      <c r="K12" s="26" t="s">
        <v>214</v>
      </c>
      <c r="L12" s="26">
        <v>28</v>
      </c>
      <c r="M12" s="33" t="s">
        <v>220</v>
      </c>
      <c r="N12" s="27" t="s">
        <v>57</v>
      </c>
      <c r="O12" s="99">
        <v>0.1</v>
      </c>
      <c r="P12" s="115">
        <v>0.1</v>
      </c>
      <c r="Q12" s="38">
        <f t="shared" si="0"/>
        <v>1</v>
      </c>
      <c r="R12" s="39">
        <v>137400000</v>
      </c>
      <c r="S12" s="39">
        <v>137400000</v>
      </c>
      <c r="T12" s="38">
        <f t="shared" ref="T12:T17" si="1">S12/R12</f>
        <v>1</v>
      </c>
      <c r="U12" s="33" t="s">
        <v>715</v>
      </c>
    </row>
    <row r="13" spans="1:21" ht="60" customHeight="1" x14ac:dyDescent="0.25">
      <c r="A13" s="270"/>
      <c r="B13" s="273"/>
      <c r="C13" s="266"/>
      <c r="D13" s="26">
        <v>10</v>
      </c>
      <c r="E13" s="27" t="s">
        <v>60</v>
      </c>
      <c r="F13" s="27" t="s">
        <v>61</v>
      </c>
      <c r="G13" s="27" t="s">
        <v>62</v>
      </c>
      <c r="H13" s="27" t="s">
        <v>63</v>
      </c>
      <c r="I13" s="33" t="s">
        <v>55</v>
      </c>
      <c r="J13" s="57" t="s">
        <v>221</v>
      </c>
      <c r="K13" s="26" t="s">
        <v>222</v>
      </c>
      <c r="L13" s="26">
        <v>122</v>
      </c>
      <c r="M13" s="33" t="s">
        <v>223</v>
      </c>
      <c r="N13" s="27" t="s">
        <v>61</v>
      </c>
      <c r="O13" s="99">
        <v>0.1</v>
      </c>
      <c r="P13" s="115">
        <v>0.1</v>
      </c>
      <c r="Q13" s="38">
        <f t="shared" si="0"/>
        <v>1</v>
      </c>
      <c r="R13" s="39">
        <v>137400000</v>
      </c>
      <c r="S13" s="39">
        <v>137400000</v>
      </c>
      <c r="T13" s="38">
        <f t="shared" si="1"/>
        <v>1</v>
      </c>
      <c r="U13" s="33" t="s">
        <v>716</v>
      </c>
    </row>
    <row r="14" spans="1:21" ht="60" customHeight="1" x14ac:dyDescent="0.25">
      <c r="A14" s="270"/>
      <c r="B14" s="273"/>
      <c r="C14" s="266" t="s">
        <v>50</v>
      </c>
      <c r="D14" s="26">
        <v>11</v>
      </c>
      <c r="E14" s="27" t="s">
        <v>64</v>
      </c>
      <c r="F14" s="27" t="s">
        <v>65</v>
      </c>
      <c r="G14" s="27" t="s">
        <v>66</v>
      </c>
      <c r="H14" s="27" t="s">
        <v>67</v>
      </c>
      <c r="I14" s="33" t="s">
        <v>718</v>
      </c>
      <c r="J14" s="57" t="s">
        <v>224</v>
      </c>
      <c r="K14" s="26" t="s">
        <v>290</v>
      </c>
      <c r="L14" s="26" t="s">
        <v>225</v>
      </c>
      <c r="M14" s="33" t="s">
        <v>226</v>
      </c>
      <c r="N14" s="27" t="s">
        <v>65</v>
      </c>
      <c r="O14" s="99">
        <v>0.2</v>
      </c>
      <c r="P14" s="115">
        <v>0.2</v>
      </c>
      <c r="Q14" s="38">
        <f t="shared" si="0"/>
        <v>1</v>
      </c>
      <c r="R14" s="39">
        <v>137400000</v>
      </c>
      <c r="S14" s="39">
        <v>8000000</v>
      </c>
      <c r="T14" s="38">
        <f t="shared" si="1"/>
        <v>5.8224163027656477E-2</v>
      </c>
      <c r="U14" s="33" t="s">
        <v>717</v>
      </c>
    </row>
    <row r="15" spans="1:21" ht="60" customHeight="1" x14ac:dyDescent="0.25">
      <c r="A15" s="270"/>
      <c r="B15" s="273"/>
      <c r="C15" s="266"/>
      <c r="D15" s="26">
        <v>12</v>
      </c>
      <c r="E15" s="27" t="s">
        <v>69</v>
      </c>
      <c r="F15" s="27" t="s">
        <v>70</v>
      </c>
      <c r="G15" s="27" t="s">
        <v>71</v>
      </c>
      <c r="H15" s="27" t="s">
        <v>72</v>
      </c>
      <c r="I15" s="33" t="s">
        <v>285</v>
      </c>
      <c r="J15" s="7" t="s">
        <v>211</v>
      </c>
      <c r="K15" s="9" t="s">
        <v>212</v>
      </c>
      <c r="L15" s="26">
        <v>46</v>
      </c>
      <c r="M15" s="33" t="s">
        <v>227</v>
      </c>
      <c r="N15" s="27" t="s">
        <v>70</v>
      </c>
      <c r="O15" s="99">
        <v>0.05</v>
      </c>
      <c r="P15" s="115">
        <v>0.05</v>
      </c>
      <c r="Q15" s="38">
        <f t="shared" si="0"/>
        <v>1</v>
      </c>
      <c r="R15" s="39">
        <v>46926660</v>
      </c>
      <c r="S15" s="39">
        <v>46926660</v>
      </c>
      <c r="T15" s="38">
        <f t="shared" si="1"/>
        <v>1</v>
      </c>
      <c r="U15" s="33" t="s">
        <v>719</v>
      </c>
    </row>
    <row r="16" spans="1:21" ht="60" customHeight="1" x14ac:dyDescent="0.25">
      <c r="A16" s="270"/>
      <c r="B16" s="273"/>
      <c r="C16" s="266"/>
      <c r="D16" s="26">
        <v>13</v>
      </c>
      <c r="E16" s="27" t="s">
        <v>287</v>
      </c>
      <c r="F16" s="27" t="s">
        <v>288</v>
      </c>
      <c r="G16" s="27" t="s">
        <v>73</v>
      </c>
      <c r="H16" s="27" t="s">
        <v>74</v>
      </c>
      <c r="I16" s="33" t="s">
        <v>286</v>
      </c>
      <c r="J16" s="57" t="s">
        <v>228</v>
      </c>
      <c r="K16" s="28" t="s">
        <v>229</v>
      </c>
      <c r="L16" s="26" t="s">
        <v>230</v>
      </c>
      <c r="M16" s="56" t="s">
        <v>231</v>
      </c>
      <c r="N16" s="27" t="s">
        <v>288</v>
      </c>
      <c r="O16" s="99">
        <v>0.05</v>
      </c>
      <c r="P16" s="115">
        <v>0.05</v>
      </c>
      <c r="Q16" s="38">
        <f t="shared" si="0"/>
        <v>1</v>
      </c>
      <c r="R16" s="39">
        <v>46926660</v>
      </c>
      <c r="S16" s="39">
        <v>46926660</v>
      </c>
      <c r="T16" s="38">
        <f t="shared" si="1"/>
        <v>1</v>
      </c>
      <c r="U16" s="33" t="s">
        <v>720</v>
      </c>
    </row>
    <row r="17" spans="1:21" ht="60" customHeight="1" x14ac:dyDescent="0.25">
      <c r="A17" s="270"/>
      <c r="B17" s="273"/>
      <c r="C17" s="266"/>
      <c r="D17" s="26">
        <v>14</v>
      </c>
      <c r="E17" s="27" t="s">
        <v>75</v>
      </c>
      <c r="F17" s="27" t="s">
        <v>76</v>
      </c>
      <c r="G17" s="27" t="s">
        <v>77</v>
      </c>
      <c r="H17" s="27" t="s">
        <v>78</v>
      </c>
      <c r="I17" s="33" t="s">
        <v>68</v>
      </c>
      <c r="J17" s="57" t="s">
        <v>211</v>
      </c>
      <c r="K17" s="26" t="s">
        <v>218</v>
      </c>
      <c r="L17" s="26">
        <v>32</v>
      </c>
      <c r="M17" s="33" t="s">
        <v>232</v>
      </c>
      <c r="N17" s="27" t="s">
        <v>76</v>
      </c>
      <c r="O17" s="99">
        <v>0.1</v>
      </c>
      <c r="P17" s="115">
        <v>0.1</v>
      </c>
      <c r="Q17" s="38">
        <f t="shared" si="0"/>
        <v>1</v>
      </c>
      <c r="R17" s="39">
        <v>174500000</v>
      </c>
      <c r="S17" s="39">
        <v>47689970</v>
      </c>
      <c r="T17" s="38">
        <f t="shared" si="1"/>
        <v>0.27329495702005729</v>
      </c>
      <c r="U17" s="33" t="s">
        <v>721</v>
      </c>
    </row>
    <row r="18" spans="1:21" ht="60" customHeight="1" x14ac:dyDescent="0.25">
      <c r="A18" s="270"/>
      <c r="B18" s="273"/>
      <c r="C18" s="266" t="s">
        <v>79</v>
      </c>
      <c r="D18" s="26">
        <v>15</v>
      </c>
      <c r="E18" s="27" t="s">
        <v>80</v>
      </c>
      <c r="F18" s="27" t="s">
        <v>81</v>
      </c>
      <c r="G18" s="27" t="s">
        <v>82</v>
      </c>
      <c r="H18" s="27" t="s">
        <v>83</v>
      </c>
      <c r="I18" s="33" t="s">
        <v>84</v>
      </c>
      <c r="J18" s="270" t="s">
        <v>233</v>
      </c>
      <c r="K18" s="273" t="s">
        <v>234</v>
      </c>
      <c r="L18" s="275">
        <v>197</v>
      </c>
      <c r="M18" s="276" t="s">
        <v>217</v>
      </c>
      <c r="N18" s="27" t="s">
        <v>81</v>
      </c>
      <c r="O18" s="57">
        <v>0</v>
      </c>
      <c r="P18" s="26">
        <v>0</v>
      </c>
      <c r="Q18" s="38">
        <v>0</v>
      </c>
      <c r="R18" s="39">
        <v>0</v>
      </c>
      <c r="S18" s="39">
        <v>0</v>
      </c>
      <c r="T18" s="38">
        <v>0</v>
      </c>
      <c r="U18" s="33" t="s">
        <v>708</v>
      </c>
    </row>
    <row r="19" spans="1:21" ht="60" customHeight="1" x14ac:dyDescent="0.25">
      <c r="A19" s="270"/>
      <c r="B19" s="273"/>
      <c r="C19" s="266"/>
      <c r="D19" s="26">
        <v>16</v>
      </c>
      <c r="E19" s="27" t="s">
        <v>85</v>
      </c>
      <c r="F19" s="27" t="s">
        <v>86</v>
      </c>
      <c r="G19" s="27" t="s">
        <v>291</v>
      </c>
      <c r="H19" s="27" t="s">
        <v>87</v>
      </c>
      <c r="I19" s="89" t="s">
        <v>88</v>
      </c>
      <c r="J19" s="270"/>
      <c r="K19" s="273"/>
      <c r="L19" s="275"/>
      <c r="M19" s="276"/>
      <c r="N19" s="27" t="s">
        <v>86</v>
      </c>
      <c r="O19" s="57" t="s">
        <v>710</v>
      </c>
      <c r="P19" s="26">
        <v>0</v>
      </c>
      <c r="Q19" s="38">
        <v>0</v>
      </c>
      <c r="R19" s="39">
        <v>0</v>
      </c>
      <c r="S19" s="39">
        <v>0</v>
      </c>
      <c r="T19" s="38">
        <v>0</v>
      </c>
      <c r="U19" s="33" t="s">
        <v>722</v>
      </c>
    </row>
    <row r="20" spans="1:21" ht="60" customHeight="1" x14ac:dyDescent="0.25">
      <c r="A20" s="270"/>
      <c r="B20" s="273"/>
      <c r="C20" s="266"/>
      <c r="D20" s="26">
        <v>17</v>
      </c>
      <c r="E20" s="27" t="s">
        <v>89</v>
      </c>
      <c r="F20" s="27" t="s">
        <v>90</v>
      </c>
      <c r="G20" s="27" t="s">
        <v>91</v>
      </c>
      <c r="H20" s="27" t="s">
        <v>87</v>
      </c>
      <c r="I20" s="89" t="s">
        <v>92</v>
      </c>
      <c r="J20" s="270"/>
      <c r="K20" s="273"/>
      <c r="L20" s="275"/>
      <c r="M20" s="276"/>
      <c r="N20" s="27" t="s">
        <v>90</v>
      </c>
      <c r="O20" s="57">
        <v>0</v>
      </c>
      <c r="P20" s="26">
        <v>0</v>
      </c>
      <c r="Q20" s="38">
        <v>0</v>
      </c>
      <c r="R20" s="39">
        <v>0</v>
      </c>
      <c r="S20" s="39">
        <v>0</v>
      </c>
      <c r="T20" s="38">
        <v>0</v>
      </c>
      <c r="U20" s="33" t="s">
        <v>708</v>
      </c>
    </row>
    <row r="21" spans="1:21" ht="60" customHeight="1" x14ac:dyDescent="0.25">
      <c r="A21" s="270"/>
      <c r="B21" s="273"/>
      <c r="C21" s="266"/>
      <c r="D21" s="26">
        <v>18</v>
      </c>
      <c r="E21" s="27" t="s">
        <v>93</v>
      </c>
      <c r="F21" s="27" t="s">
        <v>94</v>
      </c>
      <c r="G21" s="27" t="s">
        <v>95</v>
      </c>
      <c r="H21" s="26" t="s">
        <v>96</v>
      </c>
      <c r="I21" s="89" t="s">
        <v>97</v>
      </c>
      <c r="J21" s="57" t="s">
        <v>96</v>
      </c>
      <c r="K21" s="26" t="s">
        <v>96</v>
      </c>
      <c r="L21" s="26" t="s">
        <v>96</v>
      </c>
      <c r="M21" s="55" t="s">
        <v>96</v>
      </c>
      <c r="N21" s="27" t="s">
        <v>94</v>
      </c>
      <c r="O21" s="57">
        <v>0.5</v>
      </c>
      <c r="P21" s="26">
        <v>0.5</v>
      </c>
      <c r="Q21" s="38">
        <f>P21/O21</f>
        <v>1</v>
      </c>
      <c r="R21" s="39">
        <v>23650000</v>
      </c>
      <c r="S21" s="39">
        <v>16666666</v>
      </c>
      <c r="T21" s="38">
        <f>S21/R21</f>
        <v>0.70472160676532769</v>
      </c>
      <c r="U21" s="33" t="s">
        <v>723</v>
      </c>
    </row>
    <row r="22" spans="1:21" ht="60" customHeight="1" x14ac:dyDescent="0.25">
      <c r="A22" s="270"/>
      <c r="B22" s="273"/>
      <c r="C22" s="266"/>
      <c r="D22" s="26">
        <v>19</v>
      </c>
      <c r="E22" s="27" t="s">
        <v>98</v>
      </c>
      <c r="F22" s="27" t="s">
        <v>99</v>
      </c>
      <c r="G22" s="27" t="s">
        <v>100</v>
      </c>
      <c r="H22" s="27" t="s">
        <v>101</v>
      </c>
      <c r="I22" s="89" t="s">
        <v>102</v>
      </c>
      <c r="J22" s="57" t="s">
        <v>233</v>
      </c>
      <c r="K22" s="26" t="s">
        <v>234</v>
      </c>
      <c r="L22" s="30">
        <v>192</v>
      </c>
      <c r="M22" s="58" t="s">
        <v>235</v>
      </c>
      <c r="N22" s="27" t="s">
        <v>99</v>
      </c>
      <c r="O22" s="57" t="s">
        <v>711</v>
      </c>
      <c r="P22" s="115">
        <v>0.8</v>
      </c>
      <c r="Q22" s="38">
        <v>0.8</v>
      </c>
      <c r="R22" s="39">
        <v>5363333</v>
      </c>
      <c r="S22" s="39">
        <v>5209430.07</v>
      </c>
      <c r="T22" s="38">
        <f>S22/R22</f>
        <v>0.97130461039804916</v>
      </c>
      <c r="U22" s="33" t="s">
        <v>724</v>
      </c>
    </row>
    <row r="23" spans="1:21" ht="60" customHeight="1" x14ac:dyDescent="0.25">
      <c r="A23" s="270"/>
      <c r="B23" s="273"/>
      <c r="C23" s="266"/>
      <c r="D23" s="26">
        <v>20</v>
      </c>
      <c r="E23" s="27" t="s">
        <v>103</v>
      </c>
      <c r="F23" s="27" t="s">
        <v>104</v>
      </c>
      <c r="G23" s="27" t="s">
        <v>105</v>
      </c>
      <c r="H23" s="27" t="s">
        <v>106</v>
      </c>
      <c r="I23" s="33" t="s">
        <v>107</v>
      </c>
      <c r="J23" s="57" t="s">
        <v>96</v>
      </c>
      <c r="K23" s="26" t="s">
        <v>96</v>
      </c>
      <c r="L23" s="26" t="s">
        <v>96</v>
      </c>
      <c r="M23" s="55" t="s">
        <v>96</v>
      </c>
      <c r="N23" s="27" t="s">
        <v>104</v>
      </c>
      <c r="O23" s="57">
        <v>0</v>
      </c>
      <c r="P23" s="26">
        <v>0</v>
      </c>
      <c r="Q23" s="38">
        <v>0</v>
      </c>
      <c r="R23" s="39">
        <v>0</v>
      </c>
      <c r="S23" s="39">
        <v>0</v>
      </c>
      <c r="T23" s="38">
        <v>0</v>
      </c>
      <c r="U23" s="33" t="s">
        <v>708</v>
      </c>
    </row>
    <row r="24" spans="1:21" ht="60" customHeight="1" x14ac:dyDescent="0.25">
      <c r="A24" s="270"/>
      <c r="B24" s="292" t="s">
        <v>108</v>
      </c>
      <c r="C24" s="266" t="s">
        <v>109</v>
      </c>
      <c r="D24" s="26">
        <v>21</v>
      </c>
      <c r="E24" s="32" t="s">
        <v>110</v>
      </c>
      <c r="F24" s="27" t="s">
        <v>111</v>
      </c>
      <c r="G24" s="27" t="s">
        <v>112</v>
      </c>
      <c r="H24" s="27" t="s">
        <v>113</v>
      </c>
      <c r="I24" s="33" t="s">
        <v>114</v>
      </c>
      <c r="J24" s="57" t="s">
        <v>236</v>
      </c>
      <c r="K24" s="26" t="s">
        <v>237</v>
      </c>
      <c r="L24" s="26">
        <v>65</v>
      </c>
      <c r="M24" s="33" t="s">
        <v>238</v>
      </c>
      <c r="N24" s="27" t="s">
        <v>111</v>
      </c>
      <c r="O24" s="57">
        <v>0</v>
      </c>
      <c r="P24" s="26">
        <v>0</v>
      </c>
      <c r="Q24" s="38">
        <v>0</v>
      </c>
      <c r="R24" s="39">
        <v>0</v>
      </c>
      <c r="S24" s="39">
        <v>0</v>
      </c>
      <c r="T24" s="38">
        <v>0</v>
      </c>
      <c r="U24" s="33" t="s">
        <v>708</v>
      </c>
    </row>
    <row r="25" spans="1:21" ht="60" customHeight="1" x14ac:dyDescent="0.25">
      <c r="A25" s="270"/>
      <c r="B25" s="292"/>
      <c r="C25" s="266"/>
      <c r="D25" s="26">
        <v>22</v>
      </c>
      <c r="E25" s="27" t="s">
        <v>115</v>
      </c>
      <c r="F25" s="27" t="s">
        <v>116</v>
      </c>
      <c r="G25" s="27" t="s">
        <v>117</v>
      </c>
      <c r="H25" s="27" t="s">
        <v>118</v>
      </c>
      <c r="I25" s="33" t="s">
        <v>119</v>
      </c>
      <c r="J25" s="94" t="s">
        <v>236</v>
      </c>
      <c r="K25" s="31" t="s">
        <v>239</v>
      </c>
      <c r="L25" s="26">
        <v>85</v>
      </c>
      <c r="M25" s="33" t="s">
        <v>240</v>
      </c>
      <c r="N25" s="27" t="s">
        <v>116</v>
      </c>
      <c r="O25" s="57">
        <v>0</v>
      </c>
      <c r="P25" s="26">
        <v>0</v>
      </c>
      <c r="Q25" s="38">
        <v>0</v>
      </c>
      <c r="R25" s="39">
        <v>0</v>
      </c>
      <c r="S25" s="39">
        <v>0</v>
      </c>
      <c r="T25" s="38">
        <v>0</v>
      </c>
      <c r="U25" s="33" t="s">
        <v>708</v>
      </c>
    </row>
    <row r="26" spans="1:21" ht="60" customHeight="1" x14ac:dyDescent="0.25">
      <c r="A26" s="270"/>
      <c r="B26" s="292"/>
      <c r="C26" s="266"/>
      <c r="D26" s="26">
        <v>23</v>
      </c>
      <c r="E26" s="27" t="s">
        <v>120</v>
      </c>
      <c r="F26" s="27" t="s">
        <v>121</v>
      </c>
      <c r="G26" s="27" t="s">
        <v>122</v>
      </c>
      <c r="H26" s="27" t="s">
        <v>118</v>
      </c>
      <c r="I26" s="33" t="s">
        <v>123</v>
      </c>
      <c r="J26" s="57" t="s">
        <v>96</v>
      </c>
      <c r="K26" s="26" t="s">
        <v>96</v>
      </c>
      <c r="L26" s="26" t="s">
        <v>96</v>
      </c>
      <c r="M26" s="60" t="s">
        <v>241</v>
      </c>
      <c r="N26" s="27" t="s">
        <v>121</v>
      </c>
      <c r="O26" s="57">
        <v>0</v>
      </c>
      <c r="P26" s="26">
        <v>0</v>
      </c>
      <c r="Q26" s="38">
        <v>0</v>
      </c>
      <c r="R26" s="39">
        <v>0</v>
      </c>
      <c r="S26" s="39">
        <v>0</v>
      </c>
      <c r="T26" s="38">
        <v>0</v>
      </c>
      <c r="U26" s="33" t="s">
        <v>708</v>
      </c>
    </row>
    <row r="27" spans="1:21" ht="60" customHeight="1" x14ac:dyDescent="0.25">
      <c r="A27" s="270"/>
      <c r="B27" s="292"/>
      <c r="C27" s="266" t="s">
        <v>124</v>
      </c>
      <c r="D27" s="26">
        <v>24</v>
      </c>
      <c r="E27" s="27" t="s">
        <v>125</v>
      </c>
      <c r="F27" s="27" t="s">
        <v>126</v>
      </c>
      <c r="G27" s="27" t="s">
        <v>127</v>
      </c>
      <c r="H27" s="27" t="s">
        <v>128</v>
      </c>
      <c r="I27" s="33" t="s">
        <v>129</v>
      </c>
      <c r="J27" s="57" t="s">
        <v>242</v>
      </c>
      <c r="K27" s="26" t="s">
        <v>243</v>
      </c>
      <c r="L27" s="26">
        <v>68</v>
      </c>
      <c r="M27" s="33" t="s">
        <v>244</v>
      </c>
      <c r="N27" s="27" t="s">
        <v>126</v>
      </c>
      <c r="O27" s="57">
        <v>0</v>
      </c>
      <c r="P27" s="26">
        <v>0</v>
      </c>
      <c r="Q27" s="38">
        <v>0</v>
      </c>
      <c r="R27" s="39">
        <v>0</v>
      </c>
      <c r="S27" s="39">
        <v>0</v>
      </c>
      <c r="T27" s="38">
        <v>0</v>
      </c>
      <c r="U27" s="33" t="s">
        <v>725</v>
      </c>
    </row>
    <row r="28" spans="1:21" ht="60" customHeight="1" x14ac:dyDescent="0.25">
      <c r="A28" s="270"/>
      <c r="B28" s="292"/>
      <c r="C28" s="266"/>
      <c r="D28" s="26">
        <v>25</v>
      </c>
      <c r="E28" s="32" t="s">
        <v>130</v>
      </c>
      <c r="F28" s="27" t="s">
        <v>131</v>
      </c>
      <c r="G28" s="27" t="s">
        <v>132</v>
      </c>
      <c r="H28" s="27" t="s">
        <v>133</v>
      </c>
      <c r="I28" s="33" t="s">
        <v>134</v>
      </c>
      <c r="J28" s="57" t="s">
        <v>245</v>
      </c>
      <c r="K28" s="26" t="s">
        <v>246</v>
      </c>
      <c r="L28" s="26">
        <v>107</v>
      </c>
      <c r="M28" s="33" t="s">
        <v>247</v>
      </c>
      <c r="N28" s="27" t="s">
        <v>131</v>
      </c>
      <c r="O28" s="57">
        <v>0</v>
      </c>
      <c r="P28" s="26">
        <v>0</v>
      </c>
      <c r="Q28" s="38">
        <v>0</v>
      </c>
      <c r="R28" s="39">
        <v>0</v>
      </c>
      <c r="S28" s="39">
        <v>0</v>
      </c>
      <c r="T28" s="38">
        <v>0</v>
      </c>
      <c r="U28" s="33" t="s">
        <v>708</v>
      </c>
    </row>
    <row r="29" spans="1:21" ht="60" customHeight="1" x14ac:dyDescent="0.25">
      <c r="A29" s="270"/>
      <c r="B29" s="292"/>
      <c r="C29" s="266" t="s">
        <v>135</v>
      </c>
      <c r="D29" s="26">
        <v>26</v>
      </c>
      <c r="E29" s="27" t="s">
        <v>136</v>
      </c>
      <c r="F29" s="27" t="s">
        <v>137</v>
      </c>
      <c r="G29" s="27" t="s">
        <v>138</v>
      </c>
      <c r="H29" s="27" t="s">
        <v>139</v>
      </c>
      <c r="I29" s="33" t="s">
        <v>140</v>
      </c>
      <c r="J29" s="57" t="s">
        <v>96</v>
      </c>
      <c r="K29" s="26" t="s">
        <v>96</v>
      </c>
      <c r="L29" s="26" t="s">
        <v>96</v>
      </c>
      <c r="M29" s="60" t="s">
        <v>241</v>
      </c>
      <c r="N29" s="27" t="s">
        <v>137</v>
      </c>
      <c r="O29" s="57">
        <v>0</v>
      </c>
      <c r="P29" s="26">
        <v>0</v>
      </c>
      <c r="Q29" s="38">
        <v>0</v>
      </c>
      <c r="R29" s="39">
        <v>0</v>
      </c>
      <c r="S29" s="39">
        <v>0</v>
      </c>
      <c r="T29" s="38">
        <v>0</v>
      </c>
      <c r="U29" s="33" t="s">
        <v>708</v>
      </c>
    </row>
    <row r="30" spans="1:21" ht="60" customHeight="1" x14ac:dyDescent="0.25">
      <c r="A30" s="270"/>
      <c r="B30" s="292"/>
      <c r="C30" s="266"/>
      <c r="D30" s="26">
        <v>27</v>
      </c>
      <c r="E30" s="28" t="s">
        <v>141</v>
      </c>
      <c r="F30" s="28" t="s">
        <v>142</v>
      </c>
      <c r="G30" s="28" t="s">
        <v>143</v>
      </c>
      <c r="H30" s="28" t="s">
        <v>144</v>
      </c>
      <c r="I30" s="62" t="s">
        <v>145</v>
      </c>
      <c r="J30" s="61" t="s">
        <v>215</v>
      </c>
      <c r="K30" s="28" t="s">
        <v>216</v>
      </c>
      <c r="L30" s="26">
        <v>197</v>
      </c>
      <c r="M30" s="62" t="s">
        <v>217</v>
      </c>
      <c r="N30" s="28" t="s">
        <v>142</v>
      </c>
      <c r="O30" s="99">
        <v>0.05</v>
      </c>
      <c r="P30" s="115">
        <v>0.05</v>
      </c>
      <c r="Q30" s="38">
        <f>P30/O30</f>
        <v>1</v>
      </c>
      <c r="R30" s="39">
        <v>10000000</v>
      </c>
      <c r="S30" s="39">
        <v>10000000</v>
      </c>
      <c r="T30" s="38">
        <f>S30/R30</f>
        <v>1</v>
      </c>
      <c r="U30" s="33" t="s">
        <v>726</v>
      </c>
    </row>
    <row r="31" spans="1:21" ht="60" customHeight="1" x14ac:dyDescent="0.25">
      <c r="A31" s="270"/>
      <c r="B31" s="275" t="s">
        <v>146</v>
      </c>
      <c r="C31" s="273" t="s">
        <v>147</v>
      </c>
      <c r="D31" s="26">
        <v>28</v>
      </c>
      <c r="E31" s="28" t="s">
        <v>148</v>
      </c>
      <c r="F31" s="28" t="s">
        <v>149</v>
      </c>
      <c r="G31" s="28" t="s">
        <v>150</v>
      </c>
      <c r="H31" s="28" t="s">
        <v>151</v>
      </c>
      <c r="I31" s="62" t="s">
        <v>152</v>
      </c>
      <c r="J31" s="61" t="s">
        <v>248</v>
      </c>
      <c r="K31" s="41" t="s">
        <v>249</v>
      </c>
      <c r="L31" s="26">
        <v>157</v>
      </c>
      <c r="M31" s="63" t="s">
        <v>250</v>
      </c>
      <c r="N31" s="28" t="s">
        <v>149</v>
      </c>
      <c r="O31" s="99">
        <v>0.7</v>
      </c>
      <c r="P31" s="115">
        <v>0.6</v>
      </c>
      <c r="Q31" s="38">
        <f>P31/O31</f>
        <v>0.85714285714285721</v>
      </c>
      <c r="R31" s="39">
        <v>18444390908.93</v>
      </c>
      <c r="S31" s="39">
        <v>9148596406</v>
      </c>
      <c r="T31" s="38">
        <f>S31/R31</f>
        <v>0.49600967856144457</v>
      </c>
      <c r="U31" s="33" t="s">
        <v>727</v>
      </c>
    </row>
    <row r="32" spans="1:21" ht="60" customHeight="1" x14ac:dyDescent="0.25">
      <c r="A32" s="270"/>
      <c r="B32" s="275"/>
      <c r="C32" s="273"/>
      <c r="D32" s="273">
        <v>29</v>
      </c>
      <c r="E32" s="273" t="s">
        <v>153</v>
      </c>
      <c r="F32" s="273" t="s">
        <v>154</v>
      </c>
      <c r="G32" s="273" t="s">
        <v>155</v>
      </c>
      <c r="H32" s="273" t="s">
        <v>151</v>
      </c>
      <c r="I32" s="274" t="s">
        <v>152</v>
      </c>
      <c r="J32" s="57" t="s">
        <v>251</v>
      </c>
      <c r="K32" s="9" t="s">
        <v>252</v>
      </c>
      <c r="L32" s="26">
        <v>129</v>
      </c>
      <c r="M32" s="33" t="s">
        <v>253</v>
      </c>
      <c r="N32" s="273" t="s">
        <v>154</v>
      </c>
      <c r="O32" s="346">
        <v>0.7</v>
      </c>
      <c r="P32" s="347">
        <v>0.6</v>
      </c>
      <c r="Q32" s="321">
        <f>P32/O32</f>
        <v>0.85714285714285721</v>
      </c>
      <c r="R32" s="324">
        <v>18444390908.93</v>
      </c>
      <c r="S32" s="324">
        <v>9148596406</v>
      </c>
      <c r="T32" s="321">
        <f>S32/R32</f>
        <v>0.49600967856144457</v>
      </c>
      <c r="U32" s="330" t="s">
        <v>728</v>
      </c>
    </row>
    <row r="33" spans="1:21" ht="60" customHeight="1" x14ac:dyDescent="0.25">
      <c r="A33" s="270"/>
      <c r="B33" s="275"/>
      <c r="C33" s="273"/>
      <c r="D33" s="273"/>
      <c r="E33" s="273"/>
      <c r="F33" s="273"/>
      <c r="G33" s="273"/>
      <c r="H33" s="273"/>
      <c r="I33" s="274"/>
      <c r="J33" s="57" t="s">
        <v>254</v>
      </c>
      <c r="K33" s="9" t="s">
        <v>255</v>
      </c>
      <c r="L33" s="26">
        <v>134</v>
      </c>
      <c r="M33" s="33" t="s">
        <v>256</v>
      </c>
      <c r="N33" s="273"/>
      <c r="O33" s="319"/>
      <c r="P33" s="313"/>
      <c r="Q33" s="322"/>
      <c r="R33" s="325"/>
      <c r="S33" s="325"/>
      <c r="T33" s="322"/>
      <c r="U33" s="331"/>
    </row>
    <row r="34" spans="1:21" ht="60" customHeight="1" x14ac:dyDescent="0.25">
      <c r="A34" s="270"/>
      <c r="B34" s="275"/>
      <c r="C34" s="273"/>
      <c r="D34" s="273"/>
      <c r="E34" s="273"/>
      <c r="F34" s="273"/>
      <c r="G34" s="273"/>
      <c r="H34" s="273"/>
      <c r="I34" s="274"/>
      <c r="J34" s="57" t="s">
        <v>254</v>
      </c>
      <c r="K34" s="9" t="s">
        <v>255</v>
      </c>
      <c r="L34" s="26">
        <v>133</v>
      </c>
      <c r="M34" s="33" t="s">
        <v>257</v>
      </c>
      <c r="N34" s="273"/>
      <c r="O34" s="319"/>
      <c r="P34" s="313"/>
      <c r="Q34" s="322"/>
      <c r="R34" s="325"/>
      <c r="S34" s="325"/>
      <c r="T34" s="322"/>
      <c r="U34" s="331"/>
    </row>
    <row r="35" spans="1:21" ht="60" customHeight="1" x14ac:dyDescent="0.25">
      <c r="A35" s="270"/>
      <c r="B35" s="275"/>
      <c r="C35" s="273"/>
      <c r="D35" s="273"/>
      <c r="E35" s="273"/>
      <c r="F35" s="273"/>
      <c r="G35" s="273"/>
      <c r="H35" s="273"/>
      <c r="I35" s="274"/>
      <c r="J35" s="7" t="s">
        <v>254</v>
      </c>
      <c r="K35" s="9" t="s">
        <v>249</v>
      </c>
      <c r="L35" s="26">
        <v>154</v>
      </c>
      <c r="M35" s="33" t="s">
        <v>258</v>
      </c>
      <c r="N35" s="273"/>
      <c r="O35" s="320"/>
      <c r="P35" s="314"/>
      <c r="Q35" s="323"/>
      <c r="R35" s="326"/>
      <c r="S35" s="326"/>
      <c r="T35" s="323"/>
      <c r="U35" s="332"/>
    </row>
    <row r="36" spans="1:21" ht="60" customHeight="1" x14ac:dyDescent="0.25">
      <c r="A36" s="270"/>
      <c r="B36" s="275"/>
      <c r="C36" s="266" t="s">
        <v>156</v>
      </c>
      <c r="D36" s="273">
        <v>30</v>
      </c>
      <c r="E36" s="273" t="s">
        <v>157</v>
      </c>
      <c r="F36" s="273" t="s">
        <v>158</v>
      </c>
      <c r="G36" s="273" t="s">
        <v>159</v>
      </c>
      <c r="H36" s="273" t="s">
        <v>151</v>
      </c>
      <c r="I36" s="274" t="s">
        <v>272</v>
      </c>
      <c r="J36" s="270" t="s">
        <v>254</v>
      </c>
      <c r="K36" s="273" t="s">
        <v>259</v>
      </c>
      <c r="L36" s="273">
        <v>143</v>
      </c>
      <c r="M36" s="274" t="s">
        <v>260</v>
      </c>
      <c r="N36" s="273" t="s">
        <v>158</v>
      </c>
      <c r="O36" s="346">
        <v>0.5</v>
      </c>
      <c r="P36" s="347">
        <v>0.5</v>
      </c>
      <c r="Q36" s="321">
        <f>P36/O36</f>
        <v>1</v>
      </c>
      <c r="R36" s="324">
        <v>233605063.59999999</v>
      </c>
      <c r="S36" s="324">
        <v>233605063.59999999</v>
      </c>
      <c r="T36" s="321">
        <f>S36/R36</f>
        <v>1</v>
      </c>
      <c r="U36" s="327" t="s">
        <v>729</v>
      </c>
    </row>
    <row r="37" spans="1:21" ht="60" customHeight="1" x14ac:dyDescent="0.25">
      <c r="A37" s="270"/>
      <c r="B37" s="275"/>
      <c r="C37" s="266"/>
      <c r="D37" s="273"/>
      <c r="E37" s="273"/>
      <c r="F37" s="273"/>
      <c r="G37" s="273"/>
      <c r="H37" s="273"/>
      <c r="I37" s="274"/>
      <c r="J37" s="270"/>
      <c r="K37" s="273"/>
      <c r="L37" s="273"/>
      <c r="M37" s="274"/>
      <c r="N37" s="273"/>
      <c r="O37" s="319"/>
      <c r="P37" s="313"/>
      <c r="Q37" s="322"/>
      <c r="R37" s="325"/>
      <c r="S37" s="325"/>
      <c r="T37" s="322"/>
      <c r="U37" s="328"/>
    </row>
    <row r="38" spans="1:21" ht="60" customHeight="1" x14ac:dyDescent="0.25">
      <c r="A38" s="270"/>
      <c r="B38" s="275"/>
      <c r="C38" s="266"/>
      <c r="D38" s="273"/>
      <c r="E38" s="273"/>
      <c r="F38" s="273"/>
      <c r="G38" s="273"/>
      <c r="H38" s="273"/>
      <c r="I38" s="62" t="s">
        <v>273</v>
      </c>
      <c r="J38" s="61" t="s">
        <v>251</v>
      </c>
      <c r="K38" s="41" t="s">
        <v>252</v>
      </c>
      <c r="L38" s="28">
        <v>128</v>
      </c>
      <c r="M38" s="62" t="s">
        <v>261</v>
      </c>
      <c r="N38" s="273"/>
      <c r="O38" s="319"/>
      <c r="P38" s="313"/>
      <c r="Q38" s="322"/>
      <c r="R38" s="325"/>
      <c r="S38" s="325"/>
      <c r="T38" s="322"/>
      <c r="U38" s="328"/>
    </row>
    <row r="39" spans="1:21" ht="60" customHeight="1" x14ac:dyDescent="0.25">
      <c r="A39" s="270"/>
      <c r="B39" s="275"/>
      <c r="C39" s="266"/>
      <c r="D39" s="273"/>
      <c r="E39" s="273"/>
      <c r="F39" s="273"/>
      <c r="G39" s="273"/>
      <c r="H39" s="273"/>
      <c r="I39" s="33" t="s">
        <v>274</v>
      </c>
      <c r="J39" s="7" t="s">
        <v>254</v>
      </c>
      <c r="K39" s="26" t="s">
        <v>262</v>
      </c>
      <c r="L39" s="30">
        <v>134</v>
      </c>
      <c r="M39" s="64" t="s">
        <v>256</v>
      </c>
      <c r="N39" s="273"/>
      <c r="O39" s="319"/>
      <c r="P39" s="313"/>
      <c r="Q39" s="322"/>
      <c r="R39" s="325"/>
      <c r="S39" s="325"/>
      <c r="T39" s="322"/>
      <c r="U39" s="328"/>
    </row>
    <row r="40" spans="1:21" ht="60" customHeight="1" x14ac:dyDescent="0.25">
      <c r="A40" s="270"/>
      <c r="B40" s="275"/>
      <c r="C40" s="266"/>
      <c r="D40" s="273"/>
      <c r="E40" s="273"/>
      <c r="F40" s="273"/>
      <c r="G40" s="273"/>
      <c r="H40" s="273"/>
      <c r="I40" s="33" t="s">
        <v>275</v>
      </c>
      <c r="J40" s="7" t="s">
        <v>254</v>
      </c>
      <c r="K40" s="26" t="s">
        <v>262</v>
      </c>
      <c r="L40" s="26">
        <v>137</v>
      </c>
      <c r="M40" s="33" t="s">
        <v>263</v>
      </c>
      <c r="N40" s="273"/>
      <c r="O40" s="319"/>
      <c r="P40" s="313"/>
      <c r="Q40" s="322"/>
      <c r="R40" s="325"/>
      <c r="S40" s="325"/>
      <c r="T40" s="322"/>
      <c r="U40" s="328"/>
    </row>
    <row r="41" spans="1:21" ht="60" customHeight="1" x14ac:dyDescent="0.25">
      <c r="A41" s="270"/>
      <c r="B41" s="275"/>
      <c r="C41" s="266"/>
      <c r="D41" s="273"/>
      <c r="E41" s="273"/>
      <c r="F41" s="273"/>
      <c r="G41" s="273"/>
      <c r="H41" s="273"/>
      <c r="I41" s="33" t="s">
        <v>276</v>
      </c>
      <c r="J41" s="57" t="s">
        <v>254</v>
      </c>
      <c r="K41" s="26" t="s">
        <v>259</v>
      </c>
      <c r="L41" s="26">
        <v>142</v>
      </c>
      <c r="M41" s="55" t="s">
        <v>264</v>
      </c>
      <c r="N41" s="273"/>
      <c r="O41" s="320"/>
      <c r="P41" s="314"/>
      <c r="Q41" s="323"/>
      <c r="R41" s="326"/>
      <c r="S41" s="326"/>
      <c r="T41" s="323"/>
      <c r="U41" s="329"/>
    </row>
    <row r="42" spans="1:21" ht="60" customHeight="1" x14ac:dyDescent="0.25">
      <c r="A42" s="270"/>
      <c r="B42" s="275"/>
      <c r="C42" s="266"/>
      <c r="D42" s="26">
        <v>31</v>
      </c>
      <c r="E42" s="27" t="s">
        <v>160</v>
      </c>
      <c r="F42" s="27" t="s">
        <v>161</v>
      </c>
      <c r="G42" s="27" t="s">
        <v>162</v>
      </c>
      <c r="H42" s="27" t="s">
        <v>118</v>
      </c>
      <c r="I42" s="33" t="s">
        <v>163</v>
      </c>
      <c r="J42" s="57" t="s">
        <v>254</v>
      </c>
      <c r="K42" s="26" t="s">
        <v>255</v>
      </c>
      <c r="L42" s="30">
        <v>133</v>
      </c>
      <c r="M42" s="64" t="s">
        <v>257</v>
      </c>
      <c r="N42" s="27" t="s">
        <v>161</v>
      </c>
      <c r="O42" s="99">
        <v>0.7</v>
      </c>
      <c r="P42" s="115">
        <v>0.7</v>
      </c>
      <c r="Q42" s="38">
        <f>P42/O42</f>
        <v>1</v>
      </c>
      <c r="R42" s="39">
        <v>75646965.310000002</v>
      </c>
      <c r="S42" s="39">
        <v>40525000</v>
      </c>
      <c r="T42" s="38">
        <f>S42/R42</f>
        <v>0.53571217079137579</v>
      </c>
      <c r="U42" s="33" t="s">
        <v>730</v>
      </c>
    </row>
    <row r="43" spans="1:21" ht="60" customHeight="1" x14ac:dyDescent="0.25">
      <c r="A43" s="270"/>
      <c r="B43" s="275"/>
      <c r="C43" s="266" t="s">
        <v>164</v>
      </c>
      <c r="D43" s="26">
        <v>32</v>
      </c>
      <c r="E43" s="26" t="s">
        <v>165</v>
      </c>
      <c r="F43" s="26" t="s">
        <v>166</v>
      </c>
      <c r="G43" s="26" t="s">
        <v>167</v>
      </c>
      <c r="H43" s="26" t="s">
        <v>168</v>
      </c>
      <c r="I43" s="55" t="s">
        <v>169</v>
      </c>
      <c r="J43" s="57" t="s">
        <v>254</v>
      </c>
      <c r="K43" s="26" t="s">
        <v>255</v>
      </c>
      <c r="L43" s="26">
        <v>134</v>
      </c>
      <c r="M43" s="55" t="s">
        <v>256</v>
      </c>
      <c r="N43" s="26" t="s">
        <v>166</v>
      </c>
      <c r="O43" s="99">
        <v>0.9</v>
      </c>
      <c r="P43" s="115">
        <v>0.8</v>
      </c>
      <c r="Q43" s="38">
        <f>P43/O43</f>
        <v>0.88888888888888895</v>
      </c>
      <c r="R43" s="39">
        <v>202500689.22999999</v>
      </c>
      <c r="S43" s="39">
        <v>84171531</v>
      </c>
      <c r="T43" s="38">
        <f>S43/R43</f>
        <v>0.41566046673746426</v>
      </c>
      <c r="U43" s="33" t="s">
        <v>731</v>
      </c>
    </row>
    <row r="44" spans="1:21" ht="60" customHeight="1" x14ac:dyDescent="0.25">
      <c r="A44" s="270"/>
      <c r="B44" s="275"/>
      <c r="C44" s="266"/>
      <c r="D44" s="26">
        <v>33</v>
      </c>
      <c r="E44" s="27" t="s">
        <v>170</v>
      </c>
      <c r="F44" s="27" t="s">
        <v>171</v>
      </c>
      <c r="G44" s="27" t="s">
        <v>172</v>
      </c>
      <c r="H44" s="27" t="s">
        <v>173</v>
      </c>
      <c r="I44" s="33" t="s">
        <v>174</v>
      </c>
      <c r="J44" s="7" t="s">
        <v>265</v>
      </c>
      <c r="K44" s="9" t="s">
        <v>266</v>
      </c>
      <c r="L44" s="30">
        <v>185</v>
      </c>
      <c r="M44" s="64" t="s">
        <v>267</v>
      </c>
      <c r="N44" s="27" t="s">
        <v>171</v>
      </c>
      <c r="O44" s="57" t="s">
        <v>172</v>
      </c>
      <c r="P44" s="115">
        <v>0.8</v>
      </c>
      <c r="Q44" s="38">
        <v>0.8</v>
      </c>
      <c r="R44" s="39">
        <v>71399999</v>
      </c>
      <c r="S44" s="39">
        <v>23859999</v>
      </c>
      <c r="T44" s="38">
        <f>S44/R44</f>
        <v>0.33417366014248823</v>
      </c>
      <c r="U44" s="33" t="s">
        <v>732</v>
      </c>
    </row>
    <row r="45" spans="1:21" ht="60" customHeight="1" x14ac:dyDescent="0.25">
      <c r="A45" s="270"/>
      <c r="B45" s="275"/>
      <c r="C45" s="266"/>
      <c r="D45" s="26">
        <v>34</v>
      </c>
      <c r="E45" s="27" t="s">
        <v>175</v>
      </c>
      <c r="F45" s="27" t="s">
        <v>176</v>
      </c>
      <c r="G45" s="27" t="s">
        <v>177</v>
      </c>
      <c r="H45" s="27" t="s">
        <v>178</v>
      </c>
      <c r="I45" s="33" t="s">
        <v>179</v>
      </c>
      <c r="J45" s="57" t="s">
        <v>254</v>
      </c>
      <c r="K45" s="10" t="s">
        <v>262</v>
      </c>
      <c r="L45" s="26">
        <v>137</v>
      </c>
      <c r="M45" s="55" t="s">
        <v>263</v>
      </c>
      <c r="N45" s="27" t="s">
        <v>176</v>
      </c>
      <c r="O45" s="57" t="s">
        <v>733</v>
      </c>
      <c r="P45" s="115">
        <v>1</v>
      </c>
      <c r="Q45" s="38">
        <v>1</v>
      </c>
      <c r="R45" s="39">
        <v>40525000</v>
      </c>
      <c r="S45" s="39">
        <v>18900000</v>
      </c>
      <c r="T45" s="38">
        <f>S45/R45</f>
        <v>0.46637877853177051</v>
      </c>
      <c r="U45" s="33" t="s">
        <v>734</v>
      </c>
    </row>
    <row r="46" spans="1:21" ht="60" customHeight="1" x14ac:dyDescent="0.25">
      <c r="A46" s="270"/>
      <c r="B46" s="275"/>
      <c r="C46" s="266"/>
      <c r="D46" s="26">
        <v>35</v>
      </c>
      <c r="E46" s="27" t="s">
        <v>180</v>
      </c>
      <c r="F46" s="27" t="s">
        <v>181</v>
      </c>
      <c r="G46" s="27" t="s">
        <v>182</v>
      </c>
      <c r="H46" s="27" t="s">
        <v>183</v>
      </c>
      <c r="I46" s="33" t="s">
        <v>184</v>
      </c>
      <c r="J46" s="7" t="s">
        <v>254</v>
      </c>
      <c r="K46" s="40" t="s">
        <v>268</v>
      </c>
      <c r="L46" s="26">
        <v>139</v>
      </c>
      <c r="M46" s="60" t="s">
        <v>269</v>
      </c>
      <c r="N46" s="27" t="s">
        <v>181</v>
      </c>
      <c r="O46" s="99">
        <v>0.2</v>
      </c>
      <c r="P46" s="116">
        <v>5.0000000000000001E-3</v>
      </c>
      <c r="Q46" s="38">
        <f>P46/O46</f>
        <v>2.4999999999999998E-2</v>
      </c>
      <c r="R46" s="39">
        <v>0</v>
      </c>
      <c r="S46" s="39">
        <v>0</v>
      </c>
      <c r="T46" s="38">
        <v>0</v>
      </c>
      <c r="U46" s="33" t="s">
        <v>735</v>
      </c>
    </row>
    <row r="47" spans="1:21" ht="60" customHeight="1" x14ac:dyDescent="0.25">
      <c r="A47" s="270"/>
      <c r="B47" s="275"/>
      <c r="C47" s="266"/>
      <c r="D47" s="26">
        <v>36</v>
      </c>
      <c r="E47" s="27" t="s">
        <v>185</v>
      </c>
      <c r="F47" s="27" t="s">
        <v>186</v>
      </c>
      <c r="G47" s="27" t="s">
        <v>187</v>
      </c>
      <c r="H47" s="27" t="s">
        <v>188</v>
      </c>
      <c r="I47" s="33" t="s">
        <v>189</v>
      </c>
      <c r="J47" s="7" t="s">
        <v>254</v>
      </c>
      <c r="K47" s="26" t="s">
        <v>270</v>
      </c>
      <c r="L47" s="26">
        <v>162</v>
      </c>
      <c r="M47" s="33" t="s">
        <v>271</v>
      </c>
      <c r="N47" s="27" t="s">
        <v>186</v>
      </c>
      <c r="O47" s="99">
        <v>0.1</v>
      </c>
      <c r="P47" s="115">
        <v>0.1</v>
      </c>
      <c r="Q47" s="38">
        <f>P47/O47</f>
        <v>1</v>
      </c>
      <c r="R47" s="39">
        <v>74194772</v>
      </c>
      <c r="S47" s="39">
        <v>74194772</v>
      </c>
      <c r="T47" s="38">
        <f>S47/R47</f>
        <v>1</v>
      </c>
      <c r="U47" s="33" t="s">
        <v>736</v>
      </c>
    </row>
    <row r="48" spans="1:21" ht="60" customHeight="1" x14ac:dyDescent="0.25">
      <c r="A48" s="270"/>
      <c r="B48" s="275"/>
      <c r="C48" s="266" t="s">
        <v>190</v>
      </c>
      <c r="D48" s="26">
        <v>37</v>
      </c>
      <c r="E48" s="27" t="s">
        <v>191</v>
      </c>
      <c r="F48" s="27" t="s">
        <v>192</v>
      </c>
      <c r="G48" s="27" t="s">
        <v>193</v>
      </c>
      <c r="H48" s="27" t="s">
        <v>194</v>
      </c>
      <c r="I48" s="33" t="s">
        <v>179</v>
      </c>
      <c r="J48" s="270" t="s">
        <v>254</v>
      </c>
      <c r="K48" s="273" t="s">
        <v>262</v>
      </c>
      <c r="L48" s="273">
        <v>137</v>
      </c>
      <c r="M48" s="274" t="s">
        <v>263</v>
      </c>
      <c r="N48" s="27" t="s">
        <v>192</v>
      </c>
      <c r="O48" s="99">
        <v>0.3</v>
      </c>
      <c r="P48" s="115">
        <v>0.3</v>
      </c>
      <c r="Q48" s="38">
        <f>P48/O48</f>
        <v>1</v>
      </c>
      <c r="R48" s="39">
        <v>10113333</v>
      </c>
      <c r="S48" s="39">
        <v>10000000</v>
      </c>
      <c r="T48" s="38">
        <f>S48/R48</f>
        <v>0.98879370431093294</v>
      </c>
      <c r="U48" s="33" t="s">
        <v>737</v>
      </c>
    </row>
    <row r="49" spans="1:21" ht="60" customHeight="1" x14ac:dyDescent="0.25">
      <c r="A49" s="270"/>
      <c r="B49" s="275"/>
      <c r="C49" s="266"/>
      <c r="D49" s="26">
        <v>38</v>
      </c>
      <c r="E49" s="27" t="s">
        <v>195</v>
      </c>
      <c r="F49" s="27" t="s">
        <v>192</v>
      </c>
      <c r="G49" s="27" t="s">
        <v>193</v>
      </c>
      <c r="H49" s="27" t="s">
        <v>194</v>
      </c>
      <c r="I49" s="33" t="s">
        <v>179</v>
      </c>
      <c r="J49" s="270"/>
      <c r="K49" s="273"/>
      <c r="L49" s="273"/>
      <c r="M49" s="274"/>
      <c r="N49" s="27" t="s">
        <v>192</v>
      </c>
      <c r="O49" s="57">
        <v>0</v>
      </c>
      <c r="P49" s="26">
        <v>0</v>
      </c>
      <c r="Q49" s="38">
        <v>0</v>
      </c>
      <c r="R49" s="39">
        <v>0</v>
      </c>
      <c r="S49" s="39">
        <v>0</v>
      </c>
      <c r="T49" s="38">
        <v>0</v>
      </c>
      <c r="U49" s="33" t="s">
        <v>708</v>
      </c>
    </row>
    <row r="50" spans="1:21" ht="60" customHeight="1" x14ac:dyDescent="0.25">
      <c r="A50" s="270"/>
      <c r="B50" s="275"/>
      <c r="C50" s="266"/>
      <c r="D50" s="26">
        <v>39</v>
      </c>
      <c r="E50" s="27" t="s">
        <v>196</v>
      </c>
      <c r="F50" s="27" t="s">
        <v>197</v>
      </c>
      <c r="G50" s="27" t="s">
        <v>198</v>
      </c>
      <c r="H50" s="27" t="s">
        <v>199</v>
      </c>
      <c r="I50" s="33" t="s">
        <v>179</v>
      </c>
      <c r="J50" s="270" t="s">
        <v>254</v>
      </c>
      <c r="K50" s="273" t="s">
        <v>255</v>
      </c>
      <c r="L50" s="275">
        <v>133</v>
      </c>
      <c r="M50" s="276" t="s">
        <v>257</v>
      </c>
      <c r="N50" s="27" t="s">
        <v>197</v>
      </c>
      <c r="O50" s="57">
        <v>0</v>
      </c>
      <c r="P50" s="26">
        <v>0</v>
      </c>
      <c r="Q50" s="38">
        <v>0</v>
      </c>
      <c r="R50" s="39">
        <v>0</v>
      </c>
      <c r="S50" s="39">
        <v>0</v>
      </c>
      <c r="T50" s="38">
        <v>0</v>
      </c>
      <c r="U50" s="33" t="s">
        <v>708</v>
      </c>
    </row>
    <row r="51" spans="1:21" ht="60" customHeight="1" x14ac:dyDescent="0.25">
      <c r="A51" s="270"/>
      <c r="B51" s="275"/>
      <c r="C51" s="266"/>
      <c r="D51" s="26">
        <v>40</v>
      </c>
      <c r="E51" s="27" t="s">
        <v>200</v>
      </c>
      <c r="F51" s="27" t="s">
        <v>201</v>
      </c>
      <c r="G51" s="27" t="s">
        <v>202</v>
      </c>
      <c r="H51" s="27" t="s">
        <v>203</v>
      </c>
      <c r="I51" s="33" t="s">
        <v>204</v>
      </c>
      <c r="J51" s="270"/>
      <c r="K51" s="273"/>
      <c r="L51" s="275"/>
      <c r="M51" s="276"/>
      <c r="N51" s="27" t="s">
        <v>201</v>
      </c>
      <c r="O51" s="57">
        <v>0</v>
      </c>
      <c r="P51" s="26">
        <v>0</v>
      </c>
      <c r="Q51" s="38">
        <v>0</v>
      </c>
      <c r="R51" s="39">
        <v>0</v>
      </c>
      <c r="S51" s="39">
        <v>0</v>
      </c>
      <c r="T51" s="38">
        <v>0</v>
      </c>
      <c r="U51" s="33" t="s">
        <v>708</v>
      </c>
    </row>
    <row r="52" spans="1:21" ht="60" customHeight="1" x14ac:dyDescent="0.25">
      <c r="A52" s="270" t="s">
        <v>292</v>
      </c>
      <c r="B52" s="266" t="s">
        <v>293</v>
      </c>
      <c r="C52" s="266" t="s">
        <v>294</v>
      </c>
      <c r="D52" s="26">
        <v>41</v>
      </c>
      <c r="E52" s="32" t="s">
        <v>295</v>
      </c>
      <c r="F52" s="32" t="s">
        <v>296</v>
      </c>
      <c r="G52" s="32" t="s">
        <v>297</v>
      </c>
      <c r="H52" s="32" t="s">
        <v>298</v>
      </c>
      <c r="I52" s="34" t="s">
        <v>299</v>
      </c>
      <c r="J52" s="65" t="s">
        <v>382</v>
      </c>
      <c r="K52" s="9" t="s">
        <v>383</v>
      </c>
      <c r="L52" s="11">
        <v>250</v>
      </c>
      <c r="M52" s="60" t="s">
        <v>384</v>
      </c>
      <c r="N52" s="32" t="s">
        <v>296</v>
      </c>
      <c r="O52" s="57">
        <v>0</v>
      </c>
      <c r="P52" s="26">
        <v>0</v>
      </c>
      <c r="Q52" s="38">
        <v>0</v>
      </c>
      <c r="R52" s="39">
        <v>0</v>
      </c>
      <c r="S52" s="39">
        <v>0</v>
      </c>
      <c r="T52" s="38">
        <v>0</v>
      </c>
      <c r="U52" s="33" t="s">
        <v>708</v>
      </c>
    </row>
    <row r="53" spans="1:21" ht="60" customHeight="1" x14ac:dyDescent="0.25">
      <c r="A53" s="270"/>
      <c r="B53" s="266"/>
      <c r="C53" s="266"/>
      <c r="D53" s="26">
        <v>42</v>
      </c>
      <c r="E53" s="32" t="s">
        <v>300</v>
      </c>
      <c r="F53" s="32" t="s">
        <v>301</v>
      </c>
      <c r="G53" s="32" t="s">
        <v>302</v>
      </c>
      <c r="H53" s="32" t="s">
        <v>303</v>
      </c>
      <c r="I53" s="34" t="s">
        <v>304</v>
      </c>
      <c r="J53" s="270" t="s">
        <v>215</v>
      </c>
      <c r="K53" s="273" t="s">
        <v>216</v>
      </c>
      <c r="L53" s="273">
        <v>197</v>
      </c>
      <c r="M53" s="274" t="s">
        <v>217</v>
      </c>
      <c r="N53" s="32" t="s">
        <v>301</v>
      </c>
      <c r="O53" s="57">
        <v>0</v>
      </c>
      <c r="P53" s="26">
        <v>0</v>
      </c>
      <c r="Q53" s="38">
        <v>0</v>
      </c>
      <c r="R53" s="39">
        <v>0</v>
      </c>
      <c r="S53" s="39">
        <v>0</v>
      </c>
      <c r="T53" s="38">
        <v>0</v>
      </c>
      <c r="U53" s="33" t="s">
        <v>708</v>
      </c>
    </row>
    <row r="54" spans="1:21" ht="60" customHeight="1" x14ac:dyDescent="0.25">
      <c r="A54" s="270"/>
      <c r="B54" s="266"/>
      <c r="C54" s="266"/>
      <c r="D54" s="26">
        <v>43</v>
      </c>
      <c r="E54" s="32" t="s">
        <v>305</v>
      </c>
      <c r="F54" s="32" t="s">
        <v>306</v>
      </c>
      <c r="G54" s="32" t="s">
        <v>307</v>
      </c>
      <c r="H54" s="32" t="s">
        <v>308</v>
      </c>
      <c r="I54" s="34" t="s">
        <v>309</v>
      </c>
      <c r="J54" s="270"/>
      <c r="K54" s="273"/>
      <c r="L54" s="273"/>
      <c r="M54" s="274"/>
      <c r="N54" s="32" t="s">
        <v>738</v>
      </c>
      <c r="O54" s="57" t="s">
        <v>739</v>
      </c>
      <c r="P54" s="116">
        <v>5.0000000000000001E-3</v>
      </c>
      <c r="Q54" s="38">
        <v>5.0000000000000001E-3</v>
      </c>
      <c r="R54" s="39">
        <v>0</v>
      </c>
      <c r="S54" s="39">
        <v>0</v>
      </c>
      <c r="T54" s="38">
        <v>0</v>
      </c>
      <c r="U54" s="33" t="s">
        <v>740</v>
      </c>
    </row>
    <row r="55" spans="1:21" ht="60" customHeight="1" x14ac:dyDescent="0.25">
      <c r="A55" s="270"/>
      <c r="B55" s="266"/>
      <c r="C55" s="266"/>
      <c r="D55" s="26">
        <v>44</v>
      </c>
      <c r="E55" s="32" t="s">
        <v>310</v>
      </c>
      <c r="F55" s="32" t="s">
        <v>311</v>
      </c>
      <c r="G55" s="32" t="s">
        <v>312</v>
      </c>
      <c r="H55" s="32" t="s">
        <v>313</v>
      </c>
      <c r="I55" s="34" t="s">
        <v>314</v>
      </c>
      <c r="J55" s="270"/>
      <c r="K55" s="273"/>
      <c r="L55" s="273"/>
      <c r="M55" s="274"/>
      <c r="N55" s="32" t="s">
        <v>311</v>
      </c>
      <c r="O55" s="57">
        <v>0</v>
      </c>
      <c r="P55" s="26">
        <v>0</v>
      </c>
      <c r="Q55" s="38">
        <v>0</v>
      </c>
      <c r="R55" s="39">
        <v>0</v>
      </c>
      <c r="S55" s="39">
        <v>0</v>
      </c>
      <c r="T55" s="38">
        <v>0</v>
      </c>
      <c r="U55" s="33" t="s">
        <v>708</v>
      </c>
    </row>
    <row r="56" spans="1:21" ht="60" customHeight="1" x14ac:dyDescent="0.25">
      <c r="A56" s="270"/>
      <c r="B56" s="266" t="s">
        <v>380</v>
      </c>
      <c r="C56" s="32" t="s">
        <v>315</v>
      </c>
      <c r="D56" s="26">
        <v>45</v>
      </c>
      <c r="E56" s="32" t="s">
        <v>316</v>
      </c>
      <c r="F56" s="32" t="s">
        <v>317</v>
      </c>
      <c r="G56" s="32" t="s">
        <v>318</v>
      </c>
      <c r="H56" s="32" t="s">
        <v>319</v>
      </c>
      <c r="I56" s="34" t="s">
        <v>320</v>
      </c>
      <c r="J56" s="8" t="s">
        <v>385</v>
      </c>
      <c r="K56" s="31" t="s">
        <v>386</v>
      </c>
      <c r="L56" s="10" t="s">
        <v>387</v>
      </c>
      <c r="M56" s="60" t="s">
        <v>388</v>
      </c>
      <c r="N56" s="32" t="s">
        <v>317</v>
      </c>
      <c r="O56" s="57" t="s">
        <v>741</v>
      </c>
      <c r="P56" s="26">
        <v>1</v>
      </c>
      <c r="Q56" s="38">
        <v>0.01</v>
      </c>
      <c r="R56" s="39">
        <v>57326513</v>
      </c>
      <c r="S56" s="39">
        <v>23800000</v>
      </c>
      <c r="T56" s="38">
        <f>S56/R56</f>
        <v>0.41516566688784995</v>
      </c>
      <c r="U56" s="33" t="s">
        <v>742</v>
      </c>
    </row>
    <row r="57" spans="1:21" ht="60" customHeight="1" x14ac:dyDescent="0.25">
      <c r="A57" s="270"/>
      <c r="B57" s="266"/>
      <c r="C57" s="266" t="s">
        <v>321</v>
      </c>
      <c r="D57" s="26">
        <v>46</v>
      </c>
      <c r="E57" s="32" t="s">
        <v>322</v>
      </c>
      <c r="F57" s="32" t="s">
        <v>323</v>
      </c>
      <c r="G57" s="32" t="s">
        <v>324</v>
      </c>
      <c r="H57" s="32" t="s">
        <v>325</v>
      </c>
      <c r="I57" s="90" t="s">
        <v>326</v>
      </c>
      <c r="J57" s="270" t="s">
        <v>215</v>
      </c>
      <c r="K57" s="273" t="s">
        <v>216</v>
      </c>
      <c r="L57" s="288">
        <v>197</v>
      </c>
      <c r="M57" s="274" t="s">
        <v>217</v>
      </c>
      <c r="N57" s="32" t="s">
        <v>323</v>
      </c>
      <c r="O57" s="99">
        <v>0.3</v>
      </c>
      <c r="P57" s="115">
        <v>0.3</v>
      </c>
      <c r="Q57" s="38">
        <f>P57/O57</f>
        <v>1</v>
      </c>
      <c r="R57" s="39">
        <v>52840000</v>
      </c>
      <c r="S57" s="39">
        <v>10113333</v>
      </c>
      <c r="T57" s="38">
        <f>S57/R57</f>
        <v>0.19139540121120363</v>
      </c>
      <c r="U57" s="33" t="s">
        <v>743</v>
      </c>
    </row>
    <row r="58" spans="1:21" ht="60" customHeight="1" x14ac:dyDescent="0.25">
      <c r="A58" s="270"/>
      <c r="B58" s="266"/>
      <c r="C58" s="266"/>
      <c r="D58" s="26">
        <v>47</v>
      </c>
      <c r="E58" s="32" t="s">
        <v>327</v>
      </c>
      <c r="F58" s="32" t="s">
        <v>328</v>
      </c>
      <c r="G58" s="32" t="s">
        <v>329</v>
      </c>
      <c r="H58" s="32" t="s">
        <v>330</v>
      </c>
      <c r="I58" s="34" t="s">
        <v>331</v>
      </c>
      <c r="J58" s="270"/>
      <c r="K58" s="273"/>
      <c r="L58" s="288"/>
      <c r="M58" s="274"/>
      <c r="N58" s="32" t="s">
        <v>328</v>
      </c>
      <c r="O58" s="99">
        <v>0.3</v>
      </c>
      <c r="P58" s="115">
        <v>0.3</v>
      </c>
      <c r="Q58" s="38">
        <f>P58/O58</f>
        <v>1</v>
      </c>
      <c r="R58" s="39">
        <v>52840000</v>
      </c>
      <c r="S58" s="39">
        <v>42840000</v>
      </c>
      <c r="T58" s="38">
        <f>S58/R58</f>
        <v>0.81074943224829676</v>
      </c>
      <c r="U58" s="33" t="s">
        <v>744</v>
      </c>
    </row>
    <row r="59" spans="1:21" ht="60" customHeight="1" x14ac:dyDescent="0.25">
      <c r="A59" s="270"/>
      <c r="B59" s="266"/>
      <c r="C59" s="266"/>
      <c r="D59" s="26">
        <v>48</v>
      </c>
      <c r="E59" s="32" t="s">
        <v>332</v>
      </c>
      <c r="F59" s="32" t="s">
        <v>333</v>
      </c>
      <c r="G59" s="32" t="s">
        <v>334</v>
      </c>
      <c r="H59" s="32" t="s">
        <v>335</v>
      </c>
      <c r="I59" s="90" t="s">
        <v>336</v>
      </c>
      <c r="J59" s="270"/>
      <c r="K59" s="273"/>
      <c r="L59" s="288"/>
      <c r="M59" s="274"/>
      <c r="N59" s="32" t="s">
        <v>333</v>
      </c>
      <c r="O59" s="99">
        <v>0.8</v>
      </c>
      <c r="P59" s="115">
        <v>0.8</v>
      </c>
      <c r="Q59" s="38">
        <f>P59/O59</f>
        <v>1</v>
      </c>
      <c r="R59" s="39">
        <v>50636666</v>
      </c>
      <c r="S59" s="39">
        <v>28446666</v>
      </c>
      <c r="T59" s="38">
        <f>S59/R59</f>
        <v>0.56177999554710023</v>
      </c>
      <c r="U59" s="33" t="s">
        <v>708</v>
      </c>
    </row>
    <row r="60" spans="1:21" ht="60" customHeight="1" x14ac:dyDescent="0.25">
      <c r="A60" s="270"/>
      <c r="B60" s="266"/>
      <c r="C60" s="266" t="s">
        <v>337</v>
      </c>
      <c r="D60" s="26">
        <v>49</v>
      </c>
      <c r="E60" s="27" t="s">
        <v>338</v>
      </c>
      <c r="F60" s="27" t="s">
        <v>339</v>
      </c>
      <c r="G60" s="27" t="s">
        <v>340</v>
      </c>
      <c r="H60" s="27" t="s">
        <v>341</v>
      </c>
      <c r="I60" s="89" t="s">
        <v>342</v>
      </c>
      <c r="J60" s="270"/>
      <c r="K60" s="273"/>
      <c r="L60" s="288"/>
      <c r="M60" s="274"/>
      <c r="N60" s="27" t="s">
        <v>339</v>
      </c>
      <c r="O60" s="99">
        <v>0.7</v>
      </c>
      <c r="P60" s="115">
        <v>0.5</v>
      </c>
      <c r="Q60" s="38">
        <f>P60/O60</f>
        <v>0.7142857142857143</v>
      </c>
      <c r="R60" s="39">
        <v>10000000</v>
      </c>
      <c r="S60" s="39">
        <v>10000000</v>
      </c>
      <c r="T60" s="38">
        <f>S60/R60</f>
        <v>1</v>
      </c>
      <c r="U60" s="33" t="s">
        <v>745</v>
      </c>
    </row>
    <row r="61" spans="1:21" ht="60" customHeight="1" x14ac:dyDescent="0.25">
      <c r="A61" s="270"/>
      <c r="B61" s="266"/>
      <c r="C61" s="266"/>
      <c r="D61" s="26">
        <v>50</v>
      </c>
      <c r="E61" s="32" t="s">
        <v>343</v>
      </c>
      <c r="F61" s="32" t="s">
        <v>344</v>
      </c>
      <c r="G61" s="32" t="s">
        <v>345</v>
      </c>
      <c r="H61" s="32" t="s">
        <v>346</v>
      </c>
      <c r="I61" s="34" t="s">
        <v>347</v>
      </c>
      <c r="J61" s="65" t="s">
        <v>389</v>
      </c>
      <c r="K61" s="9" t="s">
        <v>390</v>
      </c>
      <c r="L61" s="11">
        <v>231</v>
      </c>
      <c r="M61" s="60" t="s">
        <v>391</v>
      </c>
      <c r="N61" s="32" t="s">
        <v>344</v>
      </c>
      <c r="O61" s="57">
        <v>0</v>
      </c>
      <c r="P61" s="26">
        <v>0</v>
      </c>
      <c r="Q61" s="38">
        <v>0</v>
      </c>
      <c r="R61" s="39">
        <v>0</v>
      </c>
      <c r="S61" s="39">
        <v>0</v>
      </c>
      <c r="T61" s="38">
        <v>0</v>
      </c>
      <c r="U61" s="33" t="s">
        <v>708</v>
      </c>
    </row>
    <row r="62" spans="1:21" ht="60" customHeight="1" x14ac:dyDescent="0.25">
      <c r="A62" s="270"/>
      <c r="B62" s="266" t="s">
        <v>381</v>
      </c>
      <c r="C62" s="292" t="s">
        <v>348</v>
      </c>
      <c r="D62" s="26">
        <v>51</v>
      </c>
      <c r="E62" s="37" t="s">
        <v>349</v>
      </c>
      <c r="F62" s="32" t="s">
        <v>350</v>
      </c>
      <c r="G62" s="32" t="s">
        <v>351</v>
      </c>
      <c r="H62" s="32" t="s">
        <v>352</v>
      </c>
      <c r="I62" s="34" t="s">
        <v>353</v>
      </c>
      <c r="J62" s="65" t="s">
        <v>385</v>
      </c>
      <c r="K62" s="9" t="s">
        <v>386</v>
      </c>
      <c r="L62" s="11">
        <v>222</v>
      </c>
      <c r="M62" s="60" t="s">
        <v>392</v>
      </c>
      <c r="N62" s="32" t="s">
        <v>350</v>
      </c>
      <c r="O62" s="99">
        <v>1</v>
      </c>
      <c r="P62" s="115">
        <v>1</v>
      </c>
      <c r="Q62" s="38">
        <f>P62/O62</f>
        <v>1</v>
      </c>
      <c r="R62" s="39">
        <v>1299100000</v>
      </c>
      <c r="S62" s="39">
        <v>544879064</v>
      </c>
      <c r="T62" s="38">
        <f>S62/R62</f>
        <v>0.41942811484874143</v>
      </c>
      <c r="U62" s="33" t="s">
        <v>746</v>
      </c>
    </row>
    <row r="63" spans="1:21" ht="60" customHeight="1" x14ac:dyDescent="0.25">
      <c r="A63" s="270"/>
      <c r="B63" s="266"/>
      <c r="C63" s="292"/>
      <c r="D63" s="26">
        <v>52</v>
      </c>
      <c r="E63" s="37" t="s">
        <v>354</v>
      </c>
      <c r="F63" s="32" t="s">
        <v>355</v>
      </c>
      <c r="G63" s="32" t="s">
        <v>356</v>
      </c>
      <c r="H63" s="32" t="s">
        <v>357</v>
      </c>
      <c r="I63" s="34" t="s">
        <v>353</v>
      </c>
      <c r="J63" s="270" t="s">
        <v>215</v>
      </c>
      <c r="K63" s="273" t="s">
        <v>216</v>
      </c>
      <c r="L63" s="288">
        <v>197</v>
      </c>
      <c r="M63" s="274" t="s">
        <v>217</v>
      </c>
      <c r="N63" s="32" t="s">
        <v>355</v>
      </c>
      <c r="O63" s="57">
        <v>1</v>
      </c>
      <c r="P63" s="26">
        <v>1</v>
      </c>
      <c r="Q63" s="38">
        <f>P63/O63</f>
        <v>1</v>
      </c>
      <c r="R63" s="39" t="s">
        <v>747</v>
      </c>
      <c r="S63" s="39">
        <v>0</v>
      </c>
      <c r="T63" s="38">
        <v>0</v>
      </c>
      <c r="U63" s="33" t="s">
        <v>748</v>
      </c>
    </row>
    <row r="64" spans="1:21" ht="60" customHeight="1" x14ac:dyDescent="0.25">
      <c r="A64" s="270"/>
      <c r="B64" s="266"/>
      <c r="C64" s="292"/>
      <c r="D64" s="26">
        <v>53</v>
      </c>
      <c r="E64" s="37" t="s">
        <v>358</v>
      </c>
      <c r="F64" s="32" t="s">
        <v>359</v>
      </c>
      <c r="G64" s="32" t="s">
        <v>360</v>
      </c>
      <c r="H64" s="32" t="s">
        <v>361</v>
      </c>
      <c r="I64" s="34" t="s">
        <v>362</v>
      </c>
      <c r="J64" s="270"/>
      <c r="K64" s="273"/>
      <c r="L64" s="288"/>
      <c r="M64" s="274"/>
      <c r="N64" s="32" t="s">
        <v>359</v>
      </c>
      <c r="O64" s="57" t="s">
        <v>749</v>
      </c>
      <c r="P64" s="26">
        <v>0.5</v>
      </c>
      <c r="Q64" s="38">
        <v>5.0000000000000001E-3</v>
      </c>
      <c r="R64" s="39">
        <v>0</v>
      </c>
      <c r="S64" s="39">
        <v>0</v>
      </c>
      <c r="T64" s="38">
        <v>0</v>
      </c>
      <c r="U64" s="33" t="s">
        <v>750</v>
      </c>
    </row>
    <row r="65" spans="1:21" ht="60" customHeight="1" x14ac:dyDescent="0.25">
      <c r="A65" s="270"/>
      <c r="B65" s="266"/>
      <c r="C65" s="292"/>
      <c r="D65" s="26">
        <v>54</v>
      </c>
      <c r="E65" s="37" t="s">
        <v>363</v>
      </c>
      <c r="F65" s="32" t="s">
        <v>364</v>
      </c>
      <c r="G65" s="32" t="s">
        <v>365</v>
      </c>
      <c r="H65" s="32" t="s">
        <v>366</v>
      </c>
      <c r="I65" s="90" t="s">
        <v>367</v>
      </c>
      <c r="J65" s="270"/>
      <c r="K65" s="273"/>
      <c r="L65" s="288"/>
      <c r="M65" s="274"/>
      <c r="N65" s="32" t="s">
        <v>364</v>
      </c>
      <c r="O65" s="57">
        <v>0</v>
      </c>
      <c r="P65" s="26">
        <v>0</v>
      </c>
      <c r="Q65" s="38">
        <v>0</v>
      </c>
      <c r="R65" s="39">
        <v>0</v>
      </c>
      <c r="S65" s="39">
        <v>0</v>
      </c>
      <c r="T65" s="38">
        <v>0</v>
      </c>
      <c r="U65" s="33" t="s">
        <v>708</v>
      </c>
    </row>
    <row r="66" spans="1:21" ht="60" customHeight="1" x14ac:dyDescent="0.25">
      <c r="A66" s="270"/>
      <c r="B66" s="266" t="s">
        <v>368</v>
      </c>
      <c r="C66" s="266" t="s">
        <v>369</v>
      </c>
      <c r="D66" s="26">
        <v>55</v>
      </c>
      <c r="E66" s="32" t="s">
        <v>370</v>
      </c>
      <c r="F66" s="32" t="s">
        <v>371</v>
      </c>
      <c r="G66" s="32" t="s">
        <v>372</v>
      </c>
      <c r="H66" s="32" t="s">
        <v>373</v>
      </c>
      <c r="I66" s="34" t="s">
        <v>374</v>
      </c>
      <c r="J66" s="270"/>
      <c r="K66" s="273"/>
      <c r="L66" s="288"/>
      <c r="M66" s="274"/>
      <c r="N66" s="32" t="s">
        <v>371</v>
      </c>
      <c r="O66" s="99">
        <v>0.1</v>
      </c>
      <c r="P66" s="115">
        <v>0.1</v>
      </c>
      <c r="Q66" s="38">
        <f>P66/O66</f>
        <v>1</v>
      </c>
      <c r="R66" s="39">
        <v>28750000</v>
      </c>
      <c r="S66" s="39">
        <v>21366666</v>
      </c>
      <c r="T66" s="38">
        <f>S66/R66</f>
        <v>0.74318838260869569</v>
      </c>
      <c r="U66" s="33" t="s">
        <v>752</v>
      </c>
    </row>
    <row r="67" spans="1:21" ht="60" customHeight="1" x14ac:dyDescent="0.25">
      <c r="A67" s="270"/>
      <c r="B67" s="266"/>
      <c r="C67" s="266"/>
      <c r="D67" s="26">
        <v>56</v>
      </c>
      <c r="E67" s="32" t="s">
        <v>375</v>
      </c>
      <c r="F67" s="32" t="s">
        <v>376</v>
      </c>
      <c r="G67" s="32" t="s">
        <v>377</v>
      </c>
      <c r="H67" s="32" t="s">
        <v>378</v>
      </c>
      <c r="I67" s="34" t="s">
        <v>379</v>
      </c>
      <c r="J67" s="270"/>
      <c r="K67" s="273"/>
      <c r="L67" s="288"/>
      <c r="M67" s="274"/>
      <c r="N67" s="32" t="s">
        <v>376</v>
      </c>
      <c r="O67" s="57" t="s">
        <v>753</v>
      </c>
      <c r="P67" s="115">
        <v>0.1</v>
      </c>
      <c r="Q67" s="38">
        <v>0.1</v>
      </c>
      <c r="R67" s="39">
        <v>50636666</v>
      </c>
      <c r="S67" s="39">
        <v>28446666</v>
      </c>
      <c r="T67" s="38">
        <f>S67/R67</f>
        <v>0.56177999554710023</v>
      </c>
      <c r="U67" s="33" t="s">
        <v>754</v>
      </c>
    </row>
    <row r="68" spans="1:21" ht="60" customHeight="1" x14ac:dyDescent="0.25">
      <c r="A68" s="298" t="s">
        <v>393</v>
      </c>
      <c r="B68" s="273" t="s">
        <v>394</v>
      </c>
      <c r="C68" s="273" t="s">
        <v>395</v>
      </c>
      <c r="D68" s="26">
        <v>57</v>
      </c>
      <c r="E68" s="32" t="s">
        <v>396</v>
      </c>
      <c r="F68" s="32" t="s">
        <v>397</v>
      </c>
      <c r="G68" s="32" t="s">
        <v>398</v>
      </c>
      <c r="H68" s="32" t="s">
        <v>399</v>
      </c>
      <c r="I68" s="34" t="s">
        <v>400</v>
      </c>
      <c r="J68" s="57" t="s">
        <v>233</v>
      </c>
      <c r="K68" s="26" t="s">
        <v>234</v>
      </c>
      <c r="L68" s="30">
        <v>197</v>
      </c>
      <c r="M68" s="58" t="s">
        <v>217</v>
      </c>
      <c r="N68" s="32" t="s">
        <v>397</v>
      </c>
      <c r="O68" s="57">
        <v>0</v>
      </c>
      <c r="P68" s="26">
        <v>0</v>
      </c>
      <c r="Q68" s="38">
        <v>0</v>
      </c>
      <c r="R68" s="39">
        <v>0</v>
      </c>
      <c r="S68" s="39">
        <v>0</v>
      </c>
      <c r="T68" s="38">
        <v>0</v>
      </c>
      <c r="U68" s="33" t="s">
        <v>708</v>
      </c>
    </row>
    <row r="69" spans="1:21" ht="60" customHeight="1" x14ac:dyDescent="0.25">
      <c r="A69" s="298"/>
      <c r="B69" s="273"/>
      <c r="C69" s="273"/>
      <c r="D69" s="26">
        <v>58</v>
      </c>
      <c r="E69" s="32" t="s">
        <v>401</v>
      </c>
      <c r="F69" s="32" t="s">
        <v>402</v>
      </c>
      <c r="G69" s="32" t="s">
        <v>403</v>
      </c>
      <c r="H69" s="32" t="s">
        <v>404</v>
      </c>
      <c r="I69" s="34" t="s">
        <v>405</v>
      </c>
      <c r="J69" s="91" t="s">
        <v>406</v>
      </c>
      <c r="K69" s="30" t="s">
        <v>407</v>
      </c>
      <c r="L69" s="42">
        <v>207</v>
      </c>
      <c r="M69" s="66" t="s">
        <v>408</v>
      </c>
      <c r="N69" s="32" t="s">
        <v>402</v>
      </c>
      <c r="O69" s="99">
        <v>0.1</v>
      </c>
      <c r="P69" s="115">
        <v>0.1</v>
      </c>
      <c r="Q69" s="38">
        <f>P69/O69</f>
        <v>1</v>
      </c>
      <c r="R69" s="39">
        <v>122227000</v>
      </c>
      <c r="S69" s="39">
        <v>60000000</v>
      </c>
      <c r="T69" s="38">
        <f>S69/R69</f>
        <v>0.49088990157657475</v>
      </c>
      <c r="U69" s="33" t="s">
        <v>755</v>
      </c>
    </row>
    <row r="70" spans="1:21" ht="60" customHeight="1" x14ac:dyDescent="0.25">
      <c r="A70" s="298"/>
      <c r="B70" s="273"/>
      <c r="C70" s="273"/>
      <c r="D70" s="26">
        <v>59</v>
      </c>
      <c r="E70" s="26" t="s">
        <v>409</v>
      </c>
      <c r="F70" s="26" t="s">
        <v>410</v>
      </c>
      <c r="G70" s="26" t="s">
        <v>411</v>
      </c>
      <c r="H70" s="26" t="s">
        <v>412</v>
      </c>
      <c r="I70" s="55" t="s">
        <v>413</v>
      </c>
      <c r="J70" s="270" t="s">
        <v>233</v>
      </c>
      <c r="K70" s="273" t="s">
        <v>234</v>
      </c>
      <c r="L70" s="275">
        <v>197</v>
      </c>
      <c r="M70" s="58" t="s">
        <v>217</v>
      </c>
      <c r="N70" s="26" t="s">
        <v>410</v>
      </c>
      <c r="O70" s="99">
        <v>0.2</v>
      </c>
      <c r="P70" s="115">
        <v>0.2</v>
      </c>
      <c r="Q70" s="38">
        <f t="shared" ref="Q70:Q74" si="2">P70/O70</f>
        <v>1</v>
      </c>
      <c r="R70" s="39">
        <v>179900000</v>
      </c>
      <c r="S70" s="39">
        <v>179900000</v>
      </c>
      <c r="T70" s="38">
        <f>S70/R70</f>
        <v>1</v>
      </c>
      <c r="U70" s="33" t="s">
        <v>756</v>
      </c>
    </row>
    <row r="71" spans="1:21" ht="60" customHeight="1" x14ac:dyDescent="0.25">
      <c r="A71" s="298"/>
      <c r="B71" s="273"/>
      <c r="C71" s="273"/>
      <c r="D71" s="26">
        <v>60</v>
      </c>
      <c r="E71" s="16" t="s">
        <v>414</v>
      </c>
      <c r="F71" s="16" t="s">
        <v>415</v>
      </c>
      <c r="G71" s="16" t="s">
        <v>416</v>
      </c>
      <c r="H71" s="16" t="s">
        <v>417</v>
      </c>
      <c r="I71" s="92" t="s">
        <v>413</v>
      </c>
      <c r="J71" s="270"/>
      <c r="K71" s="273"/>
      <c r="L71" s="275"/>
      <c r="M71" s="67" t="s">
        <v>217</v>
      </c>
      <c r="N71" s="16" t="s">
        <v>415</v>
      </c>
      <c r="O71" s="99">
        <v>0.1</v>
      </c>
      <c r="P71" s="115">
        <v>0.1</v>
      </c>
      <c r="Q71" s="38">
        <f t="shared" si="2"/>
        <v>1</v>
      </c>
      <c r="R71" s="39">
        <v>179900000</v>
      </c>
      <c r="S71" s="39">
        <v>179900000</v>
      </c>
      <c r="T71" s="38">
        <f>S71/R71</f>
        <v>1</v>
      </c>
      <c r="U71" s="33"/>
    </row>
    <row r="72" spans="1:21" ht="60" customHeight="1" x14ac:dyDescent="0.25">
      <c r="A72" s="298"/>
      <c r="B72" s="273"/>
      <c r="C72" s="273" t="s">
        <v>418</v>
      </c>
      <c r="D72" s="26">
        <v>61</v>
      </c>
      <c r="E72" s="32" t="s">
        <v>419</v>
      </c>
      <c r="F72" s="32" t="s">
        <v>420</v>
      </c>
      <c r="G72" s="32" t="s">
        <v>421</v>
      </c>
      <c r="H72" s="32" t="s">
        <v>422</v>
      </c>
      <c r="I72" s="34" t="s">
        <v>423</v>
      </c>
      <c r="J72" s="57" t="s">
        <v>389</v>
      </c>
      <c r="K72" s="26" t="s">
        <v>424</v>
      </c>
      <c r="L72" s="30">
        <v>234</v>
      </c>
      <c r="M72" s="64" t="s">
        <v>425</v>
      </c>
      <c r="N72" s="32" t="s">
        <v>420</v>
      </c>
      <c r="O72" s="57">
        <v>1</v>
      </c>
      <c r="P72" s="26">
        <v>1</v>
      </c>
      <c r="Q72" s="38">
        <f t="shared" si="2"/>
        <v>1</v>
      </c>
      <c r="R72" s="39">
        <v>23400000</v>
      </c>
      <c r="S72" s="39">
        <v>23400000</v>
      </c>
      <c r="T72" s="38">
        <f>S72/R72</f>
        <v>1</v>
      </c>
      <c r="U72" s="33" t="s">
        <v>757</v>
      </c>
    </row>
    <row r="73" spans="1:21" ht="60" customHeight="1" x14ac:dyDescent="0.25">
      <c r="A73" s="298"/>
      <c r="B73" s="273"/>
      <c r="C73" s="273"/>
      <c r="D73" s="26">
        <v>62</v>
      </c>
      <c r="E73" s="32" t="s">
        <v>426</v>
      </c>
      <c r="F73" s="32" t="s">
        <v>427</v>
      </c>
      <c r="G73" s="32" t="s">
        <v>428</v>
      </c>
      <c r="H73" s="32" t="s">
        <v>429</v>
      </c>
      <c r="I73" s="34" t="s">
        <v>430</v>
      </c>
      <c r="J73" s="57" t="s">
        <v>233</v>
      </c>
      <c r="K73" s="26" t="s">
        <v>234</v>
      </c>
      <c r="L73" s="30">
        <v>197</v>
      </c>
      <c r="M73" s="58" t="s">
        <v>217</v>
      </c>
      <c r="N73" s="32" t="s">
        <v>427</v>
      </c>
      <c r="O73" s="99">
        <v>0.1</v>
      </c>
      <c r="P73" s="116">
        <v>5.0000000000000001E-3</v>
      </c>
      <c r="Q73" s="38">
        <f t="shared" si="2"/>
        <v>4.9999999999999996E-2</v>
      </c>
      <c r="R73" s="39" t="s">
        <v>758</v>
      </c>
      <c r="S73" s="39">
        <v>0</v>
      </c>
      <c r="T73" s="38">
        <v>0</v>
      </c>
      <c r="U73" s="33" t="s">
        <v>759</v>
      </c>
    </row>
    <row r="74" spans="1:21" ht="60" customHeight="1" x14ac:dyDescent="0.25">
      <c r="A74" s="298"/>
      <c r="B74" s="273"/>
      <c r="C74" s="273"/>
      <c r="D74" s="26">
        <v>63</v>
      </c>
      <c r="E74" s="32" t="s">
        <v>431</v>
      </c>
      <c r="F74" s="32" t="s">
        <v>432</v>
      </c>
      <c r="G74" s="32" t="s">
        <v>433</v>
      </c>
      <c r="H74" s="32" t="s">
        <v>434</v>
      </c>
      <c r="I74" s="34" t="s">
        <v>435</v>
      </c>
      <c r="J74" s="68" t="s">
        <v>96</v>
      </c>
      <c r="K74" s="41" t="s">
        <v>96</v>
      </c>
      <c r="L74" s="41" t="s">
        <v>96</v>
      </c>
      <c r="M74" s="63" t="s">
        <v>96</v>
      </c>
      <c r="N74" s="32" t="s">
        <v>432</v>
      </c>
      <c r="O74" s="57">
        <v>0.5</v>
      </c>
      <c r="P74" s="26">
        <v>0.5</v>
      </c>
      <c r="Q74" s="38">
        <f t="shared" si="2"/>
        <v>1</v>
      </c>
      <c r="R74" s="39">
        <v>0</v>
      </c>
      <c r="S74" s="39">
        <v>0</v>
      </c>
      <c r="T74" s="38">
        <v>0</v>
      </c>
      <c r="U74" s="33" t="s">
        <v>760</v>
      </c>
    </row>
    <row r="75" spans="1:21" ht="60" customHeight="1" x14ac:dyDescent="0.25">
      <c r="A75" s="298"/>
      <c r="B75" s="273"/>
      <c r="C75" s="273"/>
      <c r="D75" s="26">
        <v>64</v>
      </c>
      <c r="E75" s="16" t="s">
        <v>436</v>
      </c>
      <c r="F75" s="16" t="s">
        <v>437</v>
      </c>
      <c r="G75" s="16" t="s">
        <v>438</v>
      </c>
      <c r="H75" s="16" t="s">
        <v>439</v>
      </c>
      <c r="I75" s="92" t="s">
        <v>440</v>
      </c>
      <c r="J75" s="94" t="s">
        <v>389</v>
      </c>
      <c r="K75" s="18" t="s">
        <v>390</v>
      </c>
      <c r="L75" s="41" t="s">
        <v>441</v>
      </c>
      <c r="M75" s="69" t="s">
        <v>442</v>
      </c>
      <c r="N75" s="16" t="s">
        <v>437</v>
      </c>
      <c r="O75" s="57">
        <v>0</v>
      </c>
      <c r="P75" s="26">
        <v>0</v>
      </c>
      <c r="Q75" s="38">
        <v>0</v>
      </c>
      <c r="R75" s="39">
        <v>0</v>
      </c>
      <c r="S75" s="39">
        <v>0</v>
      </c>
      <c r="T75" s="38">
        <v>0</v>
      </c>
      <c r="U75" s="33" t="s">
        <v>708</v>
      </c>
    </row>
    <row r="76" spans="1:21" ht="60" customHeight="1" x14ac:dyDescent="0.25">
      <c r="A76" s="298"/>
      <c r="B76" s="273"/>
      <c r="C76" s="273"/>
      <c r="D76" s="26">
        <v>65</v>
      </c>
      <c r="E76" s="32" t="s">
        <v>443</v>
      </c>
      <c r="F76" s="32" t="s">
        <v>444</v>
      </c>
      <c r="G76" s="32" t="s">
        <v>445</v>
      </c>
      <c r="H76" s="32" t="s">
        <v>446</v>
      </c>
      <c r="I76" s="34" t="s">
        <v>447</v>
      </c>
      <c r="J76" s="71" t="s">
        <v>233</v>
      </c>
      <c r="K76" s="42" t="s">
        <v>234</v>
      </c>
      <c r="L76" s="30">
        <v>197</v>
      </c>
      <c r="M76" s="58" t="s">
        <v>217</v>
      </c>
      <c r="N76" s="32" t="s">
        <v>444</v>
      </c>
      <c r="O76" s="57">
        <v>0</v>
      </c>
      <c r="P76" s="26">
        <v>0</v>
      </c>
      <c r="Q76" s="38">
        <v>0</v>
      </c>
      <c r="R76" s="39">
        <v>0</v>
      </c>
      <c r="S76" s="39">
        <v>0</v>
      </c>
      <c r="T76" s="38">
        <v>0</v>
      </c>
      <c r="U76" s="33" t="s">
        <v>708</v>
      </c>
    </row>
    <row r="77" spans="1:21" ht="60" customHeight="1" x14ac:dyDescent="0.25">
      <c r="A77" s="298"/>
      <c r="B77" s="273" t="s">
        <v>448</v>
      </c>
      <c r="C77" s="273" t="s">
        <v>449</v>
      </c>
      <c r="D77" s="26">
        <v>66</v>
      </c>
      <c r="E77" s="122" t="s">
        <v>450</v>
      </c>
      <c r="F77" s="122" t="s">
        <v>451</v>
      </c>
      <c r="G77" s="122" t="s">
        <v>452</v>
      </c>
      <c r="H77" s="122" t="s">
        <v>453</v>
      </c>
      <c r="I77" s="34" t="s">
        <v>454</v>
      </c>
      <c r="J77" s="57" t="s">
        <v>254</v>
      </c>
      <c r="K77" s="26" t="s">
        <v>262</v>
      </c>
      <c r="L77" s="43">
        <v>136</v>
      </c>
      <c r="M77" s="58" t="s">
        <v>455</v>
      </c>
      <c r="N77" s="26" t="s">
        <v>451</v>
      </c>
      <c r="O77" s="57">
        <v>0</v>
      </c>
      <c r="P77" s="26">
        <v>0</v>
      </c>
      <c r="Q77" s="38">
        <v>0</v>
      </c>
      <c r="R77" s="39">
        <v>0</v>
      </c>
      <c r="S77" s="39">
        <v>0</v>
      </c>
      <c r="T77" s="38">
        <v>0</v>
      </c>
      <c r="U77" s="33" t="s">
        <v>708</v>
      </c>
    </row>
    <row r="78" spans="1:21" ht="60" customHeight="1" x14ac:dyDescent="0.25">
      <c r="A78" s="298"/>
      <c r="B78" s="273"/>
      <c r="C78" s="273"/>
      <c r="D78" s="26">
        <v>67</v>
      </c>
      <c r="E78" s="32" t="s">
        <v>456</v>
      </c>
      <c r="F78" s="32" t="s">
        <v>457</v>
      </c>
      <c r="G78" s="32" t="s">
        <v>458</v>
      </c>
      <c r="H78" s="32" t="s">
        <v>459</v>
      </c>
      <c r="I78" s="34" t="s">
        <v>460</v>
      </c>
      <c r="J78" s="270" t="s">
        <v>233</v>
      </c>
      <c r="K78" s="273" t="s">
        <v>234</v>
      </c>
      <c r="L78" s="275">
        <v>197</v>
      </c>
      <c r="M78" s="58" t="s">
        <v>217</v>
      </c>
      <c r="N78" s="32" t="s">
        <v>457</v>
      </c>
      <c r="O78" s="57">
        <v>0</v>
      </c>
      <c r="P78" s="26">
        <v>0</v>
      </c>
      <c r="Q78" s="38">
        <v>0</v>
      </c>
      <c r="R78" s="39">
        <v>0</v>
      </c>
      <c r="S78" s="39">
        <v>0</v>
      </c>
      <c r="T78" s="38">
        <v>0</v>
      </c>
      <c r="U78" s="33" t="s">
        <v>708</v>
      </c>
    </row>
    <row r="79" spans="1:21" ht="60" customHeight="1" x14ac:dyDescent="0.25">
      <c r="A79" s="298"/>
      <c r="B79" s="273"/>
      <c r="C79" s="273"/>
      <c r="D79" s="26">
        <v>68</v>
      </c>
      <c r="E79" s="32" t="s">
        <v>461</v>
      </c>
      <c r="F79" s="32" t="s">
        <v>462</v>
      </c>
      <c r="G79" s="32" t="s">
        <v>463</v>
      </c>
      <c r="H79" s="32" t="s">
        <v>464</v>
      </c>
      <c r="I79" s="34" t="s">
        <v>465</v>
      </c>
      <c r="J79" s="270"/>
      <c r="K79" s="273"/>
      <c r="L79" s="275"/>
      <c r="M79" s="58" t="s">
        <v>217</v>
      </c>
      <c r="N79" s="32" t="s">
        <v>462</v>
      </c>
      <c r="O79" s="99">
        <v>0.1</v>
      </c>
      <c r="P79" s="115">
        <v>0.1</v>
      </c>
      <c r="Q79" s="38">
        <f>P79/O79</f>
        <v>1</v>
      </c>
      <c r="R79" s="39">
        <v>23400000</v>
      </c>
      <c r="S79" s="39">
        <v>23400000</v>
      </c>
      <c r="T79" s="38">
        <f>S79/R79</f>
        <v>1</v>
      </c>
      <c r="U79" s="33" t="s">
        <v>761</v>
      </c>
    </row>
    <row r="80" spans="1:21" ht="60" customHeight="1" x14ac:dyDescent="0.25">
      <c r="A80" s="298"/>
      <c r="B80" s="273"/>
      <c r="C80" s="273" t="s">
        <v>466</v>
      </c>
      <c r="D80" s="26">
        <v>69</v>
      </c>
      <c r="E80" s="32" t="s">
        <v>467</v>
      </c>
      <c r="F80" s="32" t="s">
        <v>468</v>
      </c>
      <c r="G80" s="32" t="s">
        <v>469</v>
      </c>
      <c r="H80" s="32" t="s">
        <v>470</v>
      </c>
      <c r="I80" s="34" t="s">
        <v>471</v>
      </c>
      <c r="J80" s="270"/>
      <c r="K80" s="273"/>
      <c r="L80" s="275"/>
      <c r="M80" s="58" t="s">
        <v>217</v>
      </c>
      <c r="N80" s="32" t="s">
        <v>468</v>
      </c>
      <c r="O80" s="57">
        <v>0</v>
      </c>
      <c r="P80" s="26">
        <v>0</v>
      </c>
      <c r="Q80" s="38">
        <v>0</v>
      </c>
      <c r="R80" s="39">
        <v>0</v>
      </c>
      <c r="S80" s="39">
        <v>0</v>
      </c>
      <c r="T80" s="38">
        <v>0</v>
      </c>
      <c r="U80" s="33" t="s">
        <v>708</v>
      </c>
    </row>
    <row r="81" spans="1:21" ht="60" customHeight="1" x14ac:dyDescent="0.25">
      <c r="A81" s="298"/>
      <c r="B81" s="273"/>
      <c r="C81" s="273"/>
      <c r="D81" s="26">
        <v>70</v>
      </c>
      <c r="E81" s="122" t="s">
        <v>472</v>
      </c>
      <c r="F81" s="26" t="s">
        <v>473</v>
      </c>
      <c r="G81" s="26" t="s">
        <v>474</v>
      </c>
      <c r="H81" s="26" t="s">
        <v>475</v>
      </c>
      <c r="I81" s="55" t="s">
        <v>476</v>
      </c>
      <c r="J81" s="270"/>
      <c r="K81" s="273"/>
      <c r="L81" s="275"/>
      <c r="M81" s="58" t="s">
        <v>217</v>
      </c>
      <c r="N81" s="26" t="s">
        <v>473</v>
      </c>
      <c r="O81" s="57">
        <v>0</v>
      </c>
      <c r="P81" s="26">
        <v>0</v>
      </c>
      <c r="Q81" s="38">
        <v>0</v>
      </c>
      <c r="R81" s="39">
        <v>0</v>
      </c>
      <c r="S81" s="39">
        <v>0</v>
      </c>
      <c r="T81" s="38">
        <v>0</v>
      </c>
      <c r="U81" s="33" t="s">
        <v>708</v>
      </c>
    </row>
    <row r="82" spans="1:21" ht="60" customHeight="1" x14ac:dyDescent="0.25">
      <c r="A82" s="298"/>
      <c r="B82" s="273"/>
      <c r="C82" s="273"/>
      <c r="D82" s="26">
        <v>71</v>
      </c>
      <c r="E82" s="122" t="s">
        <v>477</v>
      </c>
      <c r="F82" s="26" t="s">
        <v>478</v>
      </c>
      <c r="G82" s="26" t="s">
        <v>479</v>
      </c>
      <c r="H82" s="26" t="s">
        <v>480</v>
      </c>
      <c r="I82" s="55" t="s">
        <v>481</v>
      </c>
      <c r="J82" s="57" t="s">
        <v>385</v>
      </c>
      <c r="K82" s="26" t="s">
        <v>386</v>
      </c>
      <c r="L82" s="42">
        <v>219</v>
      </c>
      <c r="M82" s="58" t="s">
        <v>482</v>
      </c>
      <c r="N82" s="26" t="s">
        <v>478</v>
      </c>
      <c r="O82" s="57">
        <v>0</v>
      </c>
      <c r="P82" s="26">
        <v>0</v>
      </c>
      <c r="Q82" s="38">
        <v>0</v>
      </c>
      <c r="R82" s="39">
        <v>0</v>
      </c>
      <c r="S82" s="39">
        <v>0</v>
      </c>
      <c r="T82" s="38">
        <v>0</v>
      </c>
      <c r="U82" s="33" t="s">
        <v>708</v>
      </c>
    </row>
    <row r="83" spans="1:21" ht="60" customHeight="1" x14ac:dyDescent="0.25">
      <c r="A83" s="298"/>
      <c r="B83" s="273"/>
      <c r="C83" s="273"/>
      <c r="D83" s="26">
        <v>72</v>
      </c>
      <c r="E83" s="122" t="s">
        <v>483</v>
      </c>
      <c r="F83" s="26" t="s">
        <v>484</v>
      </c>
      <c r="G83" s="26" t="s">
        <v>485</v>
      </c>
      <c r="H83" s="26" t="s">
        <v>486</v>
      </c>
      <c r="I83" s="55" t="s">
        <v>487</v>
      </c>
      <c r="J83" s="57" t="s">
        <v>233</v>
      </c>
      <c r="K83" s="26" t="s">
        <v>234</v>
      </c>
      <c r="L83" s="30">
        <v>197</v>
      </c>
      <c r="M83" s="58" t="s">
        <v>217</v>
      </c>
      <c r="N83" s="26" t="s">
        <v>484</v>
      </c>
      <c r="O83" s="57">
        <v>0</v>
      </c>
      <c r="P83" s="26">
        <v>0</v>
      </c>
      <c r="Q83" s="38">
        <v>0</v>
      </c>
      <c r="R83" s="39">
        <v>0</v>
      </c>
      <c r="S83" s="39">
        <v>0</v>
      </c>
      <c r="T83" s="38">
        <v>0</v>
      </c>
      <c r="U83" s="33" t="s">
        <v>708</v>
      </c>
    </row>
    <row r="84" spans="1:21" ht="60" customHeight="1" x14ac:dyDescent="0.25">
      <c r="A84" s="298"/>
      <c r="B84" s="273"/>
      <c r="C84" s="273"/>
      <c r="D84" s="26">
        <v>73</v>
      </c>
      <c r="E84" s="32" t="s">
        <v>488</v>
      </c>
      <c r="F84" s="32" t="s">
        <v>489</v>
      </c>
      <c r="G84" s="32" t="s">
        <v>490</v>
      </c>
      <c r="H84" s="32" t="s">
        <v>491</v>
      </c>
      <c r="I84" s="34" t="s">
        <v>492</v>
      </c>
      <c r="J84" s="68" t="s">
        <v>236</v>
      </c>
      <c r="K84" s="41" t="s">
        <v>493</v>
      </c>
      <c r="L84" s="42">
        <v>86</v>
      </c>
      <c r="M84" s="33" t="s">
        <v>494</v>
      </c>
      <c r="N84" s="32" t="s">
        <v>489</v>
      </c>
      <c r="O84" s="57">
        <v>0</v>
      </c>
      <c r="P84" s="26">
        <v>0</v>
      </c>
      <c r="Q84" s="38">
        <v>0</v>
      </c>
      <c r="R84" s="39">
        <v>0</v>
      </c>
      <c r="S84" s="39">
        <v>0</v>
      </c>
      <c r="T84" s="38">
        <v>0</v>
      </c>
      <c r="U84" s="33" t="s">
        <v>708</v>
      </c>
    </row>
    <row r="85" spans="1:21" ht="60" customHeight="1" x14ac:dyDescent="0.25">
      <c r="A85" s="298" t="s">
        <v>495</v>
      </c>
      <c r="B85" s="275" t="s">
        <v>496</v>
      </c>
      <c r="C85" s="273" t="s">
        <v>497</v>
      </c>
      <c r="D85" s="26">
        <v>74</v>
      </c>
      <c r="E85" s="26" t="s">
        <v>498</v>
      </c>
      <c r="F85" s="26" t="s">
        <v>499</v>
      </c>
      <c r="G85" s="26" t="s">
        <v>500</v>
      </c>
      <c r="H85" s="26" t="s">
        <v>501</v>
      </c>
      <c r="I85" s="55" t="s">
        <v>502</v>
      </c>
      <c r="J85" s="57" t="s">
        <v>382</v>
      </c>
      <c r="K85" s="26" t="s">
        <v>383</v>
      </c>
      <c r="L85" s="42">
        <v>250</v>
      </c>
      <c r="M85" s="55" t="s">
        <v>384</v>
      </c>
      <c r="N85" s="26" t="s">
        <v>499</v>
      </c>
      <c r="O85" s="57">
        <v>0</v>
      </c>
      <c r="P85" s="26">
        <v>0</v>
      </c>
      <c r="Q85" s="38">
        <v>0</v>
      </c>
      <c r="R85" s="39">
        <v>0</v>
      </c>
      <c r="S85" s="39">
        <v>0</v>
      </c>
      <c r="T85" s="38">
        <v>0</v>
      </c>
      <c r="U85" s="33" t="s">
        <v>708</v>
      </c>
    </row>
    <row r="86" spans="1:21" ht="60" customHeight="1" x14ac:dyDescent="0.25">
      <c r="A86" s="298"/>
      <c r="B86" s="275"/>
      <c r="C86" s="273"/>
      <c r="D86" s="26">
        <v>75</v>
      </c>
      <c r="E86" s="26" t="s">
        <v>503</v>
      </c>
      <c r="F86" s="26" t="s">
        <v>504</v>
      </c>
      <c r="G86" s="26" t="s">
        <v>505</v>
      </c>
      <c r="H86" s="26" t="s">
        <v>506</v>
      </c>
      <c r="I86" s="55" t="s">
        <v>507</v>
      </c>
      <c r="J86" s="57" t="s">
        <v>406</v>
      </c>
      <c r="K86" s="26" t="s">
        <v>407</v>
      </c>
      <c r="L86" s="42">
        <v>231</v>
      </c>
      <c r="M86" s="55" t="s">
        <v>391</v>
      </c>
      <c r="N86" s="26" t="s">
        <v>504</v>
      </c>
      <c r="O86" s="57" t="s">
        <v>505</v>
      </c>
      <c r="P86" s="26">
        <v>1</v>
      </c>
      <c r="Q86" s="38">
        <v>1</v>
      </c>
      <c r="R86" s="39">
        <v>3832555980</v>
      </c>
      <c r="S86" s="39">
        <v>124766658</v>
      </c>
      <c r="T86" s="38">
        <f>S86/R86</f>
        <v>3.2554425467256974E-2</v>
      </c>
      <c r="U86" s="33" t="s">
        <v>762</v>
      </c>
    </row>
    <row r="87" spans="1:21" ht="60" customHeight="1" x14ac:dyDescent="0.25">
      <c r="A87" s="298"/>
      <c r="B87" s="275"/>
      <c r="C87" s="273"/>
      <c r="D87" s="26">
        <v>76</v>
      </c>
      <c r="E87" s="26" t="s">
        <v>508</v>
      </c>
      <c r="F87" s="26" t="s">
        <v>509</v>
      </c>
      <c r="G87" s="26" t="s">
        <v>510</v>
      </c>
      <c r="H87" s="26" t="s">
        <v>511</v>
      </c>
      <c r="I87" s="93" t="s">
        <v>512</v>
      </c>
      <c r="J87" s="57" t="s">
        <v>389</v>
      </c>
      <c r="K87" s="26" t="s">
        <v>390</v>
      </c>
      <c r="L87" s="42">
        <v>232</v>
      </c>
      <c r="M87" s="55" t="s">
        <v>391</v>
      </c>
      <c r="N87" s="26" t="s">
        <v>509</v>
      </c>
      <c r="O87" s="57">
        <v>0</v>
      </c>
      <c r="P87" s="26">
        <v>0</v>
      </c>
      <c r="Q87" s="38">
        <v>0</v>
      </c>
      <c r="R87" s="39">
        <v>0</v>
      </c>
      <c r="S87" s="39">
        <v>0</v>
      </c>
      <c r="T87" s="38">
        <v>0</v>
      </c>
      <c r="U87" s="33" t="s">
        <v>708</v>
      </c>
    </row>
    <row r="88" spans="1:21" ht="60" customHeight="1" x14ac:dyDescent="0.25">
      <c r="A88" s="298"/>
      <c r="B88" s="275"/>
      <c r="C88" s="273"/>
      <c r="D88" s="26">
        <v>77</v>
      </c>
      <c r="E88" s="26" t="s">
        <v>513</v>
      </c>
      <c r="F88" s="26" t="s">
        <v>514</v>
      </c>
      <c r="G88" s="26" t="s">
        <v>515</v>
      </c>
      <c r="H88" s="26" t="s">
        <v>516</v>
      </c>
      <c r="I88" s="55" t="s">
        <v>517</v>
      </c>
      <c r="J88" s="61" t="s">
        <v>215</v>
      </c>
      <c r="K88" s="28" t="s">
        <v>216</v>
      </c>
      <c r="L88" s="29">
        <v>197</v>
      </c>
      <c r="M88" s="62" t="s">
        <v>217</v>
      </c>
      <c r="N88" s="26" t="s">
        <v>514</v>
      </c>
      <c r="O88" s="57">
        <v>0</v>
      </c>
      <c r="P88" s="26">
        <v>0</v>
      </c>
      <c r="Q88" s="38">
        <v>0</v>
      </c>
      <c r="R88" s="39">
        <v>0</v>
      </c>
      <c r="S88" s="39">
        <v>0</v>
      </c>
      <c r="T88" s="38">
        <v>0</v>
      </c>
      <c r="U88" s="33" t="s">
        <v>708</v>
      </c>
    </row>
    <row r="89" spans="1:21" ht="60" customHeight="1" x14ac:dyDescent="0.25">
      <c r="A89" s="298"/>
      <c r="B89" s="275"/>
      <c r="C89" s="273"/>
      <c r="D89" s="26">
        <v>78</v>
      </c>
      <c r="E89" s="26" t="s">
        <v>518</v>
      </c>
      <c r="F89" s="26" t="s">
        <v>519</v>
      </c>
      <c r="G89" s="26" t="s">
        <v>520</v>
      </c>
      <c r="H89" s="26" t="s">
        <v>516</v>
      </c>
      <c r="I89" s="55" t="s">
        <v>521</v>
      </c>
      <c r="J89" s="61" t="s">
        <v>215</v>
      </c>
      <c r="K89" s="28" t="s">
        <v>216</v>
      </c>
      <c r="L89" s="29">
        <v>197</v>
      </c>
      <c r="M89" s="62" t="s">
        <v>217</v>
      </c>
      <c r="N89" s="26" t="s">
        <v>519</v>
      </c>
      <c r="O89" s="57">
        <v>0</v>
      </c>
      <c r="P89" s="26">
        <v>0</v>
      </c>
      <c r="Q89" s="38">
        <v>0</v>
      </c>
      <c r="R89" s="39">
        <v>0</v>
      </c>
      <c r="S89" s="39">
        <v>0</v>
      </c>
      <c r="T89" s="38">
        <v>0</v>
      </c>
      <c r="U89" s="33" t="s">
        <v>708</v>
      </c>
    </row>
    <row r="90" spans="1:21" ht="60" customHeight="1" x14ac:dyDescent="0.25">
      <c r="A90" s="298"/>
      <c r="B90" s="275"/>
      <c r="C90" s="266" t="s">
        <v>522</v>
      </c>
      <c r="D90" s="26">
        <v>79</v>
      </c>
      <c r="E90" s="26" t="s">
        <v>523</v>
      </c>
      <c r="F90" s="26" t="s">
        <v>524</v>
      </c>
      <c r="G90" s="26" t="s">
        <v>525</v>
      </c>
      <c r="H90" s="26" t="s">
        <v>59</v>
      </c>
      <c r="I90" s="55" t="s">
        <v>521</v>
      </c>
      <c r="J90" s="94" t="s">
        <v>265</v>
      </c>
      <c r="K90" s="18" t="s">
        <v>266</v>
      </c>
      <c r="L90" s="28">
        <v>186</v>
      </c>
      <c r="M90" s="64" t="s">
        <v>526</v>
      </c>
      <c r="N90" s="26" t="s">
        <v>524</v>
      </c>
      <c r="O90" s="57">
        <v>0</v>
      </c>
      <c r="P90" s="26">
        <v>0</v>
      </c>
      <c r="Q90" s="38">
        <v>0</v>
      </c>
      <c r="R90" s="39">
        <v>0</v>
      </c>
      <c r="S90" s="39">
        <v>0</v>
      </c>
      <c r="T90" s="38">
        <v>0</v>
      </c>
      <c r="U90" s="33" t="s">
        <v>708</v>
      </c>
    </row>
    <row r="91" spans="1:21" ht="60" customHeight="1" x14ac:dyDescent="0.25">
      <c r="A91" s="298"/>
      <c r="B91" s="275"/>
      <c r="C91" s="266"/>
      <c r="D91" s="26">
        <v>80</v>
      </c>
      <c r="E91" s="26" t="s">
        <v>527</v>
      </c>
      <c r="F91" s="26" t="s">
        <v>528</v>
      </c>
      <c r="G91" s="26" t="s">
        <v>529</v>
      </c>
      <c r="H91" s="26" t="s">
        <v>530</v>
      </c>
      <c r="I91" s="93" t="s">
        <v>531</v>
      </c>
      <c r="J91" s="57" t="s">
        <v>532</v>
      </c>
      <c r="K91" s="26" t="s">
        <v>533</v>
      </c>
      <c r="L91" s="26" t="s">
        <v>534</v>
      </c>
      <c r="M91" s="55" t="s">
        <v>535</v>
      </c>
      <c r="N91" s="26" t="s">
        <v>528</v>
      </c>
      <c r="O91" s="99">
        <v>0.05</v>
      </c>
      <c r="P91" s="115">
        <v>0.05</v>
      </c>
      <c r="Q91" s="38">
        <f>P91/O91</f>
        <v>1</v>
      </c>
      <c r="R91" s="39">
        <v>199000000</v>
      </c>
      <c r="S91" s="39">
        <v>195883062</v>
      </c>
      <c r="T91" s="38">
        <f>S91/R91</f>
        <v>0.98433699497487437</v>
      </c>
      <c r="U91" s="33" t="s">
        <v>763</v>
      </c>
    </row>
    <row r="92" spans="1:21" ht="60" customHeight="1" x14ac:dyDescent="0.25">
      <c r="A92" s="298"/>
      <c r="B92" s="275"/>
      <c r="C92" s="266"/>
      <c r="D92" s="26">
        <v>81</v>
      </c>
      <c r="E92" s="26" t="s">
        <v>536</v>
      </c>
      <c r="F92" s="26" t="s">
        <v>537</v>
      </c>
      <c r="G92" s="26" t="s">
        <v>538</v>
      </c>
      <c r="H92" s="26" t="s">
        <v>539</v>
      </c>
      <c r="I92" s="55" t="s">
        <v>540</v>
      </c>
      <c r="J92" s="57" t="s">
        <v>385</v>
      </c>
      <c r="K92" s="26" t="s">
        <v>386</v>
      </c>
      <c r="L92" s="42">
        <v>219</v>
      </c>
      <c r="M92" s="33" t="s">
        <v>482</v>
      </c>
      <c r="N92" s="26" t="s">
        <v>537</v>
      </c>
      <c r="O92" s="99">
        <v>0.1</v>
      </c>
      <c r="P92" s="115">
        <v>0.05</v>
      </c>
      <c r="Q92" s="38">
        <f>P92/O92</f>
        <v>0.5</v>
      </c>
      <c r="R92" s="39" t="s">
        <v>764</v>
      </c>
      <c r="S92" s="39">
        <v>0</v>
      </c>
      <c r="T92" s="38">
        <v>0</v>
      </c>
      <c r="U92" s="33" t="s">
        <v>765</v>
      </c>
    </row>
    <row r="93" spans="1:21" ht="60" customHeight="1" x14ac:dyDescent="0.25">
      <c r="A93" s="298"/>
      <c r="B93" s="275"/>
      <c r="C93" s="266"/>
      <c r="D93" s="26">
        <v>82</v>
      </c>
      <c r="E93" s="26" t="s">
        <v>541</v>
      </c>
      <c r="F93" s="26" t="s">
        <v>542</v>
      </c>
      <c r="G93" s="26" t="s">
        <v>543</v>
      </c>
      <c r="H93" s="26" t="s">
        <v>59</v>
      </c>
      <c r="I93" s="274" t="s">
        <v>544</v>
      </c>
      <c r="J93" s="270" t="s">
        <v>215</v>
      </c>
      <c r="K93" s="273" t="s">
        <v>216</v>
      </c>
      <c r="L93" s="288">
        <v>197</v>
      </c>
      <c r="M93" s="274" t="s">
        <v>217</v>
      </c>
      <c r="N93" s="26" t="s">
        <v>542</v>
      </c>
      <c r="O93" s="57">
        <v>0</v>
      </c>
      <c r="P93" s="26">
        <v>0</v>
      </c>
      <c r="Q93" s="38">
        <v>0</v>
      </c>
      <c r="R93" s="39">
        <v>0</v>
      </c>
      <c r="S93" s="39">
        <v>0</v>
      </c>
      <c r="T93" s="38">
        <v>0</v>
      </c>
      <c r="U93" s="33" t="s">
        <v>708</v>
      </c>
    </row>
    <row r="94" spans="1:21" ht="60" customHeight="1" x14ac:dyDescent="0.25">
      <c r="A94" s="298"/>
      <c r="B94" s="275"/>
      <c r="C94" s="266"/>
      <c r="D94" s="26">
        <v>83</v>
      </c>
      <c r="E94" s="26" t="s">
        <v>545</v>
      </c>
      <c r="F94" s="26" t="s">
        <v>546</v>
      </c>
      <c r="G94" s="26" t="s">
        <v>547</v>
      </c>
      <c r="H94" s="26" t="s">
        <v>548</v>
      </c>
      <c r="I94" s="274"/>
      <c r="J94" s="270"/>
      <c r="K94" s="273"/>
      <c r="L94" s="288"/>
      <c r="M94" s="274"/>
      <c r="N94" s="26" t="s">
        <v>546</v>
      </c>
      <c r="O94" s="57">
        <v>0</v>
      </c>
      <c r="P94" s="26">
        <v>0</v>
      </c>
      <c r="Q94" s="38">
        <v>0</v>
      </c>
      <c r="R94" s="39">
        <v>0</v>
      </c>
      <c r="S94" s="39">
        <v>0</v>
      </c>
      <c r="T94" s="38">
        <v>0</v>
      </c>
      <c r="U94" s="33" t="s">
        <v>708</v>
      </c>
    </row>
    <row r="95" spans="1:21" ht="60" customHeight="1" x14ac:dyDescent="0.25">
      <c r="A95" s="298"/>
      <c r="B95" s="275"/>
      <c r="C95" s="266"/>
      <c r="D95" s="26">
        <v>84</v>
      </c>
      <c r="E95" s="26" t="s">
        <v>549</v>
      </c>
      <c r="F95" s="26" t="s">
        <v>550</v>
      </c>
      <c r="G95" s="26" t="s">
        <v>551</v>
      </c>
      <c r="H95" s="26" t="s">
        <v>59</v>
      </c>
      <c r="I95" s="55" t="s">
        <v>552</v>
      </c>
      <c r="J95" s="57" t="s">
        <v>389</v>
      </c>
      <c r="K95" s="26" t="s">
        <v>424</v>
      </c>
      <c r="L95" s="42">
        <v>234</v>
      </c>
      <c r="M95" s="33" t="s">
        <v>425</v>
      </c>
      <c r="N95" s="26" t="s">
        <v>550</v>
      </c>
      <c r="O95" s="57">
        <v>0</v>
      </c>
      <c r="P95" s="26">
        <v>0</v>
      </c>
      <c r="Q95" s="38">
        <v>0</v>
      </c>
      <c r="R95" s="39">
        <v>0</v>
      </c>
      <c r="S95" s="39">
        <v>0</v>
      </c>
      <c r="T95" s="38">
        <v>0</v>
      </c>
      <c r="U95" s="33" t="s">
        <v>708</v>
      </c>
    </row>
    <row r="96" spans="1:21" ht="60" customHeight="1" x14ac:dyDescent="0.25">
      <c r="A96" s="298"/>
      <c r="B96" s="275"/>
      <c r="C96" s="266"/>
      <c r="D96" s="26">
        <v>85</v>
      </c>
      <c r="E96" s="26" t="s">
        <v>553</v>
      </c>
      <c r="F96" s="26" t="s">
        <v>554</v>
      </c>
      <c r="G96" s="26" t="s">
        <v>555</v>
      </c>
      <c r="H96" s="26" t="s">
        <v>556</v>
      </c>
      <c r="I96" s="55" t="s">
        <v>557</v>
      </c>
      <c r="J96" s="270" t="s">
        <v>215</v>
      </c>
      <c r="K96" s="273" t="s">
        <v>216</v>
      </c>
      <c r="L96" s="288">
        <v>197</v>
      </c>
      <c r="M96" s="274" t="s">
        <v>217</v>
      </c>
      <c r="N96" s="26" t="s">
        <v>554</v>
      </c>
      <c r="O96" s="103">
        <v>0.05</v>
      </c>
      <c r="P96" s="115">
        <v>0.05</v>
      </c>
      <c r="Q96" s="38">
        <f>P96/O96</f>
        <v>1</v>
      </c>
      <c r="R96" s="39" t="s">
        <v>766</v>
      </c>
      <c r="S96" s="39">
        <v>0</v>
      </c>
      <c r="T96" s="38">
        <v>0</v>
      </c>
      <c r="U96" s="33" t="s">
        <v>767</v>
      </c>
    </row>
    <row r="97" spans="1:21" ht="60" customHeight="1" x14ac:dyDescent="0.25">
      <c r="A97" s="298"/>
      <c r="B97" s="292" t="s">
        <v>558</v>
      </c>
      <c r="C97" s="266" t="s">
        <v>559</v>
      </c>
      <c r="D97" s="26">
        <v>86</v>
      </c>
      <c r="E97" s="26" t="s">
        <v>560</v>
      </c>
      <c r="F97" s="26" t="s">
        <v>561</v>
      </c>
      <c r="G97" s="26" t="s">
        <v>562</v>
      </c>
      <c r="H97" s="26" t="s">
        <v>563</v>
      </c>
      <c r="I97" s="93" t="s">
        <v>564</v>
      </c>
      <c r="J97" s="270"/>
      <c r="K97" s="273"/>
      <c r="L97" s="288"/>
      <c r="M97" s="274"/>
      <c r="N97" s="26" t="s">
        <v>561</v>
      </c>
      <c r="O97" s="57">
        <v>0</v>
      </c>
      <c r="P97" s="26">
        <v>0</v>
      </c>
      <c r="Q97" s="38">
        <v>0</v>
      </c>
      <c r="R97" s="39">
        <v>0</v>
      </c>
      <c r="S97" s="39">
        <v>0</v>
      </c>
      <c r="T97" s="38">
        <v>0</v>
      </c>
      <c r="U97" s="33" t="s">
        <v>708</v>
      </c>
    </row>
    <row r="98" spans="1:21" ht="60" customHeight="1" x14ac:dyDescent="0.25">
      <c r="A98" s="298"/>
      <c r="B98" s="292"/>
      <c r="C98" s="266"/>
      <c r="D98" s="26">
        <v>87</v>
      </c>
      <c r="E98" s="26" t="s">
        <v>565</v>
      </c>
      <c r="F98" s="26" t="s">
        <v>566</v>
      </c>
      <c r="G98" s="26" t="s">
        <v>567</v>
      </c>
      <c r="H98" s="26" t="s">
        <v>568</v>
      </c>
      <c r="I98" s="55" t="s">
        <v>569</v>
      </c>
      <c r="J98" s="270"/>
      <c r="K98" s="273"/>
      <c r="L98" s="288"/>
      <c r="M98" s="274"/>
      <c r="N98" s="26" t="s">
        <v>566</v>
      </c>
      <c r="O98" s="57">
        <v>0</v>
      </c>
      <c r="P98" s="26">
        <v>0</v>
      </c>
      <c r="Q98" s="38">
        <v>0</v>
      </c>
      <c r="R98" s="39">
        <v>0</v>
      </c>
      <c r="S98" s="39">
        <v>0</v>
      </c>
      <c r="T98" s="38">
        <v>0</v>
      </c>
      <c r="U98" s="33" t="s">
        <v>708</v>
      </c>
    </row>
    <row r="99" spans="1:21" ht="60" customHeight="1" x14ac:dyDescent="0.25">
      <c r="A99" s="298"/>
      <c r="B99" s="292"/>
      <c r="C99" s="266"/>
      <c r="D99" s="26">
        <v>88</v>
      </c>
      <c r="E99" s="26" t="s">
        <v>570</v>
      </c>
      <c r="F99" s="26" t="s">
        <v>571</v>
      </c>
      <c r="G99" s="26" t="s">
        <v>572</v>
      </c>
      <c r="H99" s="26" t="s">
        <v>59</v>
      </c>
      <c r="I99" s="55" t="s">
        <v>573</v>
      </c>
      <c r="J99" s="299" t="s">
        <v>574</v>
      </c>
      <c r="K99" s="288"/>
      <c r="L99" s="288"/>
      <c r="M99" s="300"/>
      <c r="N99" s="26" t="s">
        <v>571</v>
      </c>
      <c r="O99" s="57">
        <v>0</v>
      </c>
      <c r="P99" s="26">
        <v>0</v>
      </c>
      <c r="Q99" s="38">
        <v>0</v>
      </c>
      <c r="R99" s="39">
        <v>0</v>
      </c>
      <c r="S99" s="39">
        <v>0</v>
      </c>
      <c r="T99" s="38">
        <v>0</v>
      </c>
      <c r="U99" s="33" t="s">
        <v>708</v>
      </c>
    </row>
    <row r="100" spans="1:21" ht="60" customHeight="1" x14ac:dyDescent="0.25">
      <c r="A100" s="298"/>
      <c r="B100" s="275" t="s">
        <v>558</v>
      </c>
      <c r="C100" s="266" t="s">
        <v>559</v>
      </c>
      <c r="D100" s="26">
        <v>89</v>
      </c>
      <c r="E100" s="26" t="s">
        <v>575</v>
      </c>
      <c r="F100" s="26" t="s">
        <v>576</v>
      </c>
      <c r="G100" s="26" t="s">
        <v>577</v>
      </c>
      <c r="H100" s="26" t="s">
        <v>59</v>
      </c>
      <c r="I100" s="55" t="s">
        <v>578</v>
      </c>
      <c r="J100" s="270" t="s">
        <v>215</v>
      </c>
      <c r="K100" s="273" t="s">
        <v>216</v>
      </c>
      <c r="L100" s="288">
        <v>197</v>
      </c>
      <c r="M100" s="274" t="s">
        <v>217</v>
      </c>
      <c r="N100" s="26" t="s">
        <v>576</v>
      </c>
      <c r="O100" s="57">
        <v>0</v>
      </c>
      <c r="P100" s="26">
        <v>0</v>
      </c>
      <c r="Q100" s="38">
        <v>0</v>
      </c>
      <c r="R100" s="39">
        <v>0</v>
      </c>
      <c r="S100" s="39">
        <v>0</v>
      </c>
      <c r="T100" s="38">
        <v>0</v>
      </c>
      <c r="U100" s="33" t="s">
        <v>708</v>
      </c>
    </row>
    <row r="101" spans="1:21" ht="60" customHeight="1" x14ac:dyDescent="0.25">
      <c r="A101" s="298"/>
      <c r="B101" s="275"/>
      <c r="C101" s="266"/>
      <c r="D101" s="26">
        <v>90</v>
      </c>
      <c r="E101" s="26" t="s">
        <v>579</v>
      </c>
      <c r="F101" s="26" t="s">
        <v>580</v>
      </c>
      <c r="G101" s="26" t="s">
        <v>581</v>
      </c>
      <c r="H101" s="26" t="s">
        <v>563</v>
      </c>
      <c r="I101" s="55" t="s">
        <v>582</v>
      </c>
      <c r="J101" s="270"/>
      <c r="K101" s="273"/>
      <c r="L101" s="288"/>
      <c r="M101" s="274"/>
      <c r="N101" s="26" t="s">
        <v>580</v>
      </c>
      <c r="O101" s="57" t="s">
        <v>581</v>
      </c>
      <c r="P101" s="26">
        <v>1</v>
      </c>
      <c r="Q101" s="38">
        <v>1</v>
      </c>
      <c r="R101" s="39">
        <v>120477539</v>
      </c>
      <c r="S101" s="39">
        <v>48449646</v>
      </c>
      <c r="T101" s="38">
        <f>S101/R101</f>
        <v>0.4021467105167213</v>
      </c>
      <c r="U101" s="33" t="s">
        <v>768</v>
      </c>
    </row>
    <row r="102" spans="1:21" ht="60" customHeight="1" x14ac:dyDescent="0.25">
      <c r="A102" s="298"/>
      <c r="B102" s="275"/>
      <c r="C102" s="266"/>
      <c r="D102" s="26">
        <v>91</v>
      </c>
      <c r="E102" s="26" t="s">
        <v>583</v>
      </c>
      <c r="F102" s="26" t="s">
        <v>584</v>
      </c>
      <c r="G102" s="26" t="s">
        <v>585</v>
      </c>
      <c r="H102" s="26" t="s">
        <v>586</v>
      </c>
      <c r="I102" s="55" t="s">
        <v>587</v>
      </c>
      <c r="J102" s="57" t="s">
        <v>588</v>
      </c>
      <c r="K102" s="26" t="s">
        <v>589</v>
      </c>
      <c r="L102" s="26" t="s">
        <v>590</v>
      </c>
      <c r="M102" s="55" t="s">
        <v>591</v>
      </c>
      <c r="N102" s="26" t="s">
        <v>584</v>
      </c>
      <c r="O102" s="57" t="s">
        <v>770</v>
      </c>
      <c r="P102" s="115">
        <v>0.2</v>
      </c>
      <c r="Q102" s="38">
        <v>1</v>
      </c>
      <c r="R102" s="39">
        <v>148240000</v>
      </c>
      <c r="S102" s="39">
        <v>21708252</v>
      </c>
      <c r="T102" s="132">
        <f>S102/R102</f>
        <v>0.14643990825688075</v>
      </c>
      <c r="U102" s="33" t="s">
        <v>771</v>
      </c>
    </row>
    <row r="103" spans="1:21" ht="60" customHeight="1" x14ac:dyDescent="0.25">
      <c r="A103" s="298"/>
      <c r="B103" s="275"/>
      <c r="C103" s="266"/>
      <c r="D103" s="26">
        <v>92</v>
      </c>
      <c r="E103" s="26" t="s">
        <v>592</v>
      </c>
      <c r="F103" s="26" t="s">
        <v>593</v>
      </c>
      <c r="G103" s="26" t="s">
        <v>594</v>
      </c>
      <c r="H103" s="26" t="s">
        <v>595</v>
      </c>
      <c r="I103" s="55" t="s">
        <v>596</v>
      </c>
      <c r="J103" s="57" t="s">
        <v>597</v>
      </c>
      <c r="K103" s="26" t="s">
        <v>386</v>
      </c>
      <c r="L103" s="42">
        <v>219</v>
      </c>
      <c r="M103" s="33" t="s">
        <v>482</v>
      </c>
      <c r="N103" s="26" t="s">
        <v>593</v>
      </c>
      <c r="O103" s="57">
        <v>1</v>
      </c>
      <c r="P103" s="26">
        <v>1</v>
      </c>
      <c r="Q103" s="38">
        <f>P103/O103</f>
        <v>1</v>
      </c>
      <c r="R103" s="39">
        <v>42709999</v>
      </c>
      <c r="S103" s="39">
        <v>35673333</v>
      </c>
      <c r="T103" s="132">
        <f>S103/R103</f>
        <v>0.83524546558757817</v>
      </c>
      <c r="U103" s="33" t="s">
        <v>772</v>
      </c>
    </row>
    <row r="104" spans="1:21" ht="60" customHeight="1" x14ac:dyDescent="0.25">
      <c r="A104" s="298"/>
      <c r="B104" s="275"/>
      <c r="C104" s="266"/>
      <c r="D104" s="26">
        <v>93</v>
      </c>
      <c r="E104" s="28" t="s">
        <v>598</v>
      </c>
      <c r="F104" s="26" t="s">
        <v>599</v>
      </c>
      <c r="G104" s="26" t="s">
        <v>600</v>
      </c>
      <c r="H104" s="26" t="s">
        <v>601</v>
      </c>
      <c r="I104" s="55" t="s">
        <v>602</v>
      </c>
      <c r="J104" s="61" t="s">
        <v>389</v>
      </c>
      <c r="K104" s="28" t="s">
        <v>603</v>
      </c>
      <c r="L104" s="28">
        <v>228</v>
      </c>
      <c r="M104" s="62" t="s">
        <v>604</v>
      </c>
      <c r="N104" s="26" t="s">
        <v>599</v>
      </c>
      <c r="O104" s="57">
        <v>0</v>
      </c>
      <c r="P104" s="26">
        <v>0</v>
      </c>
      <c r="Q104" s="38">
        <v>0</v>
      </c>
      <c r="R104" s="39"/>
      <c r="S104" s="39"/>
      <c r="T104" s="38"/>
      <c r="U104" s="33"/>
    </row>
    <row r="105" spans="1:21" ht="60" customHeight="1" x14ac:dyDescent="0.25">
      <c r="A105" s="298"/>
      <c r="B105" s="275"/>
      <c r="C105" s="266"/>
      <c r="D105" s="26">
        <v>94</v>
      </c>
      <c r="E105" s="41" t="s">
        <v>605</v>
      </c>
      <c r="F105" s="26" t="s">
        <v>606</v>
      </c>
      <c r="G105" s="26" t="s">
        <v>607</v>
      </c>
      <c r="H105" s="26" t="s">
        <v>608</v>
      </c>
      <c r="I105" s="55" t="s">
        <v>609</v>
      </c>
      <c r="J105" s="57" t="s">
        <v>254</v>
      </c>
      <c r="K105" s="42" t="s">
        <v>262</v>
      </c>
      <c r="L105" s="26">
        <v>137</v>
      </c>
      <c r="M105" s="55" t="s">
        <v>263</v>
      </c>
      <c r="N105" s="26" t="s">
        <v>606</v>
      </c>
      <c r="O105" s="57" t="s">
        <v>773</v>
      </c>
      <c r="P105" s="115">
        <v>0.5</v>
      </c>
      <c r="Q105" s="38">
        <v>0.5</v>
      </c>
      <c r="R105" s="39">
        <v>75646965.310000002</v>
      </c>
      <c r="S105" s="39">
        <v>40525000</v>
      </c>
      <c r="T105" s="38">
        <f>S105/R105</f>
        <v>0.53571217079137579</v>
      </c>
      <c r="U105" s="33" t="s">
        <v>774</v>
      </c>
    </row>
    <row r="106" spans="1:21" ht="60" customHeight="1" x14ac:dyDescent="0.25">
      <c r="A106" s="298"/>
      <c r="B106" s="275"/>
      <c r="C106" s="266"/>
      <c r="D106" s="26">
        <v>95</v>
      </c>
      <c r="E106" s="26" t="s">
        <v>610</v>
      </c>
      <c r="F106" s="26" t="s">
        <v>611</v>
      </c>
      <c r="G106" s="26" t="s">
        <v>612</v>
      </c>
      <c r="H106" s="26" t="s">
        <v>87</v>
      </c>
      <c r="I106" s="55" t="s">
        <v>613</v>
      </c>
      <c r="J106" s="270" t="s">
        <v>215</v>
      </c>
      <c r="K106" s="273" t="s">
        <v>216</v>
      </c>
      <c r="L106" s="288">
        <v>197</v>
      </c>
      <c r="M106" s="274" t="s">
        <v>217</v>
      </c>
      <c r="N106" s="26" t="s">
        <v>611</v>
      </c>
      <c r="O106" s="57">
        <v>1</v>
      </c>
      <c r="P106" s="26">
        <v>1</v>
      </c>
      <c r="Q106" s="38">
        <f>P106/O106</f>
        <v>1</v>
      </c>
      <c r="R106" s="39">
        <v>42709999</v>
      </c>
      <c r="S106" s="39">
        <v>35673333</v>
      </c>
      <c r="T106" s="38">
        <f>S106/R106</f>
        <v>0.83524546558757817</v>
      </c>
      <c r="U106" s="33" t="s">
        <v>772</v>
      </c>
    </row>
    <row r="107" spans="1:21" ht="60" customHeight="1" x14ac:dyDescent="0.25">
      <c r="A107" s="298"/>
      <c r="B107" s="275"/>
      <c r="C107" s="266"/>
      <c r="D107" s="26">
        <v>96</v>
      </c>
      <c r="E107" s="26" t="s">
        <v>614</v>
      </c>
      <c r="F107" s="26" t="s">
        <v>615</v>
      </c>
      <c r="G107" s="26" t="s">
        <v>616</v>
      </c>
      <c r="H107" s="26" t="s">
        <v>59</v>
      </c>
      <c r="I107" s="55" t="s">
        <v>617</v>
      </c>
      <c r="J107" s="270"/>
      <c r="K107" s="273"/>
      <c r="L107" s="288"/>
      <c r="M107" s="274"/>
      <c r="N107" s="26" t="s">
        <v>615</v>
      </c>
      <c r="O107" s="57" t="s">
        <v>775</v>
      </c>
      <c r="P107" s="115">
        <v>0.02</v>
      </c>
      <c r="Q107" s="38">
        <v>0.4</v>
      </c>
      <c r="R107" s="39">
        <v>148240000</v>
      </c>
      <c r="S107" s="39">
        <v>21708252</v>
      </c>
      <c r="T107" s="38">
        <f>S107/R107</f>
        <v>0.14643990825688075</v>
      </c>
      <c r="U107" s="33" t="s">
        <v>776</v>
      </c>
    </row>
    <row r="108" spans="1:21" ht="60" customHeight="1" x14ac:dyDescent="0.25">
      <c r="A108" s="298"/>
      <c r="B108" s="275"/>
      <c r="C108" s="28" t="s">
        <v>618</v>
      </c>
      <c r="D108" s="26">
        <v>97</v>
      </c>
      <c r="E108" s="26" t="s">
        <v>619</v>
      </c>
      <c r="F108" s="26" t="s">
        <v>620</v>
      </c>
      <c r="G108" s="26" t="s">
        <v>621</v>
      </c>
      <c r="H108" s="26" t="s">
        <v>59</v>
      </c>
      <c r="I108" s="55" t="s">
        <v>622</v>
      </c>
      <c r="J108" s="57" t="s">
        <v>406</v>
      </c>
      <c r="K108" s="26" t="s">
        <v>407</v>
      </c>
      <c r="L108" s="42">
        <v>136</v>
      </c>
      <c r="M108" s="55" t="s">
        <v>455</v>
      </c>
      <c r="N108" s="26" t="s">
        <v>620</v>
      </c>
      <c r="O108" s="57">
        <v>0</v>
      </c>
      <c r="P108" s="26">
        <v>0</v>
      </c>
      <c r="Q108" s="38">
        <v>0</v>
      </c>
      <c r="R108" s="39"/>
      <c r="S108" s="39"/>
      <c r="T108" s="38"/>
      <c r="U108" s="33"/>
    </row>
    <row r="109" spans="1:21" ht="60" customHeight="1" x14ac:dyDescent="0.25">
      <c r="A109" s="307" t="s">
        <v>624</v>
      </c>
      <c r="B109" s="266" t="s">
        <v>625</v>
      </c>
      <c r="C109" s="309" t="s">
        <v>626</v>
      </c>
      <c r="D109" s="26">
        <v>98</v>
      </c>
      <c r="E109" s="32" t="s">
        <v>627</v>
      </c>
      <c r="F109" s="27" t="s">
        <v>628</v>
      </c>
      <c r="G109" s="27" t="s">
        <v>629</v>
      </c>
      <c r="H109" s="27" t="s">
        <v>630</v>
      </c>
      <c r="I109" s="33" t="s">
        <v>631</v>
      </c>
      <c r="J109" s="270" t="s">
        <v>233</v>
      </c>
      <c r="K109" s="273" t="s">
        <v>234</v>
      </c>
      <c r="L109" s="275">
        <v>197</v>
      </c>
      <c r="M109" s="276" t="s">
        <v>217</v>
      </c>
      <c r="N109" s="27" t="s">
        <v>628</v>
      </c>
      <c r="O109" s="57">
        <v>0</v>
      </c>
      <c r="P109" s="26">
        <v>0</v>
      </c>
      <c r="Q109" s="38">
        <v>0</v>
      </c>
      <c r="R109" s="39"/>
      <c r="S109" s="39"/>
      <c r="T109" s="38"/>
      <c r="U109" s="33"/>
    </row>
    <row r="110" spans="1:21" ht="60" customHeight="1" x14ac:dyDescent="0.25">
      <c r="A110" s="307"/>
      <c r="B110" s="266"/>
      <c r="C110" s="309"/>
      <c r="D110" s="26">
        <v>99</v>
      </c>
      <c r="E110" s="32" t="s">
        <v>632</v>
      </c>
      <c r="F110" s="32" t="s">
        <v>633</v>
      </c>
      <c r="G110" s="32" t="s">
        <v>634</v>
      </c>
      <c r="H110" s="32" t="s">
        <v>635</v>
      </c>
      <c r="I110" s="34" t="s">
        <v>631</v>
      </c>
      <c r="J110" s="270"/>
      <c r="K110" s="273"/>
      <c r="L110" s="275"/>
      <c r="M110" s="276"/>
      <c r="N110" s="32" t="s">
        <v>633</v>
      </c>
      <c r="O110" s="57">
        <v>0</v>
      </c>
      <c r="P110" s="26">
        <v>0</v>
      </c>
      <c r="Q110" s="38">
        <v>0</v>
      </c>
      <c r="R110" s="39"/>
      <c r="S110" s="39"/>
      <c r="T110" s="38"/>
      <c r="U110" s="33"/>
    </row>
    <row r="111" spans="1:21" ht="60" customHeight="1" x14ac:dyDescent="0.25">
      <c r="A111" s="307"/>
      <c r="B111" s="266"/>
      <c r="C111" s="275" t="s">
        <v>636</v>
      </c>
      <c r="D111" s="30">
        <v>100</v>
      </c>
      <c r="E111" s="32" t="s">
        <v>637</v>
      </c>
      <c r="F111" s="27" t="s">
        <v>638</v>
      </c>
      <c r="G111" s="27" t="s">
        <v>639</v>
      </c>
      <c r="H111" s="27" t="s">
        <v>640</v>
      </c>
      <c r="I111" s="33" t="s">
        <v>641</v>
      </c>
      <c r="J111" s="270"/>
      <c r="K111" s="273"/>
      <c r="L111" s="275"/>
      <c r="M111" s="276"/>
      <c r="N111" s="27" t="s">
        <v>638</v>
      </c>
      <c r="O111" s="57">
        <v>0</v>
      </c>
      <c r="P111" s="26">
        <v>0</v>
      </c>
      <c r="Q111" s="38">
        <v>0</v>
      </c>
      <c r="R111" s="39"/>
      <c r="S111" s="39"/>
      <c r="T111" s="38"/>
      <c r="U111" s="33"/>
    </row>
    <row r="112" spans="1:21" ht="60" customHeight="1" x14ac:dyDescent="0.25">
      <c r="A112" s="307"/>
      <c r="B112" s="266"/>
      <c r="C112" s="275"/>
      <c r="D112" s="26">
        <v>101</v>
      </c>
      <c r="E112" s="31" t="s">
        <v>642</v>
      </c>
      <c r="F112" s="27" t="s">
        <v>643</v>
      </c>
      <c r="G112" s="27" t="s">
        <v>644</v>
      </c>
      <c r="H112" s="27" t="s">
        <v>645</v>
      </c>
      <c r="I112" s="33" t="s">
        <v>641</v>
      </c>
      <c r="J112" s="270"/>
      <c r="K112" s="273"/>
      <c r="L112" s="275"/>
      <c r="M112" s="276"/>
      <c r="N112" s="27" t="s">
        <v>643</v>
      </c>
      <c r="O112" s="57">
        <v>0</v>
      </c>
      <c r="P112" s="26">
        <v>0</v>
      </c>
      <c r="Q112" s="38">
        <v>0</v>
      </c>
      <c r="R112" s="39"/>
      <c r="S112" s="39"/>
      <c r="T112" s="38"/>
      <c r="U112" s="33"/>
    </row>
    <row r="113" spans="1:21" ht="60" customHeight="1" x14ac:dyDescent="0.25">
      <c r="A113" s="307"/>
      <c r="B113" s="266"/>
      <c r="C113" s="275"/>
      <c r="D113" s="26">
        <v>102</v>
      </c>
      <c r="E113" s="32" t="s">
        <v>646</v>
      </c>
      <c r="F113" s="27" t="s">
        <v>647</v>
      </c>
      <c r="G113" s="27" t="s">
        <v>648</v>
      </c>
      <c r="H113" s="27" t="s">
        <v>649</v>
      </c>
      <c r="I113" s="33" t="s">
        <v>650</v>
      </c>
      <c r="J113" s="270"/>
      <c r="K113" s="273"/>
      <c r="L113" s="275"/>
      <c r="M113" s="276"/>
      <c r="N113" s="27" t="s">
        <v>647</v>
      </c>
      <c r="O113" s="57">
        <v>0</v>
      </c>
      <c r="P113" s="26">
        <v>0</v>
      </c>
      <c r="Q113" s="38">
        <v>0</v>
      </c>
      <c r="R113" s="39"/>
      <c r="S113" s="39"/>
      <c r="T113" s="38"/>
      <c r="U113" s="33"/>
    </row>
    <row r="114" spans="1:21" ht="60" customHeight="1" x14ac:dyDescent="0.25">
      <c r="A114" s="307"/>
      <c r="B114" s="266"/>
      <c r="C114" s="275"/>
      <c r="D114" s="26">
        <v>103</v>
      </c>
      <c r="E114" s="27" t="s">
        <v>651</v>
      </c>
      <c r="F114" s="27" t="s">
        <v>652</v>
      </c>
      <c r="G114" s="27" t="s">
        <v>653</v>
      </c>
      <c r="H114" s="27" t="s">
        <v>654</v>
      </c>
      <c r="I114" s="33" t="s">
        <v>655</v>
      </c>
      <c r="J114" s="270"/>
      <c r="K114" s="273"/>
      <c r="L114" s="275"/>
      <c r="M114" s="276"/>
      <c r="N114" s="27" t="s">
        <v>652</v>
      </c>
      <c r="O114" s="57">
        <v>0</v>
      </c>
      <c r="P114" s="26">
        <v>0</v>
      </c>
      <c r="Q114" s="38">
        <v>0</v>
      </c>
      <c r="R114" s="39"/>
      <c r="S114" s="39"/>
      <c r="T114" s="38"/>
      <c r="U114" s="33"/>
    </row>
    <row r="115" spans="1:21" ht="60" customHeight="1" x14ac:dyDescent="0.25">
      <c r="A115" s="307"/>
      <c r="B115" s="266"/>
      <c r="C115" s="275"/>
      <c r="D115" s="30">
        <v>104</v>
      </c>
      <c r="E115" s="27" t="s">
        <v>656</v>
      </c>
      <c r="F115" s="27" t="s">
        <v>657</v>
      </c>
      <c r="G115" s="27" t="s">
        <v>658</v>
      </c>
      <c r="H115" s="27" t="s">
        <v>659</v>
      </c>
      <c r="I115" s="33" t="s">
        <v>660</v>
      </c>
      <c r="J115" s="270"/>
      <c r="K115" s="273"/>
      <c r="L115" s="275"/>
      <c r="M115" s="276"/>
      <c r="N115" s="27" t="s">
        <v>657</v>
      </c>
      <c r="O115" s="57" t="s">
        <v>777</v>
      </c>
      <c r="P115" s="115">
        <v>0.03</v>
      </c>
      <c r="Q115" s="38">
        <v>1</v>
      </c>
      <c r="R115" s="39" t="s">
        <v>778</v>
      </c>
      <c r="S115" s="39" t="s">
        <v>778</v>
      </c>
      <c r="T115" s="38"/>
      <c r="U115" s="33" t="s">
        <v>779</v>
      </c>
    </row>
    <row r="116" spans="1:21" ht="60" customHeight="1" x14ac:dyDescent="0.25">
      <c r="A116" s="307"/>
      <c r="B116" s="266"/>
      <c r="C116" s="275"/>
      <c r="D116" s="26">
        <v>105</v>
      </c>
      <c r="E116" s="27" t="s">
        <v>661</v>
      </c>
      <c r="F116" s="27" t="s">
        <v>662</v>
      </c>
      <c r="G116" s="27" t="s">
        <v>663</v>
      </c>
      <c r="H116" s="27" t="s">
        <v>664</v>
      </c>
      <c r="I116" s="33" t="s">
        <v>665</v>
      </c>
      <c r="J116" s="270"/>
      <c r="K116" s="273"/>
      <c r="L116" s="275"/>
      <c r="M116" s="276"/>
      <c r="N116" s="27" t="s">
        <v>662</v>
      </c>
      <c r="O116" s="57">
        <v>0</v>
      </c>
      <c r="P116" s="26">
        <v>0</v>
      </c>
      <c r="Q116" s="38">
        <v>0</v>
      </c>
      <c r="R116" s="39"/>
      <c r="S116" s="39"/>
      <c r="T116" s="38"/>
      <c r="U116" s="33"/>
    </row>
    <row r="117" spans="1:21" ht="60" customHeight="1" x14ac:dyDescent="0.25">
      <c r="A117" s="307"/>
      <c r="B117" s="266"/>
      <c r="C117" s="275"/>
      <c r="D117" s="26">
        <v>106</v>
      </c>
      <c r="E117" s="27" t="s">
        <v>666</v>
      </c>
      <c r="F117" s="27" t="s">
        <v>667</v>
      </c>
      <c r="G117" s="27" t="s">
        <v>668</v>
      </c>
      <c r="H117" s="27" t="s">
        <v>669</v>
      </c>
      <c r="I117" s="33" t="s">
        <v>670</v>
      </c>
      <c r="J117" s="270"/>
      <c r="K117" s="273"/>
      <c r="L117" s="275"/>
      <c r="M117" s="276"/>
      <c r="N117" s="27" t="s">
        <v>667</v>
      </c>
      <c r="O117" s="57" t="s">
        <v>780</v>
      </c>
      <c r="P117" s="26">
        <v>0</v>
      </c>
      <c r="Q117" s="38">
        <v>0</v>
      </c>
      <c r="R117" s="39">
        <v>148240000</v>
      </c>
      <c r="S117" s="39">
        <v>21708252</v>
      </c>
      <c r="T117" s="38">
        <f>S117/R117</f>
        <v>0.14643990825688075</v>
      </c>
      <c r="U117" s="33" t="s">
        <v>781</v>
      </c>
    </row>
    <row r="118" spans="1:21" ht="60" customHeight="1" x14ac:dyDescent="0.25">
      <c r="A118" s="307"/>
      <c r="B118" s="266"/>
      <c r="C118" s="275"/>
      <c r="D118" s="26">
        <v>107</v>
      </c>
      <c r="E118" s="27" t="s">
        <v>671</v>
      </c>
      <c r="F118" s="27" t="s">
        <v>672</v>
      </c>
      <c r="G118" s="27" t="s">
        <v>673</v>
      </c>
      <c r="H118" s="27" t="s">
        <v>59</v>
      </c>
      <c r="I118" s="33" t="s">
        <v>674</v>
      </c>
      <c r="J118" s="270"/>
      <c r="K118" s="273"/>
      <c r="L118" s="275"/>
      <c r="M118" s="276"/>
      <c r="N118" s="27" t="s">
        <v>672</v>
      </c>
      <c r="O118" s="57">
        <v>0</v>
      </c>
      <c r="P118" s="26">
        <v>0</v>
      </c>
      <c r="Q118" s="38">
        <v>0</v>
      </c>
      <c r="R118" s="39"/>
      <c r="S118" s="39"/>
      <c r="T118" s="38"/>
      <c r="U118" s="33"/>
    </row>
    <row r="119" spans="1:21" ht="60" customHeight="1" x14ac:dyDescent="0.25">
      <c r="A119" s="307"/>
      <c r="B119" s="303" t="s">
        <v>675</v>
      </c>
      <c r="C119" s="266" t="s">
        <v>676</v>
      </c>
      <c r="D119" s="30">
        <v>108</v>
      </c>
      <c r="E119" s="27" t="s">
        <v>677</v>
      </c>
      <c r="F119" s="27" t="s">
        <v>678</v>
      </c>
      <c r="G119" s="27" t="s">
        <v>679</v>
      </c>
      <c r="H119" s="27" t="s">
        <v>680</v>
      </c>
      <c r="I119" s="33" t="s">
        <v>670</v>
      </c>
      <c r="J119" s="270"/>
      <c r="K119" s="273"/>
      <c r="L119" s="275"/>
      <c r="M119" s="276"/>
      <c r="N119" s="27" t="s">
        <v>678</v>
      </c>
      <c r="O119" s="57">
        <v>0</v>
      </c>
      <c r="P119" s="26">
        <v>0</v>
      </c>
      <c r="Q119" s="38">
        <v>0</v>
      </c>
      <c r="R119" s="39"/>
      <c r="S119" s="39"/>
      <c r="T119" s="38"/>
      <c r="U119" s="33"/>
    </row>
    <row r="120" spans="1:21" ht="60" customHeight="1" thickBot="1" x14ac:dyDescent="0.3">
      <c r="A120" s="308"/>
      <c r="B120" s="304"/>
      <c r="C120" s="333"/>
      <c r="D120" s="73">
        <v>109</v>
      </c>
      <c r="E120" s="35" t="s">
        <v>681</v>
      </c>
      <c r="F120" s="35" t="s">
        <v>682</v>
      </c>
      <c r="G120" s="35" t="s">
        <v>683</v>
      </c>
      <c r="H120" s="35" t="s">
        <v>684</v>
      </c>
      <c r="I120" s="36" t="s">
        <v>685</v>
      </c>
      <c r="J120" s="310"/>
      <c r="K120" s="311"/>
      <c r="L120" s="301"/>
      <c r="M120" s="302"/>
      <c r="N120" s="35" t="s">
        <v>682</v>
      </c>
      <c r="O120" s="72">
        <v>0</v>
      </c>
      <c r="P120" s="73">
        <v>0</v>
      </c>
      <c r="Q120" s="46">
        <v>0</v>
      </c>
      <c r="R120" s="47"/>
      <c r="S120" s="47"/>
      <c r="T120" s="46"/>
      <c r="U120" s="36"/>
    </row>
  </sheetData>
  <mergeCells count="147">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A52:A67"/>
    <mergeCell ref="B52:B55"/>
    <mergeCell ref="C52:C55"/>
    <mergeCell ref="J53:J55"/>
    <mergeCell ref="K53:K55"/>
    <mergeCell ref="L53:L55"/>
    <mergeCell ref="C62:C65"/>
    <mergeCell ref="J63:J67"/>
    <mergeCell ref="K63:K67"/>
    <mergeCell ref="L63:L67"/>
    <mergeCell ref="M63:M67"/>
    <mergeCell ref="B66:B67"/>
    <mergeCell ref="C66:C67"/>
    <mergeCell ref="M53:M55"/>
    <mergeCell ref="B56:B61"/>
    <mergeCell ref="C57:C59"/>
    <mergeCell ref="J57:J60"/>
    <mergeCell ref="K57:K60"/>
    <mergeCell ref="L57:L60"/>
    <mergeCell ref="M57:M60"/>
    <mergeCell ref="C60:C61"/>
    <mergeCell ref="A68:A84"/>
    <mergeCell ref="B68:B76"/>
    <mergeCell ref="C68:C71"/>
    <mergeCell ref="J70:J71"/>
    <mergeCell ref="K70:K71"/>
    <mergeCell ref="L70:L71"/>
    <mergeCell ref="C72:C76"/>
    <mergeCell ref="B77:B84"/>
    <mergeCell ref="C77:C79"/>
    <mergeCell ref="J78:J81"/>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s>
  <conditionalFormatting sqref="L44">
    <cfRule type="duplicateValues" dxfId="569" priority="12"/>
  </conditionalFormatting>
  <conditionalFormatting sqref="L39">
    <cfRule type="duplicateValues" dxfId="568" priority="11"/>
  </conditionalFormatting>
  <conditionalFormatting sqref="L18">
    <cfRule type="duplicateValues" dxfId="567" priority="10"/>
  </conditionalFormatting>
  <conditionalFormatting sqref="L42">
    <cfRule type="duplicateValues" dxfId="566" priority="9"/>
  </conditionalFormatting>
  <conditionalFormatting sqref="L50">
    <cfRule type="duplicateValues" dxfId="565" priority="8"/>
  </conditionalFormatting>
  <conditionalFormatting sqref="K75">
    <cfRule type="duplicateValues" dxfId="564" priority="7"/>
  </conditionalFormatting>
  <conditionalFormatting sqref="L109">
    <cfRule type="duplicateValues" dxfId="563" priority="6"/>
  </conditionalFormatting>
  <conditionalFormatting sqref="Q36 Q4:Q32 Q42:Q120">
    <cfRule type="cellIs" dxfId="562" priority="1" operator="lessThan">
      <formula>0.4</formula>
    </cfRule>
    <cfRule type="cellIs" dxfId="561" priority="2" operator="between">
      <formula>0.4</formula>
      <formula>0.5999</formula>
    </cfRule>
    <cfRule type="cellIs" dxfId="560" priority="3" operator="between">
      <formula>0.6</formula>
      <formula>0.6999</formula>
    </cfRule>
    <cfRule type="cellIs" dxfId="559" priority="4" operator="between">
      <formula>0.7</formula>
      <formula>0.7999</formula>
    </cfRule>
    <cfRule type="cellIs" dxfId="558" priority="5" operator="greaterThan">
      <formula>0.7999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0"/>
  <sheetViews>
    <sheetView zoomScale="80" zoomScaleNormal="80" workbookViewId="0">
      <pane xSplit="6" ySplit="3" topLeftCell="N130" activePane="bottomRight" state="frozen"/>
      <selection pane="topRight" activeCell="G1" sqref="G1"/>
      <selection pane="bottomLeft" activeCell="A4" sqref="A4"/>
      <selection pane="bottomRight" activeCell="T4" sqref="T4"/>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5" customWidth="1"/>
    <col min="19" max="19" width="9.7109375" style="4" customWidth="1"/>
    <col min="20" max="20" width="30.7109375" style="3" customWidth="1"/>
  </cols>
  <sheetData>
    <row r="1" spans="1:20" ht="21.75" thickBot="1" x14ac:dyDescent="0.3">
      <c r="A1" s="339" t="s">
        <v>698</v>
      </c>
      <c r="B1" s="340"/>
      <c r="C1" s="340"/>
      <c r="D1" s="340"/>
      <c r="E1" s="340"/>
      <c r="F1" s="340"/>
      <c r="G1" s="340"/>
      <c r="H1" s="340"/>
      <c r="I1" s="341"/>
      <c r="J1" s="21"/>
      <c r="K1" s="21"/>
      <c r="L1" s="21"/>
      <c r="M1" s="21"/>
      <c r="N1" s="22"/>
      <c r="O1" s="22"/>
      <c r="P1" s="23"/>
      <c r="Q1" s="25"/>
      <c r="R1" s="25"/>
      <c r="S1" s="23"/>
      <c r="T1" s="24"/>
    </row>
    <row r="2" spans="1:20" ht="28.5" customHeight="1" x14ac:dyDescent="0.25">
      <c r="A2" s="342" t="s">
        <v>0</v>
      </c>
      <c r="B2" s="342" t="s">
        <v>1</v>
      </c>
      <c r="C2" s="342" t="s">
        <v>2</v>
      </c>
      <c r="D2" s="342" t="s">
        <v>12</v>
      </c>
      <c r="E2" s="342" t="s">
        <v>3</v>
      </c>
      <c r="F2" s="342" t="s">
        <v>4</v>
      </c>
      <c r="G2" s="342" t="s">
        <v>5</v>
      </c>
      <c r="H2" s="342" t="s">
        <v>6</v>
      </c>
      <c r="I2" s="344" t="s">
        <v>7</v>
      </c>
      <c r="J2" s="336" t="s">
        <v>284</v>
      </c>
      <c r="K2" s="337"/>
      <c r="L2" s="337"/>
      <c r="M2" s="338"/>
      <c r="N2" s="282" t="s">
        <v>686</v>
      </c>
      <c r="O2" s="283"/>
      <c r="P2" s="271" t="s">
        <v>281</v>
      </c>
      <c r="Q2" s="283" t="s">
        <v>687</v>
      </c>
      <c r="R2" s="283"/>
      <c r="S2" s="271" t="s">
        <v>281</v>
      </c>
      <c r="T2" s="278" t="s">
        <v>688</v>
      </c>
    </row>
    <row r="3" spans="1:20" ht="26.25" thickBot="1" x14ac:dyDescent="0.3">
      <c r="A3" s="343"/>
      <c r="B3" s="343"/>
      <c r="C3" s="343"/>
      <c r="D3" s="343"/>
      <c r="E3" s="343"/>
      <c r="F3" s="343"/>
      <c r="G3" s="343"/>
      <c r="H3" s="343"/>
      <c r="I3" s="345"/>
      <c r="J3" s="81" t="s">
        <v>8</v>
      </c>
      <c r="K3" s="82" t="s">
        <v>9</v>
      </c>
      <c r="L3" s="82" t="s">
        <v>10</v>
      </c>
      <c r="M3" s="83" t="s">
        <v>11</v>
      </c>
      <c r="N3" s="84" t="s">
        <v>277</v>
      </c>
      <c r="O3" s="85" t="s">
        <v>278</v>
      </c>
      <c r="P3" s="272"/>
      <c r="Q3" s="85" t="s">
        <v>277</v>
      </c>
      <c r="R3" s="85" t="s">
        <v>278</v>
      </c>
      <c r="S3" s="272"/>
      <c r="T3" s="279"/>
    </row>
    <row r="4" spans="1:20" ht="60" customHeight="1" x14ac:dyDescent="0.25">
      <c r="A4" s="296" t="s">
        <v>13</v>
      </c>
      <c r="B4" s="297" t="s">
        <v>14</v>
      </c>
      <c r="C4" s="277" t="s">
        <v>15</v>
      </c>
      <c r="D4" s="87">
        <v>1</v>
      </c>
      <c r="E4" s="86" t="s">
        <v>16</v>
      </c>
      <c r="F4" s="86" t="s">
        <v>17</v>
      </c>
      <c r="G4" s="86" t="s">
        <v>18</v>
      </c>
      <c r="H4" s="86" t="s">
        <v>19</v>
      </c>
      <c r="I4" s="88" t="s">
        <v>20</v>
      </c>
      <c r="J4" s="48" t="s">
        <v>205</v>
      </c>
      <c r="K4" s="49" t="s">
        <v>206</v>
      </c>
      <c r="L4" s="49" t="s">
        <v>96</v>
      </c>
      <c r="M4" s="52" t="s">
        <v>207</v>
      </c>
      <c r="N4" s="79">
        <v>0.09</v>
      </c>
      <c r="O4" s="136">
        <v>0.09</v>
      </c>
      <c r="P4" s="50">
        <f>O4/N4</f>
        <v>1</v>
      </c>
      <c r="Q4" s="51">
        <v>10000000</v>
      </c>
      <c r="R4" s="51">
        <v>10000000</v>
      </c>
      <c r="S4" s="50">
        <f>R4/Q4</f>
        <v>1</v>
      </c>
      <c r="T4" s="52" t="s">
        <v>782</v>
      </c>
    </row>
    <row r="5" spans="1:20" ht="60" customHeight="1" x14ac:dyDescent="0.25">
      <c r="A5" s="270"/>
      <c r="B5" s="273"/>
      <c r="C5" s="266"/>
      <c r="D5" s="26">
        <v>2</v>
      </c>
      <c r="E5" s="27" t="s">
        <v>21</v>
      </c>
      <c r="F5" s="27" t="s">
        <v>22</v>
      </c>
      <c r="G5" s="27" t="s">
        <v>23</v>
      </c>
      <c r="H5" s="27" t="s">
        <v>24</v>
      </c>
      <c r="I5" s="33" t="s">
        <v>25</v>
      </c>
      <c r="J5" s="57" t="s">
        <v>208</v>
      </c>
      <c r="K5" s="27" t="s">
        <v>209</v>
      </c>
      <c r="L5" s="26">
        <v>52</v>
      </c>
      <c r="M5" s="33" t="s">
        <v>210</v>
      </c>
      <c r="N5" s="57">
        <v>3</v>
      </c>
      <c r="O5" s="26">
        <v>3</v>
      </c>
      <c r="P5" s="129">
        <f t="shared" ref="P5:P31" si="0">O5/N5</f>
        <v>1</v>
      </c>
      <c r="Q5" s="39">
        <v>106783334</v>
      </c>
      <c r="R5" s="39">
        <v>106783334</v>
      </c>
      <c r="S5" s="129">
        <f t="shared" ref="S5:S28" si="1">R5/Q5</f>
        <v>1</v>
      </c>
      <c r="T5" s="33" t="s">
        <v>783</v>
      </c>
    </row>
    <row r="6" spans="1:20" ht="60" customHeight="1" x14ac:dyDescent="0.25">
      <c r="A6" s="270"/>
      <c r="B6" s="273"/>
      <c r="C6" s="266"/>
      <c r="D6" s="26">
        <v>3</v>
      </c>
      <c r="E6" s="27" t="s">
        <v>26</v>
      </c>
      <c r="F6" s="27" t="s">
        <v>27</v>
      </c>
      <c r="G6" s="27" t="s">
        <v>28</v>
      </c>
      <c r="H6" s="27" t="s">
        <v>29</v>
      </c>
      <c r="I6" s="33" t="s">
        <v>30</v>
      </c>
      <c r="J6" s="57" t="s">
        <v>211</v>
      </c>
      <c r="K6" s="27" t="s">
        <v>212</v>
      </c>
      <c r="L6" s="26">
        <v>45</v>
      </c>
      <c r="M6" s="33" t="s">
        <v>213</v>
      </c>
      <c r="N6" s="57">
        <v>1</v>
      </c>
      <c r="O6" s="26">
        <v>1</v>
      </c>
      <c r="P6" s="129">
        <f t="shared" si="0"/>
        <v>1</v>
      </c>
      <c r="Q6" s="39">
        <v>106577500</v>
      </c>
      <c r="R6" s="39">
        <v>106577500</v>
      </c>
      <c r="S6" s="129">
        <f t="shared" si="1"/>
        <v>1</v>
      </c>
      <c r="T6" s="33" t="s">
        <v>784</v>
      </c>
    </row>
    <row r="7" spans="1:20" ht="60" customHeight="1" x14ac:dyDescent="0.25">
      <c r="A7" s="270"/>
      <c r="B7" s="273"/>
      <c r="C7" s="266"/>
      <c r="D7" s="26">
        <v>4</v>
      </c>
      <c r="E7" s="27" t="s">
        <v>31</v>
      </c>
      <c r="F7" s="27" t="s">
        <v>32</v>
      </c>
      <c r="G7" s="27" t="s">
        <v>33</v>
      </c>
      <c r="H7" s="27" t="s">
        <v>34</v>
      </c>
      <c r="I7" s="33" t="s">
        <v>35</v>
      </c>
      <c r="J7" s="57" t="s">
        <v>96</v>
      </c>
      <c r="K7" s="26" t="s">
        <v>96</v>
      </c>
      <c r="L7" s="26" t="s">
        <v>96</v>
      </c>
      <c r="M7" s="55" t="s">
        <v>96</v>
      </c>
      <c r="N7" s="57">
        <v>1</v>
      </c>
      <c r="O7" s="26">
        <v>0</v>
      </c>
      <c r="P7" s="129">
        <f t="shared" si="0"/>
        <v>0</v>
      </c>
      <c r="Q7" s="39">
        <v>0</v>
      </c>
      <c r="R7" s="39">
        <v>0</v>
      </c>
      <c r="S7" s="129">
        <v>0</v>
      </c>
      <c r="T7" s="33" t="s">
        <v>785</v>
      </c>
    </row>
    <row r="8" spans="1:20" ht="60" customHeight="1" x14ac:dyDescent="0.25">
      <c r="A8" s="270"/>
      <c r="B8" s="273"/>
      <c r="C8" s="266"/>
      <c r="D8" s="26">
        <v>5</v>
      </c>
      <c r="E8" s="27" t="s">
        <v>36</v>
      </c>
      <c r="F8" s="27" t="s">
        <v>37</v>
      </c>
      <c r="G8" s="27" t="s">
        <v>38</v>
      </c>
      <c r="H8" s="27" t="s">
        <v>39</v>
      </c>
      <c r="I8" s="33" t="s">
        <v>40</v>
      </c>
      <c r="J8" s="57" t="s">
        <v>211</v>
      </c>
      <c r="K8" s="27" t="s">
        <v>214</v>
      </c>
      <c r="L8" s="26">
        <v>45</v>
      </c>
      <c r="M8" s="33" t="s">
        <v>213</v>
      </c>
      <c r="N8" s="57">
        <v>1</v>
      </c>
      <c r="O8" s="26">
        <v>2</v>
      </c>
      <c r="P8" s="129">
        <f t="shared" si="0"/>
        <v>2</v>
      </c>
      <c r="Q8" s="39">
        <v>0</v>
      </c>
      <c r="R8" s="39">
        <v>0</v>
      </c>
      <c r="S8" s="129">
        <v>0</v>
      </c>
      <c r="T8" s="33" t="s">
        <v>786</v>
      </c>
    </row>
    <row r="9" spans="1:20" ht="60" customHeight="1" x14ac:dyDescent="0.25">
      <c r="A9" s="270"/>
      <c r="B9" s="273"/>
      <c r="C9" s="266"/>
      <c r="D9" s="26">
        <v>6</v>
      </c>
      <c r="E9" s="27" t="s">
        <v>41</v>
      </c>
      <c r="F9" s="27" t="s">
        <v>42</v>
      </c>
      <c r="G9" s="27" t="s">
        <v>43</v>
      </c>
      <c r="H9" s="26" t="s">
        <v>44</v>
      </c>
      <c r="I9" s="55" t="s">
        <v>45</v>
      </c>
      <c r="J9" s="91" t="s">
        <v>215</v>
      </c>
      <c r="K9" s="27" t="s">
        <v>216</v>
      </c>
      <c r="L9" s="10">
        <v>197</v>
      </c>
      <c r="M9" s="33" t="s">
        <v>217</v>
      </c>
      <c r="N9" s="134">
        <v>0.08</v>
      </c>
      <c r="O9" s="26">
        <v>0</v>
      </c>
      <c r="P9" s="129">
        <f t="shared" si="0"/>
        <v>0</v>
      </c>
      <c r="Q9" s="39">
        <v>0</v>
      </c>
      <c r="R9" s="39">
        <v>0</v>
      </c>
      <c r="S9" s="129">
        <v>0</v>
      </c>
      <c r="T9" s="33" t="s">
        <v>787</v>
      </c>
    </row>
    <row r="10" spans="1:20" ht="60" customHeight="1" x14ac:dyDescent="0.25">
      <c r="A10" s="270"/>
      <c r="B10" s="273"/>
      <c r="C10" s="266"/>
      <c r="D10" s="26">
        <v>7</v>
      </c>
      <c r="E10" s="27" t="s">
        <v>46</v>
      </c>
      <c r="F10" s="27" t="s">
        <v>47</v>
      </c>
      <c r="G10" s="27" t="s">
        <v>48</v>
      </c>
      <c r="H10" s="27" t="s">
        <v>19</v>
      </c>
      <c r="I10" s="33" t="s">
        <v>49</v>
      </c>
      <c r="J10" s="57" t="s">
        <v>96</v>
      </c>
      <c r="K10" s="26" t="s">
        <v>96</v>
      </c>
      <c r="L10" s="26" t="s">
        <v>96</v>
      </c>
      <c r="M10" s="55" t="s">
        <v>96</v>
      </c>
      <c r="N10" s="134">
        <v>0.1</v>
      </c>
      <c r="O10" s="115">
        <v>0.1</v>
      </c>
      <c r="P10" s="129">
        <f t="shared" si="0"/>
        <v>1</v>
      </c>
      <c r="Q10" s="39">
        <v>0</v>
      </c>
      <c r="R10" s="39">
        <v>0</v>
      </c>
      <c r="S10" s="129">
        <v>0</v>
      </c>
      <c r="T10" s="33" t="s">
        <v>788</v>
      </c>
    </row>
    <row r="11" spans="1:20" ht="60" customHeight="1" x14ac:dyDescent="0.25">
      <c r="A11" s="270"/>
      <c r="B11" s="273"/>
      <c r="C11" s="266" t="s">
        <v>50</v>
      </c>
      <c r="D11" s="26">
        <v>8</v>
      </c>
      <c r="E11" s="27" t="s">
        <v>51</v>
      </c>
      <c r="F11" s="27" t="s">
        <v>52</v>
      </c>
      <c r="G11" s="27" t="s">
        <v>53</v>
      </c>
      <c r="H11" s="27" t="s">
        <v>54</v>
      </c>
      <c r="I11" s="33" t="s">
        <v>55</v>
      </c>
      <c r="J11" s="7" t="s">
        <v>211</v>
      </c>
      <c r="K11" s="27" t="s">
        <v>218</v>
      </c>
      <c r="L11" s="26">
        <v>33</v>
      </c>
      <c r="M11" s="33" t="s">
        <v>219</v>
      </c>
      <c r="N11" s="57">
        <v>10</v>
      </c>
      <c r="O11" s="26">
        <v>10</v>
      </c>
      <c r="P11" s="129">
        <f t="shared" si="0"/>
        <v>1</v>
      </c>
      <c r="Q11" s="39">
        <v>0</v>
      </c>
      <c r="R11" s="39">
        <v>0</v>
      </c>
      <c r="S11" s="129">
        <v>0</v>
      </c>
      <c r="T11" s="33" t="s">
        <v>783</v>
      </c>
    </row>
    <row r="12" spans="1:20" ht="60" customHeight="1" x14ac:dyDescent="0.25">
      <c r="A12" s="270"/>
      <c r="B12" s="273"/>
      <c r="C12" s="266"/>
      <c r="D12" s="26">
        <v>9</v>
      </c>
      <c r="E12" s="27" t="s">
        <v>56</v>
      </c>
      <c r="F12" s="27" t="s">
        <v>57</v>
      </c>
      <c r="G12" s="27" t="s">
        <v>58</v>
      </c>
      <c r="H12" s="27" t="s">
        <v>59</v>
      </c>
      <c r="I12" s="33" t="s">
        <v>55</v>
      </c>
      <c r="J12" s="57" t="s">
        <v>211</v>
      </c>
      <c r="K12" s="26" t="s">
        <v>214</v>
      </c>
      <c r="L12" s="26">
        <v>28</v>
      </c>
      <c r="M12" s="33" t="s">
        <v>220</v>
      </c>
      <c r="N12" s="134">
        <v>0.09</v>
      </c>
      <c r="O12" s="115">
        <v>0.09</v>
      </c>
      <c r="P12" s="129">
        <f t="shared" si="0"/>
        <v>1</v>
      </c>
      <c r="Q12" s="39">
        <v>270000000</v>
      </c>
      <c r="R12" s="39">
        <v>270000000</v>
      </c>
      <c r="S12" s="129">
        <f t="shared" si="1"/>
        <v>1</v>
      </c>
      <c r="T12" s="33" t="s">
        <v>789</v>
      </c>
    </row>
    <row r="13" spans="1:20" ht="60" customHeight="1" x14ac:dyDescent="0.25">
      <c r="A13" s="270"/>
      <c r="B13" s="273"/>
      <c r="C13" s="266"/>
      <c r="D13" s="26">
        <v>10</v>
      </c>
      <c r="E13" s="27" t="s">
        <v>60</v>
      </c>
      <c r="F13" s="27" t="s">
        <v>61</v>
      </c>
      <c r="G13" s="27" t="s">
        <v>62</v>
      </c>
      <c r="H13" s="27" t="s">
        <v>63</v>
      </c>
      <c r="I13" s="33" t="s">
        <v>55</v>
      </c>
      <c r="J13" s="57" t="s">
        <v>221</v>
      </c>
      <c r="K13" s="26" t="s">
        <v>222</v>
      </c>
      <c r="L13" s="26">
        <v>122</v>
      </c>
      <c r="M13" s="33" t="s">
        <v>223</v>
      </c>
      <c r="N13" s="134">
        <v>0.09</v>
      </c>
      <c r="O13" s="115">
        <v>0.09</v>
      </c>
      <c r="P13" s="129">
        <f t="shared" si="0"/>
        <v>1</v>
      </c>
      <c r="Q13" s="39">
        <v>4894167</v>
      </c>
      <c r="R13" s="39">
        <v>4894167</v>
      </c>
      <c r="S13" s="129">
        <f t="shared" si="1"/>
        <v>1</v>
      </c>
      <c r="T13" s="33" t="s">
        <v>790</v>
      </c>
    </row>
    <row r="14" spans="1:20" ht="60" customHeight="1" x14ac:dyDescent="0.25">
      <c r="A14" s="270"/>
      <c r="B14" s="273"/>
      <c r="C14" s="266" t="s">
        <v>50</v>
      </c>
      <c r="D14" s="26">
        <v>11</v>
      </c>
      <c r="E14" s="27" t="s">
        <v>64</v>
      </c>
      <c r="F14" s="27" t="s">
        <v>65</v>
      </c>
      <c r="G14" s="27" t="s">
        <v>66</v>
      </c>
      <c r="H14" s="27" t="s">
        <v>67</v>
      </c>
      <c r="I14" s="33" t="s">
        <v>289</v>
      </c>
      <c r="J14" s="57" t="s">
        <v>224</v>
      </c>
      <c r="K14" s="26" t="s">
        <v>290</v>
      </c>
      <c r="L14" s="26" t="s">
        <v>225</v>
      </c>
      <c r="M14" s="33" t="s">
        <v>226</v>
      </c>
      <c r="N14" s="137">
        <v>9.5000000000000001E-2</v>
      </c>
      <c r="O14" s="116">
        <v>9.5000000000000001E-2</v>
      </c>
      <c r="P14" s="129">
        <f t="shared" si="0"/>
        <v>1</v>
      </c>
      <c r="Q14" s="39">
        <v>10000000</v>
      </c>
      <c r="R14" s="39">
        <v>10000000</v>
      </c>
      <c r="S14" s="129">
        <f t="shared" si="1"/>
        <v>1</v>
      </c>
      <c r="T14" s="33" t="s">
        <v>791</v>
      </c>
    </row>
    <row r="15" spans="1:20" ht="60" customHeight="1" x14ac:dyDescent="0.25">
      <c r="A15" s="270"/>
      <c r="B15" s="273"/>
      <c r="C15" s="266"/>
      <c r="D15" s="26">
        <v>12</v>
      </c>
      <c r="E15" s="27" t="s">
        <v>69</v>
      </c>
      <c r="F15" s="27" t="s">
        <v>70</v>
      </c>
      <c r="G15" s="27" t="s">
        <v>71</v>
      </c>
      <c r="H15" s="27" t="s">
        <v>72</v>
      </c>
      <c r="I15" s="33" t="s">
        <v>285</v>
      </c>
      <c r="J15" s="7" t="s">
        <v>211</v>
      </c>
      <c r="K15" s="9" t="s">
        <v>212</v>
      </c>
      <c r="L15" s="26">
        <v>46</v>
      </c>
      <c r="M15" s="33" t="s">
        <v>227</v>
      </c>
      <c r="N15" s="134">
        <v>0.05</v>
      </c>
      <c r="O15" s="115">
        <v>0.05</v>
      </c>
      <c r="P15" s="129">
        <f t="shared" si="0"/>
        <v>1</v>
      </c>
      <c r="Q15" s="39">
        <v>60000000</v>
      </c>
      <c r="R15" s="39">
        <v>60000000</v>
      </c>
      <c r="S15" s="129">
        <f t="shared" si="1"/>
        <v>1</v>
      </c>
      <c r="T15" s="33" t="s">
        <v>792</v>
      </c>
    </row>
    <row r="16" spans="1:20" ht="60" customHeight="1" x14ac:dyDescent="0.25">
      <c r="A16" s="270"/>
      <c r="B16" s="273"/>
      <c r="C16" s="266"/>
      <c r="D16" s="26">
        <v>13</v>
      </c>
      <c r="E16" s="27" t="s">
        <v>287</v>
      </c>
      <c r="F16" s="27" t="s">
        <v>288</v>
      </c>
      <c r="G16" s="27" t="s">
        <v>73</v>
      </c>
      <c r="H16" s="27" t="s">
        <v>74</v>
      </c>
      <c r="I16" s="33" t="s">
        <v>286</v>
      </c>
      <c r="J16" s="57" t="s">
        <v>228</v>
      </c>
      <c r="K16" s="28" t="s">
        <v>229</v>
      </c>
      <c r="L16" s="26" t="s">
        <v>230</v>
      </c>
      <c r="M16" s="56" t="s">
        <v>231</v>
      </c>
      <c r="N16" s="134">
        <v>0.05</v>
      </c>
      <c r="O16" s="115">
        <v>0.05</v>
      </c>
      <c r="P16" s="129">
        <f t="shared" si="0"/>
        <v>1</v>
      </c>
      <c r="Q16" s="39">
        <v>0</v>
      </c>
      <c r="R16" s="39">
        <v>0</v>
      </c>
      <c r="S16" s="129">
        <v>0</v>
      </c>
      <c r="T16" s="33" t="s">
        <v>793</v>
      </c>
    </row>
    <row r="17" spans="1:20" ht="60" customHeight="1" x14ac:dyDescent="0.25">
      <c r="A17" s="270"/>
      <c r="B17" s="273"/>
      <c r="C17" s="266"/>
      <c r="D17" s="26">
        <v>14</v>
      </c>
      <c r="E17" s="27" t="s">
        <v>75</v>
      </c>
      <c r="F17" s="27" t="s">
        <v>76</v>
      </c>
      <c r="G17" s="27" t="s">
        <v>77</v>
      </c>
      <c r="H17" s="27" t="s">
        <v>78</v>
      </c>
      <c r="I17" s="33" t="s">
        <v>68</v>
      </c>
      <c r="J17" s="57" t="s">
        <v>211</v>
      </c>
      <c r="K17" s="26" t="s">
        <v>218</v>
      </c>
      <c r="L17" s="26">
        <v>32</v>
      </c>
      <c r="M17" s="33" t="s">
        <v>232</v>
      </c>
      <c r="N17" s="134">
        <v>0.08</v>
      </c>
      <c r="O17" s="26">
        <v>0</v>
      </c>
      <c r="P17" s="129">
        <f t="shared" si="0"/>
        <v>0</v>
      </c>
      <c r="Q17" s="39">
        <v>0</v>
      </c>
      <c r="R17" s="39">
        <v>0</v>
      </c>
      <c r="S17" s="129">
        <v>0</v>
      </c>
      <c r="T17" s="33" t="s">
        <v>794</v>
      </c>
    </row>
    <row r="18" spans="1:20" ht="60" customHeight="1" x14ac:dyDescent="0.25">
      <c r="A18" s="270"/>
      <c r="B18" s="273"/>
      <c r="C18" s="266" t="s">
        <v>79</v>
      </c>
      <c r="D18" s="26">
        <v>15</v>
      </c>
      <c r="E18" s="27" t="s">
        <v>80</v>
      </c>
      <c r="F18" s="27" t="s">
        <v>81</v>
      </c>
      <c r="G18" s="27" t="s">
        <v>82</v>
      </c>
      <c r="H18" s="27" t="s">
        <v>83</v>
      </c>
      <c r="I18" s="33" t="s">
        <v>84</v>
      </c>
      <c r="J18" s="270" t="s">
        <v>233</v>
      </c>
      <c r="K18" s="273" t="s">
        <v>234</v>
      </c>
      <c r="L18" s="275">
        <v>197</v>
      </c>
      <c r="M18" s="276" t="s">
        <v>217</v>
      </c>
      <c r="N18" s="134">
        <v>0.1</v>
      </c>
      <c r="O18" s="115">
        <v>0.05</v>
      </c>
      <c r="P18" s="129">
        <f t="shared" si="0"/>
        <v>0.5</v>
      </c>
      <c r="Q18" s="39">
        <v>0</v>
      </c>
      <c r="R18" s="39">
        <v>0</v>
      </c>
      <c r="S18" s="129">
        <v>0</v>
      </c>
      <c r="T18" s="33" t="s">
        <v>788</v>
      </c>
    </row>
    <row r="19" spans="1:20" ht="60" customHeight="1" x14ac:dyDescent="0.25">
      <c r="A19" s="270"/>
      <c r="B19" s="273"/>
      <c r="C19" s="266"/>
      <c r="D19" s="26">
        <v>16</v>
      </c>
      <c r="E19" s="27" t="s">
        <v>85</v>
      </c>
      <c r="F19" s="27" t="s">
        <v>86</v>
      </c>
      <c r="G19" s="27" t="s">
        <v>291</v>
      </c>
      <c r="H19" s="27" t="s">
        <v>87</v>
      </c>
      <c r="I19" s="89" t="s">
        <v>88</v>
      </c>
      <c r="J19" s="270"/>
      <c r="K19" s="273"/>
      <c r="L19" s="275"/>
      <c r="M19" s="276"/>
      <c r="N19" s="57">
        <v>2</v>
      </c>
      <c r="O19" s="26">
        <v>1</v>
      </c>
      <c r="P19" s="129">
        <f t="shared" si="0"/>
        <v>0.5</v>
      </c>
      <c r="Q19" s="39">
        <v>0</v>
      </c>
      <c r="R19" s="39">
        <v>0</v>
      </c>
      <c r="S19" s="129">
        <v>0</v>
      </c>
      <c r="T19" s="33" t="s">
        <v>795</v>
      </c>
    </row>
    <row r="20" spans="1:20" ht="60" customHeight="1" x14ac:dyDescent="0.25">
      <c r="A20" s="270"/>
      <c r="B20" s="273"/>
      <c r="C20" s="266"/>
      <c r="D20" s="26">
        <v>17</v>
      </c>
      <c r="E20" s="27" t="s">
        <v>89</v>
      </c>
      <c r="F20" s="27" t="s">
        <v>90</v>
      </c>
      <c r="G20" s="27" t="s">
        <v>91</v>
      </c>
      <c r="H20" s="27" t="s">
        <v>87</v>
      </c>
      <c r="I20" s="89" t="s">
        <v>92</v>
      </c>
      <c r="J20" s="270"/>
      <c r="K20" s="273"/>
      <c r="L20" s="275"/>
      <c r="M20" s="276"/>
      <c r="N20" s="57">
        <v>1</v>
      </c>
      <c r="O20" s="26">
        <v>0.5</v>
      </c>
      <c r="P20" s="129">
        <f t="shared" si="0"/>
        <v>0.5</v>
      </c>
      <c r="Q20" s="39">
        <v>0</v>
      </c>
      <c r="R20" s="39">
        <v>0</v>
      </c>
      <c r="S20" s="129">
        <v>0</v>
      </c>
      <c r="T20" s="33" t="s">
        <v>796</v>
      </c>
    </row>
    <row r="21" spans="1:20" ht="60" customHeight="1" x14ac:dyDescent="0.25">
      <c r="A21" s="270"/>
      <c r="B21" s="273"/>
      <c r="C21" s="266"/>
      <c r="D21" s="26">
        <v>18</v>
      </c>
      <c r="E21" s="27" t="s">
        <v>93</v>
      </c>
      <c r="F21" s="27" t="s">
        <v>94</v>
      </c>
      <c r="G21" s="27" t="s">
        <v>95</v>
      </c>
      <c r="H21" s="26" t="s">
        <v>96</v>
      </c>
      <c r="I21" s="89" t="s">
        <v>97</v>
      </c>
      <c r="J21" s="57" t="s">
        <v>96</v>
      </c>
      <c r="K21" s="26" t="s">
        <v>96</v>
      </c>
      <c r="L21" s="26" t="s">
        <v>96</v>
      </c>
      <c r="M21" s="55" t="s">
        <v>96</v>
      </c>
      <c r="N21" s="134">
        <v>0.09</v>
      </c>
      <c r="O21" s="115">
        <v>0.09</v>
      </c>
      <c r="P21" s="129">
        <f t="shared" si="0"/>
        <v>1</v>
      </c>
      <c r="Q21" s="39">
        <v>0</v>
      </c>
      <c r="R21" s="39">
        <v>0</v>
      </c>
      <c r="S21" s="129">
        <v>0</v>
      </c>
      <c r="T21" s="33" t="s">
        <v>797</v>
      </c>
    </row>
    <row r="22" spans="1:20" ht="60" customHeight="1" x14ac:dyDescent="0.25">
      <c r="A22" s="270"/>
      <c r="B22" s="273"/>
      <c r="C22" s="266"/>
      <c r="D22" s="26">
        <v>19</v>
      </c>
      <c r="E22" s="27" t="s">
        <v>98</v>
      </c>
      <c r="F22" s="27" t="s">
        <v>99</v>
      </c>
      <c r="G22" s="27" t="s">
        <v>100</v>
      </c>
      <c r="H22" s="27" t="s">
        <v>101</v>
      </c>
      <c r="I22" s="89" t="s">
        <v>102</v>
      </c>
      <c r="J22" s="57" t="s">
        <v>233</v>
      </c>
      <c r="K22" s="26" t="s">
        <v>234</v>
      </c>
      <c r="L22" s="30">
        <v>192</v>
      </c>
      <c r="M22" s="58" t="s">
        <v>235</v>
      </c>
      <c r="N22" s="134">
        <v>0.1</v>
      </c>
      <c r="O22" s="115">
        <v>0.1</v>
      </c>
      <c r="P22" s="129">
        <f t="shared" si="0"/>
        <v>1</v>
      </c>
      <c r="Q22" s="39">
        <v>30756666</v>
      </c>
      <c r="R22" s="39">
        <v>30756666</v>
      </c>
      <c r="S22" s="129">
        <f t="shared" si="1"/>
        <v>1</v>
      </c>
      <c r="T22" s="33" t="s">
        <v>798</v>
      </c>
    </row>
    <row r="23" spans="1:20" ht="60" customHeight="1" x14ac:dyDescent="0.25">
      <c r="A23" s="270"/>
      <c r="B23" s="273"/>
      <c r="C23" s="266"/>
      <c r="D23" s="26">
        <v>20</v>
      </c>
      <c r="E23" s="27" t="s">
        <v>103</v>
      </c>
      <c r="F23" s="27" t="s">
        <v>104</v>
      </c>
      <c r="G23" s="27" t="s">
        <v>105</v>
      </c>
      <c r="H23" s="27" t="s">
        <v>106</v>
      </c>
      <c r="I23" s="33" t="s">
        <v>107</v>
      </c>
      <c r="J23" s="57" t="s">
        <v>96</v>
      </c>
      <c r="K23" s="26" t="s">
        <v>96</v>
      </c>
      <c r="L23" s="26" t="s">
        <v>96</v>
      </c>
      <c r="M23" s="55" t="s">
        <v>96</v>
      </c>
      <c r="N23" s="134">
        <v>0.1</v>
      </c>
      <c r="O23" s="26">
        <v>0</v>
      </c>
      <c r="P23" s="129">
        <f t="shared" si="0"/>
        <v>0</v>
      </c>
      <c r="Q23" s="39">
        <v>0</v>
      </c>
      <c r="R23" s="39">
        <v>0</v>
      </c>
      <c r="S23" s="129">
        <v>0</v>
      </c>
      <c r="T23" s="33" t="s">
        <v>799</v>
      </c>
    </row>
    <row r="24" spans="1:20" ht="60" customHeight="1" x14ac:dyDescent="0.25">
      <c r="A24" s="270"/>
      <c r="B24" s="292" t="s">
        <v>108</v>
      </c>
      <c r="C24" s="266" t="s">
        <v>109</v>
      </c>
      <c r="D24" s="26">
        <v>21</v>
      </c>
      <c r="E24" s="32" t="s">
        <v>110</v>
      </c>
      <c r="F24" s="27" t="s">
        <v>111</v>
      </c>
      <c r="G24" s="27" t="s">
        <v>112</v>
      </c>
      <c r="H24" s="27" t="s">
        <v>113</v>
      </c>
      <c r="I24" s="33" t="s">
        <v>114</v>
      </c>
      <c r="J24" s="57" t="s">
        <v>236</v>
      </c>
      <c r="K24" s="26" t="s">
        <v>237</v>
      </c>
      <c r="L24" s="26">
        <v>65</v>
      </c>
      <c r="M24" s="33" t="s">
        <v>238</v>
      </c>
      <c r="N24" s="134">
        <v>0.05</v>
      </c>
      <c r="O24" s="115">
        <v>0.05</v>
      </c>
      <c r="P24" s="129">
        <f t="shared" si="0"/>
        <v>1</v>
      </c>
      <c r="Q24" s="39">
        <v>40000000</v>
      </c>
      <c r="R24" s="39">
        <v>0</v>
      </c>
      <c r="S24" s="129">
        <f t="shared" si="1"/>
        <v>0</v>
      </c>
      <c r="T24" s="33" t="s">
        <v>800</v>
      </c>
    </row>
    <row r="25" spans="1:20" ht="60" customHeight="1" x14ac:dyDescent="0.25">
      <c r="A25" s="270"/>
      <c r="B25" s="292"/>
      <c r="C25" s="266"/>
      <c r="D25" s="26">
        <v>22</v>
      </c>
      <c r="E25" s="27" t="s">
        <v>115</v>
      </c>
      <c r="F25" s="27" t="s">
        <v>116</v>
      </c>
      <c r="G25" s="27" t="s">
        <v>117</v>
      </c>
      <c r="H25" s="27" t="s">
        <v>118</v>
      </c>
      <c r="I25" s="33" t="s">
        <v>119</v>
      </c>
      <c r="J25" s="94" t="s">
        <v>236</v>
      </c>
      <c r="K25" s="31" t="s">
        <v>239</v>
      </c>
      <c r="L25" s="26">
        <v>85</v>
      </c>
      <c r="M25" s="33" t="s">
        <v>240</v>
      </c>
      <c r="N25" s="134">
        <v>0.1</v>
      </c>
      <c r="O25" s="115">
        <v>0.1</v>
      </c>
      <c r="P25" s="129">
        <f t="shared" si="0"/>
        <v>1</v>
      </c>
      <c r="Q25" s="39">
        <v>40000000</v>
      </c>
      <c r="R25" s="39">
        <v>0</v>
      </c>
      <c r="S25" s="129">
        <v>0</v>
      </c>
      <c r="T25" s="33" t="s">
        <v>800</v>
      </c>
    </row>
    <row r="26" spans="1:20" ht="60" customHeight="1" x14ac:dyDescent="0.25">
      <c r="A26" s="270"/>
      <c r="B26" s="292"/>
      <c r="C26" s="266"/>
      <c r="D26" s="26">
        <v>23</v>
      </c>
      <c r="E26" s="27" t="s">
        <v>120</v>
      </c>
      <c r="F26" s="27" t="s">
        <v>121</v>
      </c>
      <c r="G26" s="27" t="s">
        <v>122</v>
      </c>
      <c r="H26" s="27" t="s">
        <v>118</v>
      </c>
      <c r="I26" s="33" t="s">
        <v>123</v>
      </c>
      <c r="J26" s="57" t="s">
        <v>96</v>
      </c>
      <c r="K26" s="26" t="s">
        <v>96</v>
      </c>
      <c r="L26" s="26" t="s">
        <v>96</v>
      </c>
      <c r="M26" s="60" t="s">
        <v>241</v>
      </c>
      <c r="N26" s="134">
        <v>0.1</v>
      </c>
      <c r="O26" s="26">
        <v>0</v>
      </c>
      <c r="P26" s="129">
        <f t="shared" si="0"/>
        <v>0</v>
      </c>
      <c r="Q26" s="39">
        <v>0</v>
      </c>
      <c r="R26" s="39">
        <v>0</v>
      </c>
      <c r="S26" s="129">
        <v>0</v>
      </c>
      <c r="T26" s="33" t="s">
        <v>799</v>
      </c>
    </row>
    <row r="27" spans="1:20" ht="60" customHeight="1" x14ac:dyDescent="0.25">
      <c r="A27" s="270"/>
      <c r="B27" s="292"/>
      <c r="C27" s="266" t="s">
        <v>124</v>
      </c>
      <c r="D27" s="26">
        <v>24</v>
      </c>
      <c r="E27" s="27" t="s">
        <v>125</v>
      </c>
      <c r="F27" s="27" t="s">
        <v>126</v>
      </c>
      <c r="G27" s="27" t="s">
        <v>127</v>
      </c>
      <c r="H27" s="27" t="s">
        <v>128</v>
      </c>
      <c r="I27" s="33" t="s">
        <v>129</v>
      </c>
      <c r="J27" s="57" t="s">
        <v>242</v>
      </c>
      <c r="K27" s="26" t="s">
        <v>243</v>
      </c>
      <c r="L27" s="26">
        <v>68</v>
      </c>
      <c r="M27" s="33" t="s">
        <v>244</v>
      </c>
      <c r="N27" s="57">
        <v>2</v>
      </c>
      <c r="O27" s="26">
        <v>1</v>
      </c>
      <c r="P27" s="129">
        <f t="shared" si="0"/>
        <v>0.5</v>
      </c>
      <c r="Q27" s="39">
        <v>10000000</v>
      </c>
      <c r="R27" s="39">
        <v>10000000</v>
      </c>
      <c r="S27" s="129">
        <f t="shared" si="1"/>
        <v>1</v>
      </c>
      <c r="T27" s="33" t="s">
        <v>801</v>
      </c>
    </row>
    <row r="28" spans="1:20" ht="60" customHeight="1" x14ac:dyDescent="0.25">
      <c r="A28" s="270"/>
      <c r="B28" s="292"/>
      <c r="C28" s="266"/>
      <c r="D28" s="26">
        <v>25</v>
      </c>
      <c r="E28" s="32" t="s">
        <v>130</v>
      </c>
      <c r="F28" s="27" t="s">
        <v>131</v>
      </c>
      <c r="G28" s="27" t="s">
        <v>132</v>
      </c>
      <c r="H28" s="27" t="s">
        <v>133</v>
      </c>
      <c r="I28" s="33" t="s">
        <v>134</v>
      </c>
      <c r="J28" s="57" t="s">
        <v>245</v>
      </c>
      <c r="K28" s="26" t="s">
        <v>246</v>
      </c>
      <c r="L28" s="26">
        <v>107</v>
      </c>
      <c r="M28" s="33" t="s">
        <v>247</v>
      </c>
      <c r="N28" s="134">
        <v>0.08</v>
      </c>
      <c r="O28" s="115">
        <v>0.08</v>
      </c>
      <c r="P28" s="129">
        <f t="shared" si="0"/>
        <v>1</v>
      </c>
      <c r="Q28" s="39">
        <v>9880000</v>
      </c>
      <c r="R28" s="39">
        <v>9880000</v>
      </c>
      <c r="S28" s="129">
        <f t="shared" si="1"/>
        <v>1</v>
      </c>
      <c r="T28" s="33" t="s">
        <v>802</v>
      </c>
    </row>
    <row r="29" spans="1:20" ht="60" customHeight="1" x14ac:dyDescent="0.25">
      <c r="A29" s="270"/>
      <c r="B29" s="292"/>
      <c r="C29" s="266" t="s">
        <v>135</v>
      </c>
      <c r="D29" s="26">
        <v>26</v>
      </c>
      <c r="E29" s="27" t="s">
        <v>136</v>
      </c>
      <c r="F29" s="27" t="s">
        <v>137</v>
      </c>
      <c r="G29" s="27" t="s">
        <v>138</v>
      </c>
      <c r="H29" s="27" t="s">
        <v>139</v>
      </c>
      <c r="I29" s="33" t="s">
        <v>140</v>
      </c>
      <c r="J29" s="57" t="s">
        <v>96</v>
      </c>
      <c r="K29" s="26" t="s">
        <v>96</v>
      </c>
      <c r="L29" s="26" t="s">
        <v>96</v>
      </c>
      <c r="M29" s="60" t="s">
        <v>241</v>
      </c>
      <c r="N29" s="57">
        <v>1</v>
      </c>
      <c r="O29" s="26">
        <v>1</v>
      </c>
      <c r="P29" s="129">
        <f t="shared" si="0"/>
        <v>1</v>
      </c>
      <c r="Q29" s="39">
        <v>0</v>
      </c>
      <c r="R29" s="39">
        <v>0</v>
      </c>
      <c r="S29" s="129">
        <v>0</v>
      </c>
      <c r="T29" s="33" t="s">
        <v>803</v>
      </c>
    </row>
    <row r="30" spans="1:20" ht="60" customHeight="1" x14ac:dyDescent="0.25">
      <c r="A30" s="270"/>
      <c r="B30" s="292"/>
      <c r="C30" s="266"/>
      <c r="D30" s="26">
        <v>27</v>
      </c>
      <c r="E30" s="28" t="s">
        <v>141</v>
      </c>
      <c r="F30" s="28" t="s">
        <v>142</v>
      </c>
      <c r="G30" s="28" t="s">
        <v>143</v>
      </c>
      <c r="H30" s="28" t="s">
        <v>144</v>
      </c>
      <c r="I30" s="62" t="s">
        <v>145</v>
      </c>
      <c r="J30" s="61" t="s">
        <v>215</v>
      </c>
      <c r="K30" s="28" t="s">
        <v>216</v>
      </c>
      <c r="L30" s="26">
        <v>197</v>
      </c>
      <c r="M30" s="62" t="s">
        <v>217</v>
      </c>
      <c r="N30" s="134">
        <v>0.1</v>
      </c>
      <c r="O30" s="115">
        <v>0.05</v>
      </c>
      <c r="P30" s="129">
        <f t="shared" si="0"/>
        <v>0.5</v>
      </c>
      <c r="Q30" s="39">
        <v>0</v>
      </c>
      <c r="R30" s="39">
        <v>0</v>
      </c>
      <c r="S30" s="129">
        <v>0</v>
      </c>
      <c r="T30" s="33" t="s">
        <v>804</v>
      </c>
    </row>
    <row r="31" spans="1:20" ht="60" customHeight="1" x14ac:dyDescent="0.25">
      <c r="A31" s="270"/>
      <c r="B31" s="275" t="s">
        <v>146</v>
      </c>
      <c r="C31" s="273" t="s">
        <v>147</v>
      </c>
      <c r="D31" s="26">
        <v>28</v>
      </c>
      <c r="E31" s="28" t="s">
        <v>148</v>
      </c>
      <c r="F31" s="28" t="s">
        <v>149</v>
      </c>
      <c r="G31" s="28" t="s">
        <v>150</v>
      </c>
      <c r="H31" s="28" t="s">
        <v>151</v>
      </c>
      <c r="I31" s="62" t="s">
        <v>152</v>
      </c>
      <c r="J31" s="61" t="s">
        <v>248</v>
      </c>
      <c r="K31" s="41" t="s">
        <v>249</v>
      </c>
      <c r="L31" s="26">
        <v>157</v>
      </c>
      <c r="M31" s="63" t="s">
        <v>250</v>
      </c>
      <c r="N31" s="134">
        <v>0.09</v>
      </c>
      <c r="O31" s="115">
        <v>0.09</v>
      </c>
      <c r="P31" s="129">
        <f t="shared" si="0"/>
        <v>1</v>
      </c>
      <c r="Q31" s="39">
        <v>0</v>
      </c>
      <c r="R31" s="39">
        <v>0</v>
      </c>
      <c r="S31" s="129">
        <v>0</v>
      </c>
      <c r="T31" s="33" t="s">
        <v>727</v>
      </c>
    </row>
    <row r="32" spans="1:20" ht="60" customHeight="1" x14ac:dyDescent="0.25">
      <c r="A32" s="270"/>
      <c r="B32" s="275"/>
      <c r="C32" s="273"/>
      <c r="D32" s="273">
        <v>29</v>
      </c>
      <c r="E32" s="273" t="s">
        <v>153</v>
      </c>
      <c r="F32" s="273" t="s">
        <v>154</v>
      </c>
      <c r="G32" s="273" t="s">
        <v>155</v>
      </c>
      <c r="H32" s="273" t="s">
        <v>151</v>
      </c>
      <c r="I32" s="274" t="s">
        <v>152</v>
      </c>
      <c r="J32" s="57" t="s">
        <v>251</v>
      </c>
      <c r="K32" s="9" t="s">
        <v>252</v>
      </c>
      <c r="L32" s="26">
        <v>129</v>
      </c>
      <c r="M32" s="33" t="s">
        <v>253</v>
      </c>
      <c r="N32" s="346">
        <v>0.09</v>
      </c>
      <c r="O32" s="347">
        <v>0.09</v>
      </c>
      <c r="P32" s="321">
        <f>O32/N32</f>
        <v>1</v>
      </c>
      <c r="Q32" s="324">
        <v>12650000</v>
      </c>
      <c r="R32" s="324">
        <v>12650000</v>
      </c>
      <c r="S32" s="321">
        <f>R32/Q32</f>
        <v>1</v>
      </c>
      <c r="T32" s="330" t="s">
        <v>805</v>
      </c>
    </row>
    <row r="33" spans="1:20" ht="60" customHeight="1" x14ac:dyDescent="0.25">
      <c r="A33" s="270"/>
      <c r="B33" s="275"/>
      <c r="C33" s="273"/>
      <c r="D33" s="273"/>
      <c r="E33" s="273"/>
      <c r="F33" s="273"/>
      <c r="G33" s="273"/>
      <c r="H33" s="273"/>
      <c r="I33" s="274"/>
      <c r="J33" s="57" t="s">
        <v>254</v>
      </c>
      <c r="K33" s="9" t="s">
        <v>255</v>
      </c>
      <c r="L33" s="26">
        <v>134</v>
      </c>
      <c r="M33" s="33" t="s">
        <v>256</v>
      </c>
      <c r="N33" s="319"/>
      <c r="O33" s="313"/>
      <c r="P33" s="322"/>
      <c r="Q33" s="325"/>
      <c r="R33" s="325"/>
      <c r="S33" s="322"/>
      <c r="T33" s="331"/>
    </row>
    <row r="34" spans="1:20" ht="60" customHeight="1" x14ac:dyDescent="0.25">
      <c r="A34" s="270"/>
      <c r="B34" s="275"/>
      <c r="C34" s="273"/>
      <c r="D34" s="273"/>
      <c r="E34" s="273"/>
      <c r="F34" s="273"/>
      <c r="G34" s="273"/>
      <c r="H34" s="273"/>
      <c r="I34" s="274"/>
      <c r="J34" s="57" t="s">
        <v>254</v>
      </c>
      <c r="K34" s="9" t="s">
        <v>255</v>
      </c>
      <c r="L34" s="26">
        <v>133</v>
      </c>
      <c r="M34" s="33" t="s">
        <v>257</v>
      </c>
      <c r="N34" s="319"/>
      <c r="O34" s="313"/>
      <c r="P34" s="322"/>
      <c r="Q34" s="325"/>
      <c r="R34" s="325"/>
      <c r="S34" s="322"/>
      <c r="T34" s="331"/>
    </row>
    <row r="35" spans="1:20" ht="60" customHeight="1" x14ac:dyDescent="0.25">
      <c r="A35" s="270"/>
      <c r="B35" s="275"/>
      <c r="C35" s="273"/>
      <c r="D35" s="273"/>
      <c r="E35" s="273"/>
      <c r="F35" s="273"/>
      <c r="G35" s="273"/>
      <c r="H35" s="273"/>
      <c r="I35" s="274"/>
      <c r="J35" s="7" t="s">
        <v>254</v>
      </c>
      <c r="K35" s="9" t="s">
        <v>249</v>
      </c>
      <c r="L35" s="26">
        <v>154</v>
      </c>
      <c r="M35" s="33" t="s">
        <v>258</v>
      </c>
      <c r="N35" s="320"/>
      <c r="O35" s="314"/>
      <c r="P35" s="323"/>
      <c r="Q35" s="326"/>
      <c r="R35" s="326"/>
      <c r="S35" s="323"/>
      <c r="T35" s="332"/>
    </row>
    <row r="36" spans="1:20" ht="60" customHeight="1" x14ac:dyDescent="0.25">
      <c r="A36" s="270"/>
      <c r="B36" s="275"/>
      <c r="C36" s="266" t="s">
        <v>156</v>
      </c>
      <c r="D36" s="273">
        <v>30</v>
      </c>
      <c r="E36" s="273" t="s">
        <v>157</v>
      </c>
      <c r="F36" s="273" t="s">
        <v>158</v>
      </c>
      <c r="G36" s="273" t="s">
        <v>159</v>
      </c>
      <c r="H36" s="273" t="s">
        <v>151</v>
      </c>
      <c r="I36" s="274" t="s">
        <v>272</v>
      </c>
      <c r="J36" s="270" t="s">
        <v>254</v>
      </c>
      <c r="K36" s="273" t="s">
        <v>259</v>
      </c>
      <c r="L36" s="273">
        <v>143</v>
      </c>
      <c r="M36" s="274" t="s">
        <v>260</v>
      </c>
      <c r="N36" s="346">
        <v>0.09</v>
      </c>
      <c r="O36" s="347">
        <v>0.09</v>
      </c>
      <c r="P36" s="321">
        <f>O36/N36</f>
        <v>1</v>
      </c>
      <c r="Q36" s="324">
        <v>12650000</v>
      </c>
      <c r="R36" s="324">
        <v>12650000</v>
      </c>
      <c r="S36" s="321">
        <f>R36/Q36</f>
        <v>1</v>
      </c>
      <c r="T36" s="330" t="s">
        <v>806</v>
      </c>
    </row>
    <row r="37" spans="1:20" ht="60" customHeight="1" x14ac:dyDescent="0.25">
      <c r="A37" s="270"/>
      <c r="B37" s="275"/>
      <c r="C37" s="266"/>
      <c r="D37" s="273"/>
      <c r="E37" s="273"/>
      <c r="F37" s="273"/>
      <c r="G37" s="273"/>
      <c r="H37" s="273"/>
      <c r="I37" s="274"/>
      <c r="J37" s="270"/>
      <c r="K37" s="273"/>
      <c r="L37" s="273"/>
      <c r="M37" s="274"/>
      <c r="N37" s="319"/>
      <c r="O37" s="313"/>
      <c r="P37" s="322"/>
      <c r="Q37" s="325"/>
      <c r="R37" s="325"/>
      <c r="S37" s="322"/>
      <c r="T37" s="331"/>
    </row>
    <row r="38" spans="1:20" ht="60" customHeight="1" x14ac:dyDescent="0.25">
      <c r="A38" s="270"/>
      <c r="B38" s="275"/>
      <c r="C38" s="266"/>
      <c r="D38" s="273"/>
      <c r="E38" s="273"/>
      <c r="F38" s="273"/>
      <c r="G38" s="273"/>
      <c r="H38" s="273"/>
      <c r="I38" s="62" t="s">
        <v>273</v>
      </c>
      <c r="J38" s="61" t="s">
        <v>251</v>
      </c>
      <c r="K38" s="41" t="s">
        <v>252</v>
      </c>
      <c r="L38" s="28">
        <v>128</v>
      </c>
      <c r="M38" s="62" t="s">
        <v>261</v>
      </c>
      <c r="N38" s="319"/>
      <c r="O38" s="313"/>
      <c r="P38" s="322"/>
      <c r="Q38" s="325"/>
      <c r="R38" s="325"/>
      <c r="S38" s="322"/>
      <c r="T38" s="331"/>
    </row>
    <row r="39" spans="1:20" ht="60" customHeight="1" x14ac:dyDescent="0.25">
      <c r="A39" s="270"/>
      <c r="B39" s="275"/>
      <c r="C39" s="266"/>
      <c r="D39" s="273"/>
      <c r="E39" s="273"/>
      <c r="F39" s="273"/>
      <c r="G39" s="273"/>
      <c r="H39" s="273"/>
      <c r="I39" s="33" t="s">
        <v>274</v>
      </c>
      <c r="J39" s="7" t="s">
        <v>254</v>
      </c>
      <c r="K39" s="26" t="s">
        <v>262</v>
      </c>
      <c r="L39" s="30">
        <v>134</v>
      </c>
      <c r="M39" s="64" t="s">
        <v>256</v>
      </c>
      <c r="N39" s="319"/>
      <c r="O39" s="313"/>
      <c r="P39" s="322"/>
      <c r="Q39" s="325"/>
      <c r="R39" s="325"/>
      <c r="S39" s="322"/>
      <c r="T39" s="331"/>
    </row>
    <row r="40" spans="1:20" ht="60" customHeight="1" x14ac:dyDescent="0.25">
      <c r="A40" s="270"/>
      <c r="B40" s="275"/>
      <c r="C40" s="266"/>
      <c r="D40" s="273"/>
      <c r="E40" s="273"/>
      <c r="F40" s="273"/>
      <c r="G40" s="273"/>
      <c r="H40" s="273"/>
      <c r="I40" s="33" t="s">
        <v>275</v>
      </c>
      <c r="J40" s="7" t="s">
        <v>254</v>
      </c>
      <c r="K40" s="26" t="s">
        <v>262</v>
      </c>
      <c r="L40" s="26">
        <v>137</v>
      </c>
      <c r="M40" s="33" t="s">
        <v>263</v>
      </c>
      <c r="N40" s="319"/>
      <c r="O40" s="313"/>
      <c r="P40" s="322"/>
      <c r="Q40" s="325"/>
      <c r="R40" s="325"/>
      <c r="S40" s="322"/>
      <c r="T40" s="331"/>
    </row>
    <row r="41" spans="1:20" ht="60" customHeight="1" x14ac:dyDescent="0.25">
      <c r="A41" s="270"/>
      <c r="B41" s="275"/>
      <c r="C41" s="266"/>
      <c r="D41" s="273"/>
      <c r="E41" s="273"/>
      <c r="F41" s="273"/>
      <c r="G41" s="273"/>
      <c r="H41" s="273"/>
      <c r="I41" s="33" t="s">
        <v>276</v>
      </c>
      <c r="J41" s="57" t="s">
        <v>254</v>
      </c>
      <c r="K41" s="26" t="s">
        <v>259</v>
      </c>
      <c r="L41" s="26">
        <v>142</v>
      </c>
      <c r="M41" s="55" t="s">
        <v>264</v>
      </c>
      <c r="N41" s="320"/>
      <c r="O41" s="314"/>
      <c r="P41" s="323"/>
      <c r="Q41" s="326"/>
      <c r="R41" s="326"/>
      <c r="S41" s="323"/>
      <c r="T41" s="332"/>
    </row>
    <row r="42" spans="1:20" ht="60" customHeight="1" x14ac:dyDescent="0.25">
      <c r="A42" s="270"/>
      <c r="B42" s="275"/>
      <c r="C42" s="266"/>
      <c r="D42" s="26">
        <v>31</v>
      </c>
      <c r="E42" s="27" t="s">
        <v>160</v>
      </c>
      <c r="F42" s="27" t="s">
        <v>161</v>
      </c>
      <c r="G42" s="27" t="s">
        <v>162</v>
      </c>
      <c r="H42" s="27" t="s">
        <v>118</v>
      </c>
      <c r="I42" s="33" t="s">
        <v>163</v>
      </c>
      <c r="J42" s="57" t="s">
        <v>254</v>
      </c>
      <c r="K42" s="26" t="s">
        <v>255</v>
      </c>
      <c r="L42" s="30">
        <v>133</v>
      </c>
      <c r="M42" s="64" t="s">
        <v>257</v>
      </c>
      <c r="N42" s="134">
        <v>0.1</v>
      </c>
      <c r="O42" s="115">
        <v>0.1</v>
      </c>
      <c r="P42" s="38">
        <f>O42/N42</f>
        <v>1</v>
      </c>
      <c r="Q42" s="39">
        <v>0</v>
      </c>
      <c r="R42" s="39">
        <v>0</v>
      </c>
      <c r="S42" s="38">
        <v>0</v>
      </c>
      <c r="T42" s="33" t="s">
        <v>807</v>
      </c>
    </row>
    <row r="43" spans="1:20" ht="60" customHeight="1" x14ac:dyDescent="0.25">
      <c r="A43" s="270"/>
      <c r="B43" s="275"/>
      <c r="C43" s="266" t="s">
        <v>164</v>
      </c>
      <c r="D43" s="26">
        <v>32</v>
      </c>
      <c r="E43" s="26" t="s">
        <v>165</v>
      </c>
      <c r="F43" s="26" t="s">
        <v>166</v>
      </c>
      <c r="G43" s="26" t="s">
        <v>167</v>
      </c>
      <c r="H43" s="26" t="s">
        <v>168</v>
      </c>
      <c r="I43" s="55" t="s">
        <v>169</v>
      </c>
      <c r="J43" s="57" t="s">
        <v>254</v>
      </c>
      <c r="K43" s="26" t="s">
        <v>255</v>
      </c>
      <c r="L43" s="26">
        <v>134</v>
      </c>
      <c r="M43" s="55" t="s">
        <v>256</v>
      </c>
      <c r="N43" s="134">
        <v>0.09</v>
      </c>
      <c r="O43" s="115">
        <v>0.09</v>
      </c>
      <c r="P43" s="132">
        <f t="shared" ref="P43:P106" si="2">O43/N43</f>
        <v>1</v>
      </c>
      <c r="Q43" s="39">
        <v>14667000</v>
      </c>
      <c r="R43" s="39">
        <v>14667000</v>
      </c>
      <c r="S43" s="132">
        <f t="shared" ref="S43:S92" si="3">R43/Q43</f>
        <v>1</v>
      </c>
      <c r="T43" s="33" t="s">
        <v>808</v>
      </c>
    </row>
    <row r="44" spans="1:20" ht="60" customHeight="1" x14ac:dyDescent="0.25">
      <c r="A44" s="270"/>
      <c r="B44" s="275"/>
      <c r="C44" s="266"/>
      <c r="D44" s="26">
        <v>33</v>
      </c>
      <c r="E44" s="27" t="s">
        <v>170</v>
      </c>
      <c r="F44" s="27" t="s">
        <v>171</v>
      </c>
      <c r="G44" s="27" t="s">
        <v>172</v>
      </c>
      <c r="H44" s="27" t="s">
        <v>173</v>
      </c>
      <c r="I44" s="33" t="s">
        <v>174</v>
      </c>
      <c r="J44" s="7" t="s">
        <v>265</v>
      </c>
      <c r="K44" s="9" t="s">
        <v>266</v>
      </c>
      <c r="L44" s="30">
        <v>185</v>
      </c>
      <c r="M44" s="64" t="s">
        <v>267</v>
      </c>
      <c r="N44" s="134">
        <v>0.1</v>
      </c>
      <c r="O44" s="115">
        <v>0.1</v>
      </c>
      <c r="P44" s="132">
        <f t="shared" si="2"/>
        <v>1</v>
      </c>
      <c r="Q44" s="39">
        <v>4673224</v>
      </c>
      <c r="R44" s="39">
        <v>4673224</v>
      </c>
      <c r="S44" s="132">
        <f t="shared" si="3"/>
        <v>1</v>
      </c>
      <c r="T44" s="33" t="s">
        <v>809</v>
      </c>
    </row>
    <row r="45" spans="1:20" ht="60" customHeight="1" x14ac:dyDescent="0.25">
      <c r="A45" s="270"/>
      <c r="B45" s="275"/>
      <c r="C45" s="266"/>
      <c r="D45" s="26">
        <v>34</v>
      </c>
      <c r="E45" s="27" t="s">
        <v>175</v>
      </c>
      <c r="F45" s="27" t="s">
        <v>176</v>
      </c>
      <c r="G45" s="27" t="s">
        <v>177</v>
      </c>
      <c r="H45" s="27" t="s">
        <v>178</v>
      </c>
      <c r="I45" s="33" t="s">
        <v>179</v>
      </c>
      <c r="J45" s="57" t="s">
        <v>254</v>
      </c>
      <c r="K45" s="10" t="s">
        <v>262</v>
      </c>
      <c r="L45" s="26">
        <v>137</v>
      </c>
      <c r="M45" s="55" t="s">
        <v>263</v>
      </c>
      <c r="N45" s="134">
        <v>0.1</v>
      </c>
      <c r="O45" s="115">
        <v>0.1</v>
      </c>
      <c r="P45" s="132">
        <f t="shared" si="2"/>
        <v>1</v>
      </c>
      <c r="Q45" s="39">
        <v>17600000</v>
      </c>
      <c r="R45" s="39">
        <v>17600000</v>
      </c>
      <c r="S45" s="132">
        <f t="shared" si="3"/>
        <v>1</v>
      </c>
      <c r="T45" s="33" t="s">
        <v>810</v>
      </c>
    </row>
    <row r="46" spans="1:20" ht="60" customHeight="1" x14ac:dyDescent="0.25">
      <c r="A46" s="270"/>
      <c r="B46" s="275"/>
      <c r="C46" s="266"/>
      <c r="D46" s="26">
        <v>35</v>
      </c>
      <c r="E46" s="27" t="s">
        <v>180</v>
      </c>
      <c r="F46" s="27" t="s">
        <v>181</v>
      </c>
      <c r="G46" s="27" t="s">
        <v>182</v>
      </c>
      <c r="H46" s="27" t="s">
        <v>183</v>
      </c>
      <c r="I46" s="33" t="s">
        <v>184</v>
      </c>
      <c r="J46" s="7" t="s">
        <v>254</v>
      </c>
      <c r="K46" s="40" t="s">
        <v>268</v>
      </c>
      <c r="L46" s="26">
        <v>139</v>
      </c>
      <c r="M46" s="60" t="s">
        <v>269</v>
      </c>
      <c r="N46" s="134">
        <v>0.09</v>
      </c>
      <c r="O46" s="26">
        <v>0</v>
      </c>
      <c r="P46" s="132">
        <v>0</v>
      </c>
      <c r="Q46" s="39">
        <v>0</v>
      </c>
      <c r="R46" s="39">
        <v>0</v>
      </c>
      <c r="S46" s="132">
        <v>0</v>
      </c>
      <c r="T46" s="33" t="s">
        <v>811</v>
      </c>
    </row>
    <row r="47" spans="1:20" ht="60" customHeight="1" x14ac:dyDescent="0.25">
      <c r="A47" s="270"/>
      <c r="B47" s="275"/>
      <c r="C47" s="266"/>
      <c r="D47" s="26">
        <v>36</v>
      </c>
      <c r="E47" s="27" t="s">
        <v>185</v>
      </c>
      <c r="F47" s="27" t="s">
        <v>186</v>
      </c>
      <c r="G47" s="27" t="s">
        <v>187</v>
      </c>
      <c r="H47" s="27" t="s">
        <v>188</v>
      </c>
      <c r="I47" s="33" t="s">
        <v>189</v>
      </c>
      <c r="J47" s="7" t="s">
        <v>254</v>
      </c>
      <c r="K47" s="26" t="s">
        <v>270</v>
      </c>
      <c r="L47" s="26">
        <v>162</v>
      </c>
      <c r="M47" s="33" t="s">
        <v>271</v>
      </c>
      <c r="N47" s="134">
        <v>0.1</v>
      </c>
      <c r="O47" s="115">
        <v>0.1</v>
      </c>
      <c r="P47" s="132">
        <f t="shared" si="2"/>
        <v>1</v>
      </c>
      <c r="Q47" s="39">
        <v>49846333</v>
      </c>
      <c r="R47" s="39">
        <v>49846333</v>
      </c>
      <c r="S47" s="132">
        <f t="shared" si="3"/>
        <v>1</v>
      </c>
      <c r="T47" s="33" t="s">
        <v>812</v>
      </c>
    </row>
    <row r="48" spans="1:20" ht="60" customHeight="1" x14ac:dyDescent="0.25">
      <c r="A48" s="270"/>
      <c r="B48" s="275"/>
      <c r="C48" s="266" t="s">
        <v>190</v>
      </c>
      <c r="D48" s="26">
        <v>37</v>
      </c>
      <c r="E48" s="27" t="s">
        <v>191</v>
      </c>
      <c r="F48" s="27" t="s">
        <v>192</v>
      </c>
      <c r="G48" s="27" t="s">
        <v>193</v>
      </c>
      <c r="H48" s="27" t="s">
        <v>194</v>
      </c>
      <c r="I48" s="33" t="s">
        <v>179</v>
      </c>
      <c r="J48" s="270" t="s">
        <v>254</v>
      </c>
      <c r="K48" s="273" t="s">
        <v>262</v>
      </c>
      <c r="L48" s="273">
        <v>137</v>
      </c>
      <c r="M48" s="274" t="s">
        <v>263</v>
      </c>
      <c r="N48" s="134">
        <v>0.1</v>
      </c>
      <c r="O48" s="115">
        <v>0.1</v>
      </c>
      <c r="P48" s="132">
        <f t="shared" si="2"/>
        <v>1</v>
      </c>
      <c r="Q48" s="39">
        <v>0</v>
      </c>
      <c r="R48" s="39">
        <v>0</v>
      </c>
      <c r="S48" s="132">
        <v>0</v>
      </c>
      <c r="T48" s="33" t="s">
        <v>813</v>
      </c>
    </row>
    <row r="49" spans="1:20" ht="60" customHeight="1" x14ac:dyDescent="0.25">
      <c r="A49" s="270"/>
      <c r="B49" s="275"/>
      <c r="C49" s="266"/>
      <c r="D49" s="26">
        <v>38</v>
      </c>
      <c r="E49" s="27" t="s">
        <v>195</v>
      </c>
      <c r="F49" s="27" t="s">
        <v>192</v>
      </c>
      <c r="G49" s="27" t="s">
        <v>193</v>
      </c>
      <c r="H49" s="27" t="s">
        <v>194</v>
      </c>
      <c r="I49" s="33" t="s">
        <v>179</v>
      </c>
      <c r="J49" s="270"/>
      <c r="K49" s="273"/>
      <c r="L49" s="273"/>
      <c r="M49" s="274"/>
      <c r="N49" s="134">
        <v>0.1</v>
      </c>
      <c r="O49" s="115">
        <v>0.1</v>
      </c>
      <c r="P49" s="132">
        <f t="shared" si="2"/>
        <v>1</v>
      </c>
      <c r="Q49" s="39">
        <v>0</v>
      </c>
      <c r="R49" s="39">
        <v>0</v>
      </c>
      <c r="S49" s="132">
        <v>0</v>
      </c>
      <c r="T49" s="33" t="s">
        <v>814</v>
      </c>
    </row>
    <row r="50" spans="1:20" ht="60" customHeight="1" x14ac:dyDescent="0.25">
      <c r="A50" s="270"/>
      <c r="B50" s="275"/>
      <c r="C50" s="266"/>
      <c r="D50" s="26">
        <v>39</v>
      </c>
      <c r="E50" s="27" t="s">
        <v>196</v>
      </c>
      <c r="F50" s="27" t="s">
        <v>197</v>
      </c>
      <c r="G50" s="27" t="s">
        <v>198</v>
      </c>
      <c r="H50" s="27" t="s">
        <v>199</v>
      </c>
      <c r="I50" s="33" t="s">
        <v>179</v>
      </c>
      <c r="J50" s="270" t="s">
        <v>254</v>
      </c>
      <c r="K50" s="273" t="s">
        <v>255</v>
      </c>
      <c r="L50" s="275">
        <v>133</v>
      </c>
      <c r="M50" s="276" t="s">
        <v>257</v>
      </c>
      <c r="N50" s="134">
        <v>0.1</v>
      </c>
      <c r="O50" s="115">
        <v>0.1</v>
      </c>
      <c r="P50" s="132">
        <f t="shared" si="2"/>
        <v>1</v>
      </c>
      <c r="Q50" s="39">
        <v>0</v>
      </c>
      <c r="R50" s="39">
        <v>0</v>
      </c>
      <c r="S50" s="132">
        <v>0</v>
      </c>
      <c r="T50" s="33" t="s">
        <v>815</v>
      </c>
    </row>
    <row r="51" spans="1:20" ht="60" customHeight="1" x14ac:dyDescent="0.25">
      <c r="A51" s="270"/>
      <c r="B51" s="275"/>
      <c r="C51" s="266"/>
      <c r="D51" s="26">
        <v>40</v>
      </c>
      <c r="E51" s="27" t="s">
        <v>200</v>
      </c>
      <c r="F51" s="27" t="s">
        <v>201</v>
      </c>
      <c r="G51" s="27" t="s">
        <v>202</v>
      </c>
      <c r="H51" s="27" t="s">
        <v>203</v>
      </c>
      <c r="I51" s="33" t="s">
        <v>204</v>
      </c>
      <c r="J51" s="270"/>
      <c r="K51" s="273"/>
      <c r="L51" s="275"/>
      <c r="M51" s="276"/>
      <c r="N51" s="134">
        <v>0.1</v>
      </c>
      <c r="O51" s="115">
        <v>0.1</v>
      </c>
      <c r="P51" s="132">
        <f t="shared" si="2"/>
        <v>1</v>
      </c>
      <c r="Q51" s="39">
        <v>0</v>
      </c>
      <c r="R51" s="39">
        <v>0</v>
      </c>
      <c r="S51" s="132">
        <v>0</v>
      </c>
      <c r="T51" s="33" t="s">
        <v>816</v>
      </c>
    </row>
    <row r="52" spans="1:20" ht="60" customHeight="1" x14ac:dyDescent="0.25">
      <c r="A52" s="270" t="s">
        <v>292</v>
      </c>
      <c r="B52" s="266" t="s">
        <v>293</v>
      </c>
      <c r="C52" s="266" t="s">
        <v>294</v>
      </c>
      <c r="D52" s="26">
        <v>41</v>
      </c>
      <c r="E52" s="32" t="s">
        <v>295</v>
      </c>
      <c r="F52" s="32" t="s">
        <v>296</v>
      </c>
      <c r="G52" s="32" t="s">
        <v>297</v>
      </c>
      <c r="H52" s="32" t="s">
        <v>298</v>
      </c>
      <c r="I52" s="34" t="s">
        <v>299</v>
      </c>
      <c r="J52" s="65" t="s">
        <v>382</v>
      </c>
      <c r="K52" s="9" t="s">
        <v>383</v>
      </c>
      <c r="L52" s="11">
        <v>250</v>
      </c>
      <c r="M52" s="60" t="s">
        <v>384</v>
      </c>
      <c r="N52" s="134">
        <v>0.09</v>
      </c>
      <c r="O52" s="115">
        <v>0.05</v>
      </c>
      <c r="P52" s="132">
        <f t="shared" si="2"/>
        <v>0.55555555555555558</v>
      </c>
      <c r="Q52" s="39">
        <v>0</v>
      </c>
      <c r="R52" s="39">
        <v>0</v>
      </c>
      <c r="S52" s="132">
        <v>0</v>
      </c>
      <c r="T52" s="33" t="s">
        <v>817</v>
      </c>
    </row>
    <row r="53" spans="1:20" ht="60" customHeight="1" x14ac:dyDescent="0.25">
      <c r="A53" s="270"/>
      <c r="B53" s="266"/>
      <c r="C53" s="266"/>
      <c r="D53" s="26">
        <v>42</v>
      </c>
      <c r="E53" s="32" t="s">
        <v>300</v>
      </c>
      <c r="F53" s="32" t="s">
        <v>301</v>
      </c>
      <c r="G53" s="32" t="s">
        <v>302</v>
      </c>
      <c r="H53" s="32" t="s">
        <v>303</v>
      </c>
      <c r="I53" s="34" t="s">
        <v>304</v>
      </c>
      <c r="J53" s="270" t="s">
        <v>215</v>
      </c>
      <c r="K53" s="273" t="s">
        <v>216</v>
      </c>
      <c r="L53" s="273">
        <v>197</v>
      </c>
      <c r="M53" s="274" t="s">
        <v>217</v>
      </c>
      <c r="N53" s="134">
        <v>0.1</v>
      </c>
      <c r="O53" s="115">
        <v>0.05</v>
      </c>
      <c r="P53" s="132">
        <f t="shared" si="2"/>
        <v>0.5</v>
      </c>
      <c r="Q53" s="39">
        <v>0</v>
      </c>
      <c r="R53" s="39">
        <v>0</v>
      </c>
      <c r="S53" s="132">
        <v>0</v>
      </c>
      <c r="T53" s="33" t="s">
        <v>817</v>
      </c>
    </row>
    <row r="54" spans="1:20" ht="60" customHeight="1" x14ac:dyDescent="0.25">
      <c r="A54" s="270"/>
      <c r="B54" s="266"/>
      <c r="C54" s="266"/>
      <c r="D54" s="26">
        <v>43</v>
      </c>
      <c r="E54" s="32" t="s">
        <v>305</v>
      </c>
      <c r="F54" s="32" t="s">
        <v>306</v>
      </c>
      <c r="G54" s="32" t="s">
        <v>307</v>
      </c>
      <c r="H54" s="32" t="s">
        <v>308</v>
      </c>
      <c r="I54" s="34" t="s">
        <v>309</v>
      </c>
      <c r="J54" s="270"/>
      <c r="K54" s="273"/>
      <c r="L54" s="273"/>
      <c r="M54" s="274"/>
      <c r="N54" s="134">
        <v>0.1</v>
      </c>
      <c r="O54" s="115">
        <v>0.05</v>
      </c>
      <c r="P54" s="132">
        <f t="shared" si="2"/>
        <v>0.5</v>
      </c>
      <c r="Q54" s="39">
        <v>0</v>
      </c>
      <c r="R54" s="39">
        <v>0</v>
      </c>
      <c r="S54" s="132">
        <v>0</v>
      </c>
      <c r="T54" s="33" t="s">
        <v>817</v>
      </c>
    </row>
    <row r="55" spans="1:20" ht="60" customHeight="1" x14ac:dyDescent="0.25">
      <c r="A55" s="270"/>
      <c r="B55" s="266"/>
      <c r="C55" s="266"/>
      <c r="D55" s="26">
        <v>44</v>
      </c>
      <c r="E55" s="32" t="s">
        <v>310</v>
      </c>
      <c r="F55" s="32" t="s">
        <v>311</v>
      </c>
      <c r="G55" s="32" t="s">
        <v>312</v>
      </c>
      <c r="H55" s="32" t="s">
        <v>313</v>
      </c>
      <c r="I55" s="34" t="s">
        <v>314</v>
      </c>
      <c r="J55" s="270"/>
      <c r="K55" s="273"/>
      <c r="L55" s="273"/>
      <c r="M55" s="274"/>
      <c r="N55" s="134">
        <v>0.1</v>
      </c>
      <c r="O55" s="115">
        <v>0.1</v>
      </c>
      <c r="P55" s="132">
        <f t="shared" si="2"/>
        <v>1</v>
      </c>
      <c r="Q55" s="39">
        <v>0</v>
      </c>
      <c r="R55" s="39">
        <v>0</v>
      </c>
      <c r="S55" s="132">
        <v>0</v>
      </c>
      <c r="T55" s="33" t="s">
        <v>817</v>
      </c>
    </row>
    <row r="56" spans="1:20" ht="60" customHeight="1" x14ac:dyDescent="0.25">
      <c r="A56" s="270"/>
      <c r="B56" s="266" t="s">
        <v>380</v>
      </c>
      <c r="C56" s="32" t="s">
        <v>315</v>
      </c>
      <c r="D56" s="26">
        <v>45</v>
      </c>
      <c r="E56" s="32" t="s">
        <v>316</v>
      </c>
      <c r="F56" s="32" t="s">
        <v>317</v>
      </c>
      <c r="G56" s="32" t="s">
        <v>318</v>
      </c>
      <c r="H56" s="32" t="s">
        <v>319</v>
      </c>
      <c r="I56" s="34" t="s">
        <v>320</v>
      </c>
      <c r="J56" s="8" t="s">
        <v>385</v>
      </c>
      <c r="K56" s="31" t="s">
        <v>386</v>
      </c>
      <c r="L56" s="10" t="s">
        <v>387</v>
      </c>
      <c r="M56" s="60" t="s">
        <v>388</v>
      </c>
      <c r="N56" s="134">
        <v>0.1</v>
      </c>
      <c r="O56" s="115">
        <v>0.1</v>
      </c>
      <c r="P56" s="132">
        <f t="shared" si="2"/>
        <v>1</v>
      </c>
      <c r="Q56" s="39">
        <v>47228333</v>
      </c>
      <c r="R56" s="39">
        <v>47228333</v>
      </c>
      <c r="S56" s="132">
        <f t="shared" si="3"/>
        <v>1</v>
      </c>
      <c r="T56" s="33" t="s">
        <v>818</v>
      </c>
    </row>
    <row r="57" spans="1:20" ht="60" customHeight="1" x14ac:dyDescent="0.25">
      <c r="A57" s="270"/>
      <c r="B57" s="266"/>
      <c r="C57" s="266" t="s">
        <v>321</v>
      </c>
      <c r="D57" s="26">
        <v>46</v>
      </c>
      <c r="E57" s="32" t="s">
        <v>322</v>
      </c>
      <c r="F57" s="32" t="s">
        <v>323</v>
      </c>
      <c r="G57" s="32" t="s">
        <v>324</v>
      </c>
      <c r="H57" s="32" t="s">
        <v>325</v>
      </c>
      <c r="I57" s="90" t="s">
        <v>326</v>
      </c>
      <c r="J57" s="270" t="s">
        <v>215</v>
      </c>
      <c r="K57" s="273" t="s">
        <v>216</v>
      </c>
      <c r="L57" s="288">
        <v>197</v>
      </c>
      <c r="M57" s="274" t="s">
        <v>217</v>
      </c>
      <c r="N57" s="134">
        <v>0.09</v>
      </c>
      <c r="O57" s="115">
        <v>0.09</v>
      </c>
      <c r="P57" s="132">
        <f t="shared" si="2"/>
        <v>1</v>
      </c>
      <c r="Q57" s="39">
        <v>0</v>
      </c>
      <c r="R57" s="39">
        <v>0</v>
      </c>
      <c r="S57" s="132">
        <v>0</v>
      </c>
      <c r="T57" s="33" t="s">
        <v>819</v>
      </c>
    </row>
    <row r="58" spans="1:20" ht="60" customHeight="1" x14ac:dyDescent="0.25">
      <c r="A58" s="270"/>
      <c r="B58" s="266"/>
      <c r="C58" s="266"/>
      <c r="D58" s="26">
        <v>47</v>
      </c>
      <c r="E58" s="32" t="s">
        <v>327</v>
      </c>
      <c r="F58" s="32" t="s">
        <v>328</v>
      </c>
      <c r="G58" s="32" t="s">
        <v>329</v>
      </c>
      <c r="H58" s="32" t="s">
        <v>330</v>
      </c>
      <c r="I58" s="34" t="s">
        <v>331</v>
      </c>
      <c r="J58" s="270"/>
      <c r="K58" s="273"/>
      <c r="L58" s="288"/>
      <c r="M58" s="274"/>
      <c r="N58" s="134">
        <v>0.1</v>
      </c>
      <c r="O58" s="115">
        <v>0.1</v>
      </c>
      <c r="P58" s="132">
        <f t="shared" si="2"/>
        <v>1</v>
      </c>
      <c r="Q58" s="39">
        <v>10000000</v>
      </c>
      <c r="R58" s="39">
        <v>10000000</v>
      </c>
      <c r="S58" s="132">
        <f t="shared" si="3"/>
        <v>1</v>
      </c>
      <c r="T58" s="33" t="s">
        <v>820</v>
      </c>
    </row>
    <row r="59" spans="1:20" ht="60" customHeight="1" x14ac:dyDescent="0.25">
      <c r="A59" s="270"/>
      <c r="B59" s="266"/>
      <c r="C59" s="266"/>
      <c r="D59" s="26">
        <v>48</v>
      </c>
      <c r="E59" s="32" t="s">
        <v>332</v>
      </c>
      <c r="F59" s="32" t="s">
        <v>333</v>
      </c>
      <c r="G59" s="32" t="s">
        <v>334</v>
      </c>
      <c r="H59" s="32" t="s">
        <v>335</v>
      </c>
      <c r="I59" s="90" t="s">
        <v>336</v>
      </c>
      <c r="J59" s="270"/>
      <c r="K59" s="273"/>
      <c r="L59" s="288"/>
      <c r="M59" s="274"/>
      <c r="N59" s="134">
        <v>0.1</v>
      </c>
      <c r="O59" s="115">
        <v>0.1</v>
      </c>
      <c r="P59" s="132">
        <f t="shared" si="2"/>
        <v>1</v>
      </c>
      <c r="Q59" s="39">
        <v>0</v>
      </c>
      <c r="R59" s="39">
        <v>0</v>
      </c>
      <c r="S59" s="132">
        <v>0</v>
      </c>
      <c r="T59" s="33" t="s">
        <v>821</v>
      </c>
    </row>
    <row r="60" spans="1:20" ht="60" customHeight="1" x14ac:dyDescent="0.25">
      <c r="A60" s="270"/>
      <c r="B60" s="266"/>
      <c r="C60" s="266" t="s">
        <v>337</v>
      </c>
      <c r="D60" s="26">
        <v>49</v>
      </c>
      <c r="E60" s="27" t="s">
        <v>338</v>
      </c>
      <c r="F60" s="27" t="s">
        <v>339</v>
      </c>
      <c r="G60" s="27" t="s">
        <v>340</v>
      </c>
      <c r="H60" s="27" t="s">
        <v>341</v>
      </c>
      <c r="I60" s="89" t="s">
        <v>342</v>
      </c>
      <c r="J60" s="270"/>
      <c r="K60" s="273"/>
      <c r="L60" s="288"/>
      <c r="M60" s="274"/>
      <c r="N60" s="134">
        <v>0.1</v>
      </c>
      <c r="O60" s="115">
        <v>0.1</v>
      </c>
      <c r="P60" s="132">
        <f t="shared" si="2"/>
        <v>1</v>
      </c>
      <c r="Q60" s="39">
        <v>47157475</v>
      </c>
      <c r="R60" s="39">
        <v>47157475</v>
      </c>
      <c r="S60" s="132">
        <f t="shared" si="3"/>
        <v>1</v>
      </c>
      <c r="T60" s="33" t="s">
        <v>822</v>
      </c>
    </row>
    <row r="61" spans="1:20" ht="60" customHeight="1" x14ac:dyDescent="0.25">
      <c r="A61" s="270"/>
      <c r="B61" s="266"/>
      <c r="C61" s="266"/>
      <c r="D61" s="26">
        <v>50</v>
      </c>
      <c r="E61" s="32" t="s">
        <v>343</v>
      </c>
      <c r="F61" s="32" t="s">
        <v>344</v>
      </c>
      <c r="G61" s="32" t="s">
        <v>345</v>
      </c>
      <c r="H61" s="32" t="s">
        <v>346</v>
      </c>
      <c r="I61" s="34" t="s">
        <v>347</v>
      </c>
      <c r="J61" s="65" t="s">
        <v>389</v>
      </c>
      <c r="K61" s="9" t="s">
        <v>390</v>
      </c>
      <c r="L61" s="11">
        <v>231</v>
      </c>
      <c r="M61" s="60" t="s">
        <v>391</v>
      </c>
      <c r="N61" s="134">
        <v>0.1</v>
      </c>
      <c r="O61" s="115">
        <v>0.1</v>
      </c>
      <c r="P61" s="132">
        <f t="shared" si="2"/>
        <v>1</v>
      </c>
      <c r="Q61" s="39">
        <v>0</v>
      </c>
      <c r="R61" s="39">
        <v>0</v>
      </c>
      <c r="S61" s="132">
        <v>0</v>
      </c>
      <c r="T61" s="33" t="s">
        <v>817</v>
      </c>
    </row>
    <row r="62" spans="1:20" ht="60" customHeight="1" x14ac:dyDescent="0.25">
      <c r="A62" s="270"/>
      <c r="B62" s="266" t="s">
        <v>381</v>
      </c>
      <c r="C62" s="292" t="s">
        <v>348</v>
      </c>
      <c r="D62" s="26">
        <v>51</v>
      </c>
      <c r="E62" s="37" t="s">
        <v>349</v>
      </c>
      <c r="F62" s="32" t="s">
        <v>350</v>
      </c>
      <c r="G62" s="32" t="s">
        <v>351</v>
      </c>
      <c r="H62" s="32" t="s">
        <v>352</v>
      </c>
      <c r="I62" s="34" t="s">
        <v>353</v>
      </c>
      <c r="J62" s="65" t="s">
        <v>385</v>
      </c>
      <c r="K62" s="9" t="s">
        <v>386</v>
      </c>
      <c r="L62" s="11">
        <v>222</v>
      </c>
      <c r="M62" s="60" t="s">
        <v>392</v>
      </c>
      <c r="N62" s="134">
        <v>0.1</v>
      </c>
      <c r="O62" s="115">
        <v>0.1</v>
      </c>
      <c r="P62" s="132">
        <f t="shared" si="2"/>
        <v>1</v>
      </c>
      <c r="Q62" s="39">
        <v>0</v>
      </c>
      <c r="R62" s="39">
        <v>0</v>
      </c>
      <c r="S62" s="132">
        <v>0</v>
      </c>
      <c r="T62" s="33" t="s">
        <v>823</v>
      </c>
    </row>
    <row r="63" spans="1:20" ht="60" customHeight="1" x14ac:dyDescent="0.25">
      <c r="A63" s="270"/>
      <c r="B63" s="266"/>
      <c r="C63" s="292"/>
      <c r="D63" s="26">
        <v>52</v>
      </c>
      <c r="E63" s="37" t="s">
        <v>354</v>
      </c>
      <c r="F63" s="32" t="s">
        <v>355</v>
      </c>
      <c r="G63" s="32" t="s">
        <v>356</v>
      </c>
      <c r="H63" s="32" t="s">
        <v>357</v>
      </c>
      <c r="I63" s="34" t="s">
        <v>353</v>
      </c>
      <c r="J63" s="270" t="s">
        <v>215</v>
      </c>
      <c r="K63" s="273" t="s">
        <v>216</v>
      </c>
      <c r="L63" s="288">
        <v>197</v>
      </c>
      <c r="M63" s="274" t="s">
        <v>217</v>
      </c>
      <c r="N63" s="134">
        <v>0.1</v>
      </c>
      <c r="O63" s="115">
        <v>0.1</v>
      </c>
      <c r="P63" s="132">
        <f t="shared" si="2"/>
        <v>1</v>
      </c>
      <c r="Q63" s="39">
        <v>0</v>
      </c>
      <c r="R63" s="39">
        <v>0</v>
      </c>
      <c r="S63" s="132">
        <v>0</v>
      </c>
      <c r="T63" s="33" t="s">
        <v>824</v>
      </c>
    </row>
    <row r="64" spans="1:20" ht="60" customHeight="1" x14ac:dyDescent="0.25">
      <c r="A64" s="270"/>
      <c r="B64" s="266"/>
      <c r="C64" s="292"/>
      <c r="D64" s="26">
        <v>53</v>
      </c>
      <c r="E64" s="37" t="s">
        <v>358</v>
      </c>
      <c r="F64" s="32" t="s">
        <v>359</v>
      </c>
      <c r="G64" s="32" t="s">
        <v>360</v>
      </c>
      <c r="H64" s="32" t="s">
        <v>361</v>
      </c>
      <c r="I64" s="34" t="s">
        <v>362</v>
      </c>
      <c r="J64" s="270"/>
      <c r="K64" s="273"/>
      <c r="L64" s="288"/>
      <c r="M64" s="274"/>
      <c r="N64" s="134">
        <v>0.1</v>
      </c>
      <c r="O64" s="115">
        <v>0.1</v>
      </c>
      <c r="P64" s="132">
        <f t="shared" si="2"/>
        <v>1</v>
      </c>
      <c r="Q64" s="39">
        <v>0</v>
      </c>
      <c r="R64" s="39">
        <v>0</v>
      </c>
      <c r="S64" s="132">
        <v>0</v>
      </c>
      <c r="T64" s="33" t="s">
        <v>825</v>
      </c>
    </row>
    <row r="65" spans="1:20" ht="60" customHeight="1" x14ac:dyDescent="0.25">
      <c r="A65" s="270"/>
      <c r="B65" s="266"/>
      <c r="C65" s="292"/>
      <c r="D65" s="26">
        <v>54</v>
      </c>
      <c r="E65" s="37" t="s">
        <v>363</v>
      </c>
      <c r="F65" s="32" t="s">
        <v>364</v>
      </c>
      <c r="G65" s="32" t="s">
        <v>365</v>
      </c>
      <c r="H65" s="32" t="s">
        <v>366</v>
      </c>
      <c r="I65" s="90" t="s">
        <v>367</v>
      </c>
      <c r="J65" s="270"/>
      <c r="K65" s="273"/>
      <c r="L65" s="288"/>
      <c r="M65" s="274"/>
      <c r="N65" s="134">
        <v>0.1</v>
      </c>
      <c r="O65" s="115">
        <v>0.1</v>
      </c>
      <c r="P65" s="132">
        <f t="shared" si="2"/>
        <v>1</v>
      </c>
      <c r="Q65" s="39">
        <v>0</v>
      </c>
      <c r="R65" s="39">
        <v>0</v>
      </c>
      <c r="S65" s="132">
        <v>0</v>
      </c>
      <c r="T65" s="33" t="s">
        <v>826</v>
      </c>
    </row>
    <row r="66" spans="1:20" ht="60" customHeight="1" x14ac:dyDescent="0.25">
      <c r="A66" s="270"/>
      <c r="B66" s="266" t="s">
        <v>368</v>
      </c>
      <c r="C66" s="266" t="s">
        <v>369</v>
      </c>
      <c r="D66" s="26">
        <v>55</v>
      </c>
      <c r="E66" s="32" t="s">
        <v>370</v>
      </c>
      <c r="F66" s="32" t="s">
        <v>371</v>
      </c>
      <c r="G66" s="32" t="s">
        <v>372</v>
      </c>
      <c r="H66" s="32" t="s">
        <v>373</v>
      </c>
      <c r="I66" s="34" t="s">
        <v>374</v>
      </c>
      <c r="J66" s="270"/>
      <c r="K66" s="273"/>
      <c r="L66" s="288"/>
      <c r="M66" s="274"/>
      <c r="N66" s="134">
        <v>0.1</v>
      </c>
      <c r="O66" s="115">
        <v>0.1</v>
      </c>
      <c r="P66" s="132">
        <f t="shared" si="2"/>
        <v>1</v>
      </c>
      <c r="Q66" s="39">
        <v>4450000</v>
      </c>
      <c r="R66" s="39">
        <v>4450000</v>
      </c>
      <c r="S66" s="132">
        <f t="shared" si="3"/>
        <v>1</v>
      </c>
      <c r="T66" s="33" t="s">
        <v>827</v>
      </c>
    </row>
    <row r="67" spans="1:20" ht="60" customHeight="1" x14ac:dyDescent="0.25">
      <c r="A67" s="270"/>
      <c r="B67" s="266"/>
      <c r="C67" s="266"/>
      <c r="D67" s="26">
        <v>56</v>
      </c>
      <c r="E67" s="32" t="s">
        <v>375</v>
      </c>
      <c r="F67" s="32" t="s">
        <v>376</v>
      </c>
      <c r="G67" s="32" t="s">
        <v>377</v>
      </c>
      <c r="H67" s="32" t="s">
        <v>378</v>
      </c>
      <c r="I67" s="34" t="s">
        <v>379</v>
      </c>
      <c r="J67" s="270"/>
      <c r="K67" s="273"/>
      <c r="L67" s="288"/>
      <c r="M67" s="274"/>
      <c r="N67" s="134">
        <v>0.12</v>
      </c>
      <c r="O67" s="115">
        <v>0.12</v>
      </c>
      <c r="P67" s="132">
        <f t="shared" si="2"/>
        <v>1</v>
      </c>
      <c r="Q67" s="39">
        <v>0</v>
      </c>
      <c r="R67" s="39">
        <v>0</v>
      </c>
      <c r="S67" s="132">
        <v>0</v>
      </c>
      <c r="T67" s="33" t="s">
        <v>828</v>
      </c>
    </row>
    <row r="68" spans="1:20" ht="60" customHeight="1" x14ac:dyDescent="0.25">
      <c r="A68" s="298" t="s">
        <v>393</v>
      </c>
      <c r="B68" s="273" t="s">
        <v>394</v>
      </c>
      <c r="C68" s="273" t="s">
        <v>395</v>
      </c>
      <c r="D68" s="26">
        <v>57</v>
      </c>
      <c r="E68" s="32" t="s">
        <v>396</v>
      </c>
      <c r="F68" s="32" t="s">
        <v>397</v>
      </c>
      <c r="G68" s="32" t="s">
        <v>398</v>
      </c>
      <c r="H68" s="32" t="s">
        <v>399</v>
      </c>
      <c r="I68" s="34" t="s">
        <v>400</v>
      </c>
      <c r="J68" s="57" t="s">
        <v>233</v>
      </c>
      <c r="K68" s="26" t="s">
        <v>234</v>
      </c>
      <c r="L68" s="30">
        <v>197</v>
      </c>
      <c r="M68" s="58" t="s">
        <v>217</v>
      </c>
      <c r="N68" s="134">
        <v>0.1</v>
      </c>
      <c r="O68" s="115">
        <v>0.1</v>
      </c>
      <c r="P68" s="132">
        <f t="shared" si="2"/>
        <v>1</v>
      </c>
      <c r="Q68" s="39">
        <v>0</v>
      </c>
      <c r="R68" s="39">
        <v>0</v>
      </c>
      <c r="S68" s="132">
        <v>0</v>
      </c>
      <c r="T68" s="33" t="s">
        <v>871</v>
      </c>
    </row>
    <row r="69" spans="1:20" ht="60" customHeight="1" x14ac:dyDescent="0.25">
      <c r="A69" s="298"/>
      <c r="B69" s="273"/>
      <c r="C69" s="273"/>
      <c r="D69" s="26">
        <v>58</v>
      </c>
      <c r="E69" s="32" t="s">
        <v>401</v>
      </c>
      <c r="F69" s="32" t="s">
        <v>402</v>
      </c>
      <c r="G69" s="32" t="s">
        <v>403</v>
      </c>
      <c r="H69" s="32" t="s">
        <v>404</v>
      </c>
      <c r="I69" s="34" t="s">
        <v>405</v>
      </c>
      <c r="J69" s="91" t="s">
        <v>406</v>
      </c>
      <c r="K69" s="30" t="s">
        <v>407</v>
      </c>
      <c r="L69" s="42">
        <v>207</v>
      </c>
      <c r="M69" s="66" t="s">
        <v>408</v>
      </c>
      <c r="N69" s="134">
        <v>0.1</v>
      </c>
      <c r="O69" s="115">
        <v>0.1</v>
      </c>
      <c r="P69" s="132">
        <f t="shared" si="2"/>
        <v>1</v>
      </c>
      <c r="Q69" s="39">
        <v>14433333</v>
      </c>
      <c r="R69" s="39">
        <v>14433333</v>
      </c>
      <c r="S69" s="132">
        <f t="shared" si="3"/>
        <v>1</v>
      </c>
      <c r="T69" s="33" t="s">
        <v>829</v>
      </c>
    </row>
    <row r="70" spans="1:20" ht="60" customHeight="1" x14ac:dyDescent="0.25">
      <c r="A70" s="298"/>
      <c r="B70" s="273"/>
      <c r="C70" s="273"/>
      <c r="D70" s="26">
        <v>59</v>
      </c>
      <c r="E70" s="26" t="s">
        <v>409</v>
      </c>
      <c r="F70" s="26" t="s">
        <v>410</v>
      </c>
      <c r="G70" s="26" t="s">
        <v>411</v>
      </c>
      <c r="H70" s="26" t="s">
        <v>412</v>
      </c>
      <c r="I70" s="55" t="s">
        <v>413</v>
      </c>
      <c r="J70" s="270" t="s">
        <v>233</v>
      </c>
      <c r="K70" s="273" t="s">
        <v>234</v>
      </c>
      <c r="L70" s="275">
        <v>197</v>
      </c>
      <c r="M70" s="58" t="s">
        <v>217</v>
      </c>
      <c r="N70" s="134">
        <v>0.09</v>
      </c>
      <c r="O70" s="115">
        <v>0.04</v>
      </c>
      <c r="P70" s="132">
        <f t="shared" si="2"/>
        <v>0.44444444444444448</v>
      </c>
      <c r="Q70" s="39">
        <v>0</v>
      </c>
      <c r="R70" s="39">
        <v>0</v>
      </c>
      <c r="S70" s="132">
        <v>0</v>
      </c>
      <c r="T70" s="33" t="s">
        <v>830</v>
      </c>
    </row>
    <row r="71" spans="1:20" ht="60" customHeight="1" x14ac:dyDescent="0.25">
      <c r="A71" s="298"/>
      <c r="B71" s="273"/>
      <c r="C71" s="273"/>
      <c r="D71" s="26">
        <v>60</v>
      </c>
      <c r="E71" s="16" t="s">
        <v>414</v>
      </c>
      <c r="F71" s="16" t="s">
        <v>415</v>
      </c>
      <c r="G71" s="16" t="s">
        <v>416</v>
      </c>
      <c r="H71" s="16" t="s">
        <v>417</v>
      </c>
      <c r="I71" s="92" t="s">
        <v>413</v>
      </c>
      <c r="J71" s="270"/>
      <c r="K71" s="273"/>
      <c r="L71" s="275"/>
      <c r="M71" s="67" t="s">
        <v>217</v>
      </c>
      <c r="N71" s="57">
        <v>1</v>
      </c>
      <c r="O71" s="26">
        <v>0.5</v>
      </c>
      <c r="P71" s="132">
        <f t="shared" si="2"/>
        <v>0.5</v>
      </c>
      <c r="Q71" s="39">
        <v>0</v>
      </c>
      <c r="R71" s="39">
        <v>0</v>
      </c>
      <c r="S71" s="132">
        <v>0</v>
      </c>
      <c r="T71" s="33"/>
    </row>
    <row r="72" spans="1:20" ht="60" customHeight="1" x14ac:dyDescent="0.25">
      <c r="A72" s="298"/>
      <c r="B72" s="273"/>
      <c r="C72" s="273" t="s">
        <v>418</v>
      </c>
      <c r="D72" s="26">
        <v>61</v>
      </c>
      <c r="E72" s="32" t="s">
        <v>419</v>
      </c>
      <c r="F72" s="32" t="s">
        <v>420</v>
      </c>
      <c r="G72" s="32" t="s">
        <v>421</v>
      </c>
      <c r="H72" s="32" t="s">
        <v>422</v>
      </c>
      <c r="I72" s="34" t="s">
        <v>423</v>
      </c>
      <c r="J72" s="57" t="s">
        <v>389</v>
      </c>
      <c r="K72" s="26" t="s">
        <v>424</v>
      </c>
      <c r="L72" s="30">
        <v>234</v>
      </c>
      <c r="M72" s="64" t="s">
        <v>425</v>
      </c>
      <c r="N72" s="57">
        <v>1</v>
      </c>
      <c r="O72" s="26">
        <v>0.5</v>
      </c>
      <c r="P72" s="132">
        <f t="shared" si="2"/>
        <v>0.5</v>
      </c>
      <c r="Q72" s="39">
        <v>6000000</v>
      </c>
      <c r="R72" s="39">
        <v>6000000</v>
      </c>
      <c r="S72" s="132">
        <f t="shared" si="3"/>
        <v>1</v>
      </c>
      <c r="T72" s="33" t="s">
        <v>831</v>
      </c>
    </row>
    <row r="73" spans="1:20" ht="60" customHeight="1" x14ac:dyDescent="0.25">
      <c r="A73" s="298"/>
      <c r="B73" s="273"/>
      <c r="C73" s="273"/>
      <c r="D73" s="26">
        <v>62</v>
      </c>
      <c r="E73" s="32" t="s">
        <v>426</v>
      </c>
      <c r="F73" s="32" t="s">
        <v>427</v>
      </c>
      <c r="G73" s="32" t="s">
        <v>428</v>
      </c>
      <c r="H73" s="32" t="s">
        <v>429</v>
      </c>
      <c r="I73" s="34" t="s">
        <v>430</v>
      </c>
      <c r="J73" s="57" t="s">
        <v>233</v>
      </c>
      <c r="K73" s="26" t="s">
        <v>234</v>
      </c>
      <c r="L73" s="30">
        <v>197</v>
      </c>
      <c r="M73" s="58" t="s">
        <v>217</v>
      </c>
      <c r="N73" s="134">
        <v>0.09</v>
      </c>
      <c r="O73" s="115">
        <v>0.03</v>
      </c>
      <c r="P73" s="132">
        <f t="shared" si="2"/>
        <v>0.33333333333333331</v>
      </c>
      <c r="Q73" s="39">
        <v>0</v>
      </c>
      <c r="R73" s="39">
        <v>0</v>
      </c>
      <c r="S73" s="132">
        <v>0</v>
      </c>
      <c r="T73" s="33" t="s">
        <v>832</v>
      </c>
    </row>
    <row r="74" spans="1:20" ht="60" customHeight="1" x14ac:dyDescent="0.25">
      <c r="A74" s="298"/>
      <c r="B74" s="273"/>
      <c r="C74" s="273"/>
      <c r="D74" s="26">
        <v>63</v>
      </c>
      <c r="E74" s="32" t="s">
        <v>431</v>
      </c>
      <c r="F74" s="32" t="s">
        <v>432</v>
      </c>
      <c r="G74" s="32" t="s">
        <v>433</v>
      </c>
      <c r="H74" s="32" t="s">
        <v>434</v>
      </c>
      <c r="I74" s="34" t="s">
        <v>435</v>
      </c>
      <c r="J74" s="68" t="s">
        <v>96</v>
      </c>
      <c r="K74" s="41" t="s">
        <v>96</v>
      </c>
      <c r="L74" s="41" t="s">
        <v>96</v>
      </c>
      <c r="M74" s="63" t="s">
        <v>96</v>
      </c>
      <c r="N74" s="137">
        <v>3.0000000000000001E-3</v>
      </c>
      <c r="O74" s="26">
        <v>0</v>
      </c>
      <c r="P74" s="132">
        <v>0</v>
      </c>
      <c r="Q74" s="39">
        <v>0</v>
      </c>
      <c r="R74" s="39">
        <v>0</v>
      </c>
      <c r="S74" s="132">
        <v>0</v>
      </c>
      <c r="T74" s="33" t="s">
        <v>833</v>
      </c>
    </row>
    <row r="75" spans="1:20" ht="60" customHeight="1" x14ac:dyDescent="0.25">
      <c r="A75" s="298"/>
      <c r="B75" s="273"/>
      <c r="C75" s="273"/>
      <c r="D75" s="26">
        <v>64</v>
      </c>
      <c r="E75" s="16" t="s">
        <v>436</v>
      </c>
      <c r="F75" s="16" t="s">
        <v>437</v>
      </c>
      <c r="G75" s="16" t="s">
        <v>438</v>
      </c>
      <c r="H75" s="16" t="s">
        <v>439</v>
      </c>
      <c r="I75" s="92" t="s">
        <v>440</v>
      </c>
      <c r="J75" s="94" t="s">
        <v>389</v>
      </c>
      <c r="K75" s="18" t="s">
        <v>390</v>
      </c>
      <c r="L75" s="41" t="s">
        <v>441</v>
      </c>
      <c r="M75" s="69" t="s">
        <v>442</v>
      </c>
      <c r="N75" s="134">
        <v>0.05</v>
      </c>
      <c r="O75" s="115">
        <v>0.05</v>
      </c>
      <c r="P75" s="132">
        <f t="shared" si="2"/>
        <v>1</v>
      </c>
      <c r="Q75" s="39">
        <v>0</v>
      </c>
      <c r="R75" s="39">
        <v>0</v>
      </c>
      <c r="S75" s="132">
        <v>0</v>
      </c>
      <c r="T75" s="33" t="s">
        <v>834</v>
      </c>
    </row>
    <row r="76" spans="1:20" ht="60" customHeight="1" x14ac:dyDescent="0.25">
      <c r="A76" s="298"/>
      <c r="B76" s="273"/>
      <c r="C76" s="273"/>
      <c r="D76" s="26">
        <v>65</v>
      </c>
      <c r="E76" s="32" t="s">
        <v>443</v>
      </c>
      <c r="F76" s="32" t="s">
        <v>444</v>
      </c>
      <c r="G76" s="32" t="s">
        <v>445</v>
      </c>
      <c r="H76" s="32" t="s">
        <v>446</v>
      </c>
      <c r="I76" s="34" t="s">
        <v>447</v>
      </c>
      <c r="J76" s="71" t="s">
        <v>233</v>
      </c>
      <c r="K76" s="42" t="s">
        <v>234</v>
      </c>
      <c r="L76" s="30">
        <v>197</v>
      </c>
      <c r="M76" s="58" t="s">
        <v>217</v>
      </c>
      <c r="N76" s="134">
        <v>0.09</v>
      </c>
      <c r="O76" s="115">
        <v>0.09</v>
      </c>
      <c r="P76" s="132">
        <f t="shared" si="2"/>
        <v>1</v>
      </c>
      <c r="Q76" s="39">
        <v>4450000</v>
      </c>
      <c r="R76" s="39">
        <v>4450000</v>
      </c>
      <c r="S76" s="132">
        <f t="shared" si="3"/>
        <v>1</v>
      </c>
      <c r="T76" s="33" t="s">
        <v>835</v>
      </c>
    </row>
    <row r="77" spans="1:20" ht="60" customHeight="1" x14ac:dyDescent="0.25">
      <c r="A77" s="298"/>
      <c r="B77" s="273" t="s">
        <v>448</v>
      </c>
      <c r="C77" s="273" t="s">
        <v>449</v>
      </c>
      <c r="D77" s="26">
        <v>66</v>
      </c>
      <c r="E77" s="26" t="s">
        <v>450</v>
      </c>
      <c r="F77" s="26" t="s">
        <v>451</v>
      </c>
      <c r="G77" s="26" t="s">
        <v>452</v>
      </c>
      <c r="H77" s="26" t="s">
        <v>453</v>
      </c>
      <c r="I77" s="55" t="s">
        <v>454</v>
      </c>
      <c r="J77" s="57" t="s">
        <v>254</v>
      </c>
      <c r="K77" s="26" t="s">
        <v>262</v>
      </c>
      <c r="L77" s="43">
        <v>136</v>
      </c>
      <c r="M77" s="58" t="s">
        <v>455</v>
      </c>
      <c r="N77" s="134">
        <v>0.1</v>
      </c>
      <c r="O77" s="115">
        <v>0.1</v>
      </c>
      <c r="P77" s="132">
        <f t="shared" si="2"/>
        <v>1</v>
      </c>
      <c r="Q77" s="39">
        <v>0</v>
      </c>
      <c r="R77" s="39">
        <v>0</v>
      </c>
      <c r="S77" s="132">
        <v>0</v>
      </c>
      <c r="T77" s="33" t="s">
        <v>836</v>
      </c>
    </row>
    <row r="78" spans="1:20" ht="60" customHeight="1" x14ac:dyDescent="0.25">
      <c r="A78" s="298"/>
      <c r="B78" s="273"/>
      <c r="C78" s="273"/>
      <c r="D78" s="26">
        <v>67</v>
      </c>
      <c r="E78" s="32" t="s">
        <v>456</v>
      </c>
      <c r="F78" s="32" t="s">
        <v>457</v>
      </c>
      <c r="G78" s="32" t="s">
        <v>458</v>
      </c>
      <c r="H78" s="32" t="s">
        <v>459</v>
      </c>
      <c r="I78" s="34" t="s">
        <v>460</v>
      </c>
      <c r="J78" s="270" t="s">
        <v>233</v>
      </c>
      <c r="K78" s="273" t="s">
        <v>234</v>
      </c>
      <c r="L78" s="275">
        <v>197</v>
      </c>
      <c r="M78" s="58" t="s">
        <v>217</v>
      </c>
      <c r="N78" s="137">
        <v>6.0000000000000001E-3</v>
      </c>
      <c r="O78" s="26">
        <v>0</v>
      </c>
      <c r="P78" s="132">
        <v>0</v>
      </c>
      <c r="Q78" s="39">
        <v>0</v>
      </c>
      <c r="R78" s="39">
        <v>0</v>
      </c>
      <c r="S78" s="132">
        <v>0</v>
      </c>
      <c r="T78" s="33" t="s">
        <v>833</v>
      </c>
    </row>
    <row r="79" spans="1:20" ht="60" customHeight="1" x14ac:dyDescent="0.25">
      <c r="A79" s="298"/>
      <c r="B79" s="273"/>
      <c r="C79" s="273"/>
      <c r="D79" s="26">
        <v>68</v>
      </c>
      <c r="E79" s="32" t="s">
        <v>461</v>
      </c>
      <c r="F79" s="32" t="s">
        <v>462</v>
      </c>
      <c r="G79" s="32" t="s">
        <v>463</v>
      </c>
      <c r="H79" s="32" t="s">
        <v>464</v>
      </c>
      <c r="I79" s="34" t="s">
        <v>465</v>
      </c>
      <c r="J79" s="270"/>
      <c r="K79" s="273"/>
      <c r="L79" s="275"/>
      <c r="M79" s="58" t="s">
        <v>217</v>
      </c>
      <c r="N79" s="134">
        <v>0.1</v>
      </c>
      <c r="O79" s="26">
        <v>0</v>
      </c>
      <c r="P79" s="132">
        <f t="shared" si="2"/>
        <v>0</v>
      </c>
      <c r="Q79" s="39">
        <v>0</v>
      </c>
      <c r="R79" s="39">
        <v>0</v>
      </c>
      <c r="S79" s="132">
        <v>0</v>
      </c>
      <c r="T79" s="33" t="s">
        <v>837</v>
      </c>
    </row>
    <row r="80" spans="1:20" ht="60" customHeight="1" x14ac:dyDescent="0.25">
      <c r="A80" s="298"/>
      <c r="B80" s="273"/>
      <c r="C80" s="273" t="s">
        <v>466</v>
      </c>
      <c r="D80" s="26">
        <v>69</v>
      </c>
      <c r="E80" s="32" t="s">
        <v>467</v>
      </c>
      <c r="F80" s="32" t="s">
        <v>468</v>
      </c>
      <c r="G80" s="32" t="s">
        <v>469</v>
      </c>
      <c r="H80" s="32" t="s">
        <v>470</v>
      </c>
      <c r="I80" s="34" t="s">
        <v>471</v>
      </c>
      <c r="J80" s="270"/>
      <c r="K80" s="273"/>
      <c r="L80" s="275"/>
      <c r="M80" s="58" t="s">
        <v>217</v>
      </c>
      <c r="N80" s="137">
        <v>5.0000000000000001E-3</v>
      </c>
      <c r="O80" s="116">
        <v>5.0000000000000001E-3</v>
      </c>
      <c r="P80" s="132">
        <f t="shared" si="2"/>
        <v>1</v>
      </c>
      <c r="Q80" s="39">
        <v>0</v>
      </c>
      <c r="R80" s="39">
        <v>0</v>
      </c>
      <c r="S80" s="132">
        <v>0</v>
      </c>
      <c r="T80" s="33" t="s">
        <v>838</v>
      </c>
    </row>
    <row r="81" spans="1:20" ht="60" customHeight="1" x14ac:dyDescent="0.25">
      <c r="A81" s="298"/>
      <c r="B81" s="273"/>
      <c r="C81" s="273"/>
      <c r="D81" s="26">
        <v>70</v>
      </c>
      <c r="E81" s="26" t="s">
        <v>472</v>
      </c>
      <c r="F81" s="26" t="s">
        <v>473</v>
      </c>
      <c r="G81" s="26" t="s">
        <v>474</v>
      </c>
      <c r="H81" s="26" t="s">
        <v>475</v>
      </c>
      <c r="I81" s="55" t="s">
        <v>476</v>
      </c>
      <c r="J81" s="270"/>
      <c r="K81" s="273"/>
      <c r="L81" s="275"/>
      <c r="M81" s="58" t="s">
        <v>217</v>
      </c>
      <c r="N81" s="134">
        <v>0.08</v>
      </c>
      <c r="O81" s="115">
        <v>0.08</v>
      </c>
      <c r="P81" s="132">
        <f t="shared" si="2"/>
        <v>1</v>
      </c>
      <c r="Q81" s="39">
        <v>19000000</v>
      </c>
      <c r="R81" s="39">
        <v>19000000</v>
      </c>
      <c r="S81" s="132">
        <f t="shared" si="3"/>
        <v>1</v>
      </c>
      <c r="T81" s="33" t="s">
        <v>839</v>
      </c>
    </row>
    <row r="82" spans="1:20" ht="60" customHeight="1" x14ac:dyDescent="0.25">
      <c r="A82" s="298"/>
      <c r="B82" s="273"/>
      <c r="C82" s="273"/>
      <c r="D82" s="26">
        <v>71</v>
      </c>
      <c r="E82" s="26" t="s">
        <v>477</v>
      </c>
      <c r="F82" s="26" t="s">
        <v>478</v>
      </c>
      <c r="G82" s="26" t="s">
        <v>479</v>
      </c>
      <c r="H82" s="26" t="s">
        <v>480</v>
      </c>
      <c r="I82" s="55" t="s">
        <v>481</v>
      </c>
      <c r="J82" s="57" t="s">
        <v>385</v>
      </c>
      <c r="K82" s="26" t="s">
        <v>386</v>
      </c>
      <c r="L82" s="42">
        <v>219</v>
      </c>
      <c r="M82" s="58" t="s">
        <v>482</v>
      </c>
      <c r="N82" s="134">
        <v>0.08</v>
      </c>
      <c r="O82" s="115">
        <v>0.08</v>
      </c>
      <c r="P82" s="132">
        <f t="shared" si="2"/>
        <v>1</v>
      </c>
      <c r="Q82" s="39">
        <v>0</v>
      </c>
      <c r="R82" s="39">
        <v>0</v>
      </c>
      <c r="S82" s="132">
        <v>0</v>
      </c>
      <c r="T82" s="33" t="s">
        <v>840</v>
      </c>
    </row>
    <row r="83" spans="1:20" ht="60" customHeight="1" x14ac:dyDescent="0.25">
      <c r="A83" s="298"/>
      <c r="B83" s="273"/>
      <c r="C83" s="273"/>
      <c r="D83" s="26">
        <v>72</v>
      </c>
      <c r="E83" s="26" t="s">
        <v>483</v>
      </c>
      <c r="F83" s="26" t="s">
        <v>484</v>
      </c>
      <c r="G83" s="26" t="s">
        <v>485</v>
      </c>
      <c r="H83" s="26" t="s">
        <v>486</v>
      </c>
      <c r="I83" s="55" t="s">
        <v>487</v>
      </c>
      <c r="J83" s="57" t="s">
        <v>233</v>
      </c>
      <c r="K83" s="26" t="s">
        <v>234</v>
      </c>
      <c r="L83" s="30">
        <v>197</v>
      </c>
      <c r="M83" s="58" t="s">
        <v>217</v>
      </c>
      <c r="N83" s="137">
        <v>9.5000000000000001E-2</v>
      </c>
      <c r="O83" s="26">
        <v>0</v>
      </c>
      <c r="P83" s="132">
        <f t="shared" si="2"/>
        <v>0</v>
      </c>
      <c r="Q83" s="39">
        <v>0</v>
      </c>
      <c r="R83" s="39">
        <v>0</v>
      </c>
      <c r="S83" s="132">
        <v>0</v>
      </c>
      <c r="T83" s="33" t="s">
        <v>841</v>
      </c>
    </row>
    <row r="84" spans="1:20" ht="60" customHeight="1" x14ac:dyDescent="0.25">
      <c r="A84" s="298"/>
      <c r="B84" s="273"/>
      <c r="C84" s="273"/>
      <c r="D84" s="26">
        <v>73</v>
      </c>
      <c r="E84" s="32" t="s">
        <v>488</v>
      </c>
      <c r="F84" s="32" t="s">
        <v>489</v>
      </c>
      <c r="G84" s="32" t="s">
        <v>490</v>
      </c>
      <c r="H84" s="32" t="s">
        <v>491</v>
      </c>
      <c r="I84" s="34" t="s">
        <v>492</v>
      </c>
      <c r="J84" s="68" t="s">
        <v>236</v>
      </c>
      <c r="K84" s="41" t="s">
        <v>493</v>
      </c>
      <c r="L84" s="42">
        <v>86</v>
      </c>
      <c r="M84" s="33" t="s">
        <v>494</v>
      </c>
      <c r="N84" s="134">
        <v>0.09</v>
      </c>
      <c r="O84" s="26">
        <v>0</v>
      </c>
      <c r="P84" s="132">
        <f t="shared" si="2"/>
        <v>0</v>
      </c>
      <c r="Q84" s="39">
        <v>0</v>
      </c>
      <c r="R84" s="39">
        <v>0</v>
      </c>
      <c r="S84" s="132">
        <v>0</v>
      </c>
      <c r="T84" s="33" t="s">
        <v>841</v>
      </c>
    </row>
    <row r="85" spans="1:20" ht="60" customHeight="1" x14ac:dyDescent="0.25">
      <c r="A85" s="298" t="s">
        <v>495</v>
      </c>
      <c r="B85" s="275" t="s">
        <v>496</v>
      </c>
      <c r="C85" s="273" t="s">
        <v>497</v>
      </c>
      <c r="D85" s="26">
        <v>74</v>
      </c>
      <c r="E85" s="26" t="s">
        <v>498</v>
      </c>
      <c r="F85" s="26" t="s">
        <v>499</v>
      </c>
      <c r="G85" s="26" t="s">
        <v>500</v>
      </c>
      <c r="H85" s="26" t="s">
        <v>501</v>
      </c>
      <c r="I85" s="55" t="s">
        <v>502</v>
      </c>
      <c r="J85" s="57" t="s">
        <v>382</v>
      </c>
      <c r="K85" s="26" t="s">
        <v>383</v>
      </c>
      <c r="L85" s="42">
        <v>250</v>
      </c>
      <c r="M85" s="55" t="s">
        <v>384</v>
      </c>
      <c r="N85" s="134">
        <v>0.09</v>
      </c>
      <c r="O85" s="115">
        <v>0.09</v>
      </c>
      <c r="P85" s="132">
        <f t="shared" si="2"/>
        <v>1</v>
      </c>
      <c r="Q85" s="39">
        <v>0</v>
      </c>
      <c r="R85" s="39">
        <v>0</v>
      </c>
      <c r="S85" s="132">
        <v>0</v>
      </c>
      <c r="T85" s="33" t="s">
        <v>842</v>
      </c>
    </row>
    <row r="86" spans="1:20" ht="60" customHeight="1" x14ac:dyDescent="0.25">
      <c r="A86" s="298"/>
      <c r="B86" s="275"/>
      <c r="C86" s="273"/>
      <c r="D86" s="26">
        <v>75</v>
      </c>
      <c r="E86" s="26" t="s">
        <v>503</v>
      </c>
      <c r="F86" s="26" t="s">
        <v>504</v>
      </c>
      <c r="G86" s="26" t="s">
        <v>505</v>
      </c>
      <c r="H86" s="26" t="s">
        <v>506</v>
      </c>
      <c r="I86" s="55" t="s">
        <v>507</v>
      </c>
      <c r="J86" s="57" t="s">
        <v>406</v>
      </c>
      <c r="K86" s="26" t="s">
        <v>407</v>
      </c>
      <c r="L86" s="42">
        <v>231</v>
      </c>
      <c r="M86" s="55" t="s">
        <v>391</v>
      </c>
      <c r="N86" s="134">
        <v>0.1</v>
      </c>
      <c r="O86" s="115">
        <v>0.1</v>
      </c>
      <c r="P86" s="132">
        <f t="shared" si="2"/>
        <v>1</v>
      </c>
      <c r="Q86" s="39">
        <v>0</v>
      </c>
      <c r="R86" s="39">
        <v>0</v>
      </c>
      <c r="S86" s="132">
        <v>0</v>
      </c>
      <c r="T86" s="33" t="s">
        <v>762</v>
      </c>
    </row>
    <row r="87" spans="1:20" ht="60" customHeight="1" x14ac:dyDescent="0.25">
      <c r="A87" s="298"/>
      <c r="B87" s="275"/>
      <c r="C87" s="273"/>
      <c r="D87" s="26">
        <v>76</v>
      </c>
      <c r="E87" s="26" t="s">
        <v>508</v>
      </c>
      <c r="F87" s="26" t="s">
        <v>509</v>
      </c>
      <c r="G87" s="26" t="s">
        <v>510</v>
      </c>
      <c r="H87" s="26" t="s">
        <v>511</v>
      </c>
      <c r="I87" s="93" t="s">
        <v>512</v>
      </c>
      <c r="J87" s="57" t="s">
        <v>389</v>
      </c>
      <c r="K87" s="26" t="s">
        <v>390</v>
      </c>
      <c r="L87" s="42">
        <v>232</v>
      </c>
      <c r="M87" s="55" t="s">
        <v>391</v>
      </c>
      <c r="N87" s="134">
        <v>0.1</v>
      </c>
      <c r="O87" s="26">
        <v>0</v>
      </c>
      <c r="P87" s="132">
        <v>0</v>
      </c>
      <c r="Q87" s="39">
        <v>0</v>
      </c>
      <c r="R87" s="39">
        <v>0</v>
      </c>
      <c r="S87" s="132">
        <v>0</v>
      </c>
      <c r="T87" s="33" t="s">
        <v>843</v>
      </c>
    </row>
    <row r="88" spans="1:20" ht="60" customHeight="1" x14ac:dyDescent="0.25">
      <c r="A88" s="298"/>
      <c r="B88" s="275"/>
      <c r="C88" s="273"/>
      <c r="D88" s="26">
        <v>77</v>
      </c>
      <c r="E88" s="26" t="s">
        <v>513</v>
      </c>
      <c r="F88" s="26" t="s">
        <v>514</v>
      </c>
      <c r="G88" s="26" t="s">
        <v>515</v>
      </c>
      <c r="H88" s="26" t="s">
        <v>516</v>
      </c>
      <c r="I88" s="55" t="s">
        <v>517</v>
      </c>
      <c r="J88" s="61" t="s">
        <v>215</v>
      </c>
      <c r="K88" s="28" t="s">
        <v>216</v>
      </c>
      <c r="L88" s="29">
        <v>197</v>
      </c>
      <c r="M88" s="62" t="s">
        <v>217</v>
      </c>
      <c r="N88" s="134">
        <v>0.09</v>
      </c>
      <c r="O88" s="115">
        <v>0.09</v>
      </c>
      <c r="P88" s="132">
        <f t="shared" si="2"/>
        <v>1</v>
      </c>
      <c r="Q88" s="39">
        <v>5000000</v>
      </c>
      <c r="R88" s="39">
        <v>5000000</v>
      </c>
      <c r="S88" s="132">
        <f t="shared" si="3"/>
        <v>1</v>
      </c>
      <c r="T88" s="33" t="s">
        <v>844</v>
      </c>
    </row>
    <row r="89" spans="1:20" ht="60" customHeight="1" x14ac:dyDescent="0.25">
      <c r="A89" s="298"/>
      <c r="B89" s="275"/>
      <c r="C89" s="273"/>
      <c r="D89" s="26">
        <v>78</v>
      </c>
      <c r="E89" s="26" t="s">
        <v>518</v>
      </c>
      <c r="F89" s="26" t="s">
        <v>519</v>
      </c>
      <c r="G89" s="26" t="s">
        <v>520</v>
      </c>
      <c r="H89" s="26" t="s">
        <v>516</v>
      </c>
      <c r="I89" s="55" t="s">
        <v>521</v>
      </c>
      <c r="J89" s="61" t="s">
        <v>215</v>
      </c>
      <c r="K89" s="28" t="s">
        <v>216</v>
      </c>
      <c r="L89" s="29">
        <v>197</v>
      </c>
      <c r="M89" s="62" t="s">
        <v>217</v>
      </c>
      <c r="N89" s="134">
        <v>0.09</v>
      </c>
      <c r="O89" s="115">
        <v>0.09</v>
      </c>
      <c r="P89" s="132">
        <f t="shared" si="2"/>
        <v>1</v>
      </c>
      <c r="Q89" s="39">
        <v>0</v>
      </c>
      <c r="R89" s="39">
        <v>0</v>
      </c>
      <c r="S89" s="132">
        <v>0</v>
      </c>
      <c r="T89" s="33" t="s">
        <v>845</v>
      </c>
    </row>
    <row r="90" spans="1:20" ht="60" customHeight="1" x14ac:dyDescent="0.25">
      <c r="A90" s="298"/>
      <c r="B90" s="275"/>
      <c r="C90" s="266" t="s">
        <v>522</v>
      </c>
      <c r="D90" s="26">
        <v>79</v>
      </c>
      <c r="E90" s="26" t="s">
        <v>523</v>
      </c>
      <c r="F90" s="26" t="s">
        <v>524</v>
      </c>
      <c r="G90" s="26" t="s">
        <v>525</v>
      </c>
      <c r="H90" s="26" t="s">
        <v>59</v>
      </c>
      <c r="I90" s="55" t="s">
        <v>521</v>
      </c>
      <c r="J90" s="94" t="s">
        <v>265</v>
      </c>
      <c r="K90" s="18" t="s">
        <v>266</v>
      </c>
      <c r="L90" s="28">
        <v>186</v>
      </c>
      <c r="M90" s="64" t="s">
        <v>526</v>
      </c>
      <c r="N90" s="134">
        <v>0.09</v>
      </c>
      <c r="O90" s="115">
        <v>0.09</v>
      </c>
      <c r="P90" s="132">
        <f t="shared" si="2"/>
        <v>1</v>
      </c>
      <c r="Q90" s="39">
        <v>0</v>
      </c>
      <c r="R90" s="39">
        <v>0</v>
      </c>
      <c r="S90" s="132">
        <v>0</v>
      </c>
      <c r="T90" s="33" t="s">
        <v>846</v>
      </c>
    </row>
    <row r="91" spans="1:20" ht="60" customHeight="1" x14ac:dyDescent="0.25">
      <c r="A91" s="298"/>
      <c r="B91" s="275"/>
      <c r="C91" s="266"/>
      <c r="D91" s="26">
        <v>80</v>
      </c>
      <c r="E91" s="26" t="s">
        <v>527</v>
      </c>
      <c r="F91" s="26" t="s">
        <v>528</v>
      </c>
      <c r="G91" s="26" t="s">
        <v>529</v>
      </c>
      <c r="H91" s="26" t="s">
        <v>530</v>
      </c>
      <c r="I91" s="93" t="s">
        <v>531</v>
      </c>
      <c r="J91" s="57" t="s">
        <v>532</v>
      </c>
      <c r="K91" s="26" t="s">
        <v>533</v>
      </c>
      <c r="L91" s="26" t="s">
        <v>534</v>
      </c>
      <c r="M91" s="55" t="s">
        <v>535</v>
      </c>
      <c r="N91" s="134">
        <v>0.09</v>
      </c>
      <c r="O91" s="115">
        <v>0.09</v>
      </c>
      <c r="P91" s="132">
        <f t="shared" si="2"/>
        <v>1</v>
      </c>
      <c r="Q91" s="39">
        <v>0</v>
      </c>
      <c r="R91" s="39">
        <v>0</v>
      </c>
      <c r="S91" s="132">
        <v>0</v>
      </c>
      <c r="T91" s="33" t="s">
        <v>847</v>
      </c>
    </row>
    <row r="92" spans="1:20" ht="60" customHeight="1" x14ac:dyDescent="0.25">
      <c r="A92" s="298"/>
      <c r="B92" s="275"/>
      <c r="C92" s="266"/>
      <c r="D92" s="26">
        <v>81</v>
      </c>
      <c r="E92" s="26" t="s">
        <v>536</v>
      </c>
      <c r="F92" s="26" t="s">
        <v>537</v>
      </c>
      <c r="G92" s="26" t="s">
        <v>538</v>
      </c>
      <c r="H92" s="26" t="s">
        <v>539</v>
      </c>
      <c r="I92" s="55" t="s">
        <v>540</v>
      </c>
      <c r="J92" s="57" t="s">
        <v>385</v>
      </c>
      <c r="K92" s="26" t="s">
        <v>386</v>
      </c>
      <c r="L92" s="42">
        <v>219</v>
      </c>
      <c r="M92" s="33" t="s">
        <v>482</v>
      </c>
      <c r="N92" s="134">
        <v>0.09</v>
      </c>
      <c r="O92" s="115">
        <v>0.09</v>
      </c>
      <c r="P92" s="132">
        <f t="shared" si="2"/>
        <v>1</v>
      </c>
      <c r="Q92" s="39">
        <v>5000000</v>
      </c>
      <c r="R92" s="39">
        <v>5000000</v>
      </c>
      <c r="S92" s="132">
        <f t="shared" si="3"/>
        <v>1</v>
      </c>
      <c r="T92" s="33" t="s">
        <v>844</v>
      </c>
    </row>
    <row r="93" spans="1:20" ht="60" customHeight="1" x14ac:dyDescent="0.25">
      <c r="A93" s="298"/>
      <c r="B93" s="275"/>
      <c r="C93" s="266"/>
      <c r="D93" s="26">
        <v>82</v>
      </c>
      <c r="E93" s="26" t="s">
        <v>541</v>
      </c>
      <c r="F93" s="26" t="s">
        <v>542</v>
      </c>
      <c r="G93" s="26" t="s">
        <v>543</v>
      </c>
      <c r="H93" s="26" t="s">
        <v>59</v>
      </c>
      <c r="I93" s="274" t="s">
        <v>544</v>
      </c>
      <c r="J93" s="270" t="s">
        <v>215</v>
      </c>
      <c r="K93" s="273" t="s">
        <v>216</v>
      </c>
      <c r="L93" s="288">
        <v>197</v>
      </c>
      <c r="M93" s="274" t="s">
        <v>217</v>
      </c>
      <c r="N93" s="134">
        <v>0.09</v>
      </c>
      <c r="O93" s="115">
        <v>0.09</v>
      </c>
      <c r="P93" s="132">
        <f t="shared" si="2"/>
        <v>1</v>
      </c>
      <c r="Q93" s="39">
        <v>0</v>
      </c>
      <c r="R93" s="39">
        <v>0</v>
      </c>
      <c r="S93" s="132">
        <v>0</v>
      </c>
      <c r="T93" s="33" t="s">
        <v>848</v>
      </c>
    </row>
    <row r="94" spans="1:20" ht="60" customHeight="1" x14ac:dyDescent="0.25">
      <c r="A94" s="298"/>
      <c r="B94" s="275"/>
      <c r="C94" s="266"/>
      <c r="D94" s="26">
        <v>83</v>
      </c>
      <c r="E94" s="26" t="s">
        <v>545</v>
      </c>
      <c r="F94" s="26" t="s">
        <v>546</v>
      </c>
      <c r="G94" s="26" t="s">
        <v>547</v>
      </c>
      <c r="H94" s="26" t="s">
        <v>548</v>
      </c>
      <c r="I94" s="274"/>
      <c r="J94" s="270"/>
      <c r="K94" s="273"/>
      <c r="L94" s="288"/>
      <c r="M94" s="274"/>
      <c r="N94" s="134">
        <v>0.08</v>
      </c>
      <c r="O94" s="115">
        <v>0.08</v>
      </c>
      <c r="P94" s="132">
        <f t="shared" si="2"/>
        <v>1</v>
      </c>
      <c r="Q94" s="39">
        <v>0</v>
      </c>
      <c r="R94" s="39">
        <v>0</v>
      </c>
      <c r="S94" s="132">
        <v>0</v>
      </c>
      <c r="T94" s="33" t="s">
        <v>849</v>
      </c>
    </row>
    <row r="95" spans="1:20" ht="60" customHeight="1" x14ac:dyDescent="0.25">
      <c r="A95" s="298"/>
      <c r="B95" s="275"/>
      <c r="C95" s="266"/>
      <c r="D95" s="26">
        <v>84</v>
      </c>
      <c r="E95" s="26" t="s">
        <v>549</v>
      </c>
      <c r="F95" s="26" t="s">
        <v>550</v>
      </c>
      <c r="G95" s="26" t="s">
        <v>551</v>
      </c>
      <c r="H95" s="26" t="s">
        <v>59</v>
      </c>
      <c r="I95" s="55" t="s">
        <v>552</v>
      </c>
      <c r="J95" s="57" t="s">
        <v>389</v>
      </c>
      <c r="K95" s="26" t="s">
        <v>424</v>
      </c>
      <c r="L95" s="42">
        <v>234</v>
      </c>
      <c r="M95" s="33" t="s">
        <v>425</v>
      </c>
      <c r="N95" s="134">
        <v>0.09</v>
      </c>
      <c r="O95" s="26">
        <v>0</v>
      </c>
      <c r="P95" s="132">
        <f t="shared" si="2"/>
        <v>0</v>
      </c>
      <c r="Q95" s="39">
        <v>0</v>
      </c>
      <c r="R95" s="39">
        <v>0</v>
      </c>
      <c r="S95" s="132">
        <v>0</v>
      </c>
      <c r="T95" s="33" t="s">
        <v>850</v>
      </c>
    </row>
    <row r="96" spans="1:20" ht="60" customHeight="1" x14ac:dyDescent="0.25">
      <c r="A96" s="298"/>
      <c r="B96" s="275"/>
      <c r="C96" s="266"/>
      <c r="D96" s="26">
        <v>85</v>
      </c>
      <c r="E96" s="26" t="s">
        <v>553</v>
      </c>
      <c r="F96" s="26" t="s">
        <v>554</v>
      </c>
      <c r="G96" s="26" t="s">
        <v>555</v>
      </c>
      <c r="H96" s="26" t="s">
        <v>556</v>
      </c>
      <c r="I96" s="55" t="s">
        <v>557</v>
      </c>
      <c r="J96" s="270" t="s">
        <v>215</v>
      </c>
      <c r="K96" s="273" t="s">
        <v>216</v>
      </c>
      <c r="L96" s="288">
        <v>197</v>
      </c>
      <c r="M96" s="274" t="s">
        <v>217</v>
      </c>
      <c r="N96" s="134">
        <v>0.08</v>
      </c>
      <c r="O96" s="26">
        <v>0</v>
      </c>
      <c r="P96" s="132">
        <f t="shared" si="2"/>
        <v>0</v>
      </c>
      <c r="Q96" s="39">
        <v>0</v>
      </c>
      <c r="R96" s="39">
        <v>0</v>
      </c>
      <c r="S96" s="132">
        <v>0</v>
      </c>
      <c r="T96" s="33" t="s">
        <v>851</v>
      </c>
    </row>
    <row r="97" spans="1:20" ht="60" customHeight="1" x14ac:dyDescent="0.25">
      <c r="A97" s="298"/>
      <c r="B97" s="292" t="s">
        <v>558</v>
      </c>
      <c r="C97" s="266" t="s">
        <v>559</v>
      </c>
      <c r="D97" s="26">
        <v>86</v>
      </c>
      <c r="E97" s="26" t="s">
        <v>560</v>
      </c>
      <c r="F97" s="26" t="s">
        <v>561</v>
      </c>
      <c r="G97" s="26" t="s">
        <v>562</v>
      </c>
      <c r="H97" s="26" t="s">
        <v>563</v>
      </c>
      <c r="I97" s="93" t="s">
        <v>564</v>
      </c>
      <c r="J97" s="270"/>
      <c r="K97" s="273"/>
      <c r="L97" s="288"/>
      <c r="M97" s="274"/>
      <c r="N97" s="134">
        <v>0.1</v>
      </c>
      <c r="O97" s="26">
        <v>0</v>
      </c>
      <c r="P97" s="132">
        <f t="shared" si="2"/>
        <v>0</v>
      </c>
      <c r="Q97" s="39">
        <v>0</v>
      </c>
      <c r="R97" s="39">
        <v>0</v>
      </c>
      <c r="S97" s="132">
        <v>0</v>
      </c>
      <c r="T97" s="33" t="s">
        <v>852</v>
      </c>
    </row>
    <row r="98" spans="1:20" ht="60" customHeight="1" x14ac:dyDescent="0.25">
      <c r="A98" s="298"/>
      <c r="B98" s="292"/>
      <c r="C98" s="266"/>
      <c r="D98" s="26">
        <v>87</v>
      </c>
      <c r="E98" s="26" t="s">
        <v>565</v>
      </c>
      <c r="F98" s="26" t="s">
        <v>566</v>
      </c>
      <c r="G98" s="26" t="s">
        <v>567</v>
      </c>
      <c r="H98" s="26" t="s">
        <v>568</v>
      </c>
      <c r="I98" s="55" t="s">
        <v>569</v>
      </c>
      <c r="J98" s="270"/>
      <c r="K98" s="273"/>
      <c r="L98" s="288"/>
      <c r="M98" s="274"/>
      <c r="N98" s="134">
        <v>0.09</v>
      </c>
      <c r="O98" s="115">
        <v>0.09</v>
      </c>
      <c r="P98" s="132">
        <f t="shared" si="2"/>
        <v>1</v>
      </c>
      <c r="Q98" s="39">
        <v>0</v>
      </c>
      <c r="R98" s="39">
        <v>0</v>
      </c>
      <c r="S98" s="132">
        <v>0</v>
      </c>
      <c r="T98" s="33" t="s">
        <v>853</v>
      </c>
    </row>
    <row r="99" spans="1:20" ht="60" customHeight="1" x14ac:dyDescent="0.25">
      <c r="A99" s="298"/>
      <c r="B99" s="292"/>
      <c r="C99" s="266"/>
      <c r="D99" s="26">
        <v>88</v>
      </c>
      <c r="E99" s="26" t="s">
        <v>570</v>
      </c>
      <c r="F99" s="26" t="s">
        <v>571</v>
      </c>
      <c r="G99" s="26" t="s">
        <v>572</v>
      </c>
      <c r="H99" s="26" t="s">
        <v>59</v>
      </c>
      <c r="I99" s="55" t="s">
        <v>573</v>
      </c>
      <c r="J99" s="299" t="s">
        <v>574</v>
      </c>
      <c r="K99" s="288"/>
      <c r="L99" s="288"/>
      <c r="M99" s="300"/>
      <c r="N99" s="134">
        <v>0.09</v>
      </c>
      <c r="O99" s="115">
        <v>0.09</v>
      </c>
      <c r="P99" s="132">
        <f t="shared" si="2"/>
        <v>1</v>
      </c>
      <c r="Q99" s="39">
        <v>0</v>
      </c>
      <c r="R99" s="39">
        <v>0</v>
      </c>
      <c r="S99" s="132">
        <v>0</v>
      </c>
      <c r="T99" s="33" t="s">
        <v>854</v>
      </c>
    </row>
    <row r="100" spans="1:20" ht="60" customHeight="1" x14ac:dyDescent="0.25">
      <c r="A100" s="298"/>
      <c r="B100" s="275" t="s">
        <v>558</v>
      </c>
      <c r="C100" s="266" t="s">
        <v>559</v>
      </c>
      <c r="D100" s="26">
        <v>89</v>
      </c>
      <c r="E100" s="26" t="s">
        <v>575</v>
      </c>
      <c r="F100" s="26" t="s">
        <v>576</v>
      </c>
      <c r="G100" s="26" t="s">
        <v>577</v>
      </c>
      <c r="H100" s="26" t="s">
        <v>59</v>
      </c>
      <c r="I100" s="55" t="s">
        <v>578</v>
      </c>
      <c r="J100" s="270" t="s">
        <v>215</v>
      </c>
      <c r="K100" s="273" t="s">
        <v>216</v>
      </c>
      <c r="L100" s="288">
        <v>197</v>
      </c>
      <c r="M100" s="274" t="s">
        <v>217</v>
      </c>
      <c r="N100" s="134">
        <v>0.09</v>
      </c>
      <c r="O100" s="115">
        <v>0.09</v>
      </c>
      <c r="P100" s="132">
        <f t="shared" si="2"/>
        <v>1</v>
      </c>
      <c r="Q100" s="39">
        <v>0</v>
      </c>
      <c r="R100" s="39">
        <v>0</v>
      </c>
      <c r="S100" s="132">
        <v>0</v>
      </c>
      <c r="T100" s="33" t="s">
        <v>855</v>
      </c>
    </row>
    <row r="101" spans="1:20" ht="60" customHeight="1" x14ac:dyDescent="0.25">
      <c r="A101" s="298"/>
      <c r="B101" s="275"/>
      <c r="C101" s="266"/>
      <c r="D101" s="26">
        <v>90</v>
      </c>
      <c r="E101" s="26" t="s">
        <v>579</v>
      </c>
      <c r="F101" s="26" t="s">
        <v>580</v>
      </c>
      <c r="G101" s="26" t="s">
        <v>581</v>
      </c>
      <c r="H101" s="26" t="s">
        <v>563</v>
      </c>
      <c r="I101" s="55" t="s">
        <v>582</v>
      </c>
      <c r="J101" s="270"/>
      <c r="K101" s="273"/>
      <c r="L101" s="288"/>
      <c r="M101" s="274"/>
      <c r="N101" s="134">
        <v>0.1</v>
      </c>
      <c r="O101" s="115">
        <v>0.1</v>
      </c>
      <c r="P101" s="132">
        <f t="shared" si="2"/>
        <v>1</v>
      </c>
      <c r="Q101" s="39">
        <v>0</v>
      </c>
      <c r="R101" s="39">
        <v>0</v>
      </c>
      <c r="S101" s="132">
        <v>0</v>
      </c>
      <c r="T101" s="33" t="s">
        <v>856</v>
      </c>
    </row>
    <row r="102" spans="1:20" ht="60" customHeight="1" x14ac:dyDescent="0.25">
      <c r="A102" s="298"/>
      <c r="B102" s="275"/>
      <c r="C102" s="266"/>
      <c r="D102" s="26">
        <v>91</v>
      </c>
      <c r="E102" s="26" t="s">
        <v>583</v>
      </c>
      <c r="F102" s="26" t="s">
        <v>584</v>
      </c>
      <c r="G102" s="26" t="s">
        <v>585</v>
      </c>
      <c r="H102" s="26" t="s">
        <v>586</v>
      </c>
      <c r="I102" s="55" t="s">
        <v>587</v>
      </c>
      <c r="J102" s="57" t="s">
        <v>588</v>
      </c>
      <c r="K102" s="26" t="s">
        <v>589</v>
      </c>
      <c r="L102" s="26" t="s">
        <v>590</v>
      </c>
      <c r="M102" s="55" t="s">
        <v>591</v>
      </c>
      <c r="N102" s="134">
        <v>0.09</v>
      </c>
      <c r="O102" s="115">
        <v>0.09</v>
      </c>
      <c r="P102" s="132">
        <f t="shared" si="2"/>
        <v>1</v>
      </c>
      <c r="Q102" s="39">
        <v>0</v>
      </c>
      <c r="R102" s="39">
        <v>0</v>
      </c>
      <c r="S102" s="132">
        <v>0</v>
      </c>
      <c r="T102" s="33" t="s">
        <v>857</v>
      </c>
    </row>
    <row r="103" spans="1:20" ht="60" customHeight="1" x14ac:dyDescent="0.25">
      <c r="A103" s="298"/>
      <c r="B103" s="275"/>
      <c r="C103" s="266"/>
      <c r="D103" s="26">
        <v>92</v>
      </c>
      <c r="E103" s="26" t="s">
        <v>592</v>
      </c>
      <c r="F103" s="26" t="s">
        <v>593</v>
      </c>
      <c r="G103" s="26" t="s">
        <v>594</v>
      </c>
      <c r="H103" s="26" t="s">
        <v>595</v>
      </c>
      <c r="I103" s="55" t="s">
        <v>596</v>
      </c>
      <c r="J103" s="57" t="s">
        <v>597</v>
      </c>
      <c r="K103" s="26" t="s">
        <v>386</v>
      </c>
      <c r="L103" s="42">
        <v>219</v>
      </c>
      <c r="M103" s="33" t="s">
        <v>482</v>
      </c>
      <c r="N103" s="134">
        <v>0.1</v>
      </c>
      <c r="O103" s="115">
        <v>0.1</v>
      </c>
      <c r="P103" s="132">
        <f t="shared" si="2"/>
        <v>1</v>
      </c>
      <c r="Q103" s="39">
        <v>0</v>
      </c>
      <c r="R103" s="39">
        <v>0</v>
      </c>
      <c r="S103" s="132">
        <v>0</v>
      </c>
      <c r="T103" s="33" t="s">
        <v>858</v>
      </c>
    </row>
    <row r="104" spans="1:20" ht="60" customHeight="1" x14ac:dyDescent="0.25">
      <c r="A104" s="298"/>
      <c r="B104" s="275"/>
      <c r="C104" s="266"/>
      <c r="D104" s="26">
        <v>93</v>
      </c>
      <c r="E104" s="26" t="s">
        <v>598</v>
      </c>
      <c r="F104" s="26" t="s">
        <v>599</v>
      </c>
      <c r="G104" s="26" t="s">
        <v>600</v>
      </c>
      <c r="H104" s="26" t="s">
        <v>601</v>
      </c>
      <c r="I104" s="55" t="s">
        <v>602</v>
      </c>
      <c r="J104" s="61" t="s">
        <v>389</v>
      </c>
      <c r="K104" s="28" t="s">
        <v>603</v>
      </c>
      <c r="L104" s="28">
        <v>228</v>
      </c>
      <c r="M104" s="62" t="s">
        <v>604</v>
      </c>
      <c r="N104" s="134">
        <v>0.1</v>
      </c>
      <c r="O104" s="26">
        <v>0</v>
      </c>
      <c r="P104" s="132">
        <f t="shared" si="2"/>
        <v>0</v>
      </c>
      <c r="Q104" s="39">
        <v>0</v>
      </c>
      <c r="R104" s="39">
        <v>0</v>
      </c>
      <c r="S104" s="132">
        <v>0</v>
      </c>
      <c r="T104" s="33" t="s">
        <v>799</v>
      </c>
    </row>
    <row r="105" spans="1:20" ht="60" customHeight="1" x14ac:dyDescent="0.25">
      <c r="A105" s="298"/>
      <c r="B105" s="275"/>
      <c r="C105" s="266"/>
      <c r="D105" s="26">
        <v>94</v>
      </c>
      <c r="E105" s="26" t="s">
        <v>605</v>
      </c>
      <c r="F105" s="26" t="s">
        <v>606</v>
      </c>
      <c r="G105" s="26" t="s">
        <v>607</v>
      </c>
      <c r="H105" s="26" t="s">
        <v>608</v>
      </c>
      <c r="I105" s="55" t="s">
        <v>609</v>
      </c>
      <c r="J105" s="57" t="s">
        <v>254</v>
      </c>
      <c r="K105" s="42" t="s">
        <v>262</v>
      </c>
      <c r="L105" s="26">
        <v>137</v>
      </c>
      <c r="M105" s="55" t="s">
        <v>263</v>
      </c>
      <c r="N105" s="134">
        <v>0.1</v>
      </c>
      <c r="O105" s="26">
        <v>0</v>
      </c>
      <c r="P105" s="132">
        <f t="shared" si="2"/>
        <v>0</v>
      </c>
      <c r="Q105" s="39">
        <v>0</v>
      </c>
      <c r="R105" s="39">
        <v>0</v>
      </c>
      <c r="S105" s="132">
        <v>0</v>
      </c>
      <c r="T105" s="33" t="s">
        <v>774</v>
      </c>
    </row>
    <row r="106" spans="1:20" ht="60" customHeight="1" x14ac:dyDescent="0.25">
      <c r="A106" s="298"/>
      <c r="B106" s="275"/>
      <c r="C106" s="266"/>
      <c r="D106" s="26">
        <v>95</v>
      </c>
      <c r="E106" s="26" t="s">
        <v>610</v>
      </c>
      <c r="F106" s="26" t="s">
        <v>611</v>
      </c>
      <c r="G106" s="26" t="s">
        <v>612</v>
      </c>
      <c r="H106" s="26" t="s">
        <v>87</v>
      </c>
      <c r="I106" s="55" t="s">
        <v>613</v>
      </c>
      <c r="J106" s="270" t="s">
        <v>215</v>
      </c>
      <c r="K106" s="273" t="s">
        <v>216</v>
      </c>
      <c r="L106" s="288">
        <v>197</v>
      </c>
      <c r="M106" s="274" t="s">
        <v>217</v>
      </c>
      <c r="N106" s="134">
        <v>0.1</v>
      </c>
      <c r="O106" s="115">
        <v>0.1</v>
      </c>
      <c r="P106" s="132">
        <f t="shared" si="2"/>
        <v>1</v>
      </c>
      <c r="Q106" s="39">
        <v>0</v>
      </c>
      <c r="R106" s="39">
        <v>0</v>
      </c>
      <c r="S106" s="132">
        <v>0</v>
      </c>
      <c r="T106" s="33" t="s">
        <v>772</v>
      </c>
    </row>
    <row r="107" spans="1:20" ht="60" customHeight="1" x14ac:dyDescent="0.25">
      <c r="A107" s="298"/>
      <c r="B107" s="275"/>
      <c r="C107" s="266"/>
      <c r="D107" s="26">
        <v>96</v>
      </c>
      <c r="E107" s="26" t="s">
        <v>614</v>
      </c>
      <c r="F107" s="26" t="s">
        <v>615</v>
      </c>
      <c r="G107" s="26" t="s">
        <v>616</v>
      </c>
      <c r="H107" s="26" t="s">
        <v>59</v>
      </c>
      <c r="I107" s="55" t="s">
        <v>617</v>
      </c>
      <c r="J107" s="270"/>
      <c r="K107" s="273"/>
      <c r="L107" s="288"/>
      <c r="M107" s="274"/>
      <c r="N107" s="134">
        <v>0.09</v>
      </c>
      <c r="O107" s="115">
        <v>0.09</v>
      </c>
      <c r="P107" s="132">
        <f t="shared" ref="P107:P120" si="4">O107/N107</f>
        <v>1</v>
      </c>
      <c r="Q107" s="39">
        <v>0</v>
      </c>
      <c r="R107" s="39">
        <v>0</v>
      </c>
      <c r="S107" s="132">
        <v>0</v>
      </c>
      <c r="T107" s="33" t="s">
        <v>859</v>
      </c>
    </row>
    <row r="108" spans="1:20" ht="60" customHeight="1" x14ac:dyDescent="0.25">
      <c r="A108" s="298"/>
      <c r="B108" s="275"/>
      <c r="C108" s="28" t="s">
        <v>618</v>
      </c>
      <c r="D108" s="26">
        <v>97</v>
      </c>
      <c r="E108" s="26" t="s">
        <v>619</v>
      </c>
      <c r="F108" s="26" t="s">
        <v>620</v>
      </c>
      <c r="G108" s="26" t="s">
        <v>621</v>
      </c>
      <c r="H108" s="26" t="s">
        <v>59</v>
      </c>
      <c r="I108" s="55" t="s">
        <v>622</v>
      </c>
      <c r="J108" s="57" t="s">
        <v>406</v>
      </c>
      <c r="K108" s="26" t="s">
        <v>407</v>
      </c>
      <c r="L108" s="42">
        <v>136</v>
      </c>
      <c r="M108" s="55" t="s">
        <v>455</v>
      </c>
      <c r="N108" s="134">
        <v>0.09</v>
      </c>
      <c r="O108" s="115">
        <v>0.09</v>
      </c>
      <c r="P108" s="132">
        <f t="shared" si="4"/>
        <v>1</v>
      </c>
      <c r="Q108" s="39">
        <v>0</v>
      </c>
      <c r="R108" s="39">
        <v>0</v>
      </c>
      <c r="S108" s="132">
        <v>0</v>
      </c>
      <c r="T108" s="33" t="s">
        <v>836</v>
      </c>
    </row>
    <row r="109" spans="1:20" ht="60" customHeight="1" x14ac:dyDescent="0.25">
      <c r="A109" s="307" t="s">
        <v>624</v>
      </c>
      <c r="B109" s="266" t="s">
        <v>625</v>
      </c>
      <c r="C109" s="309" t="s">
        <v>626</v>
      </c>
      <c r="D109" s="26">
        <v>98</v>
      </c>
      <c r="E109" s="32" t="s">
        <v>627</v>
      </c>
      <c r="F109" s="27" t="s">
        <v>628</v>
      </c>
      <c r="G109" s="27" t="s">
        <v>629</v>
      </c>
      <c r="H109" s="27" t="s">
        <v>630</v>
      </c>
      <c r="I109" s="33" t="s">
        <v>631</v>
      </c>
      <c r="J109" s="270" t="s">
        <v>233</v>
      </c>
      <c r="K109" s="273" t="s">
        <v>234</v>
      </c>
      <c r="L109" s="275">
        <v>197</v>
      </c>
      <c r="M109" s="276" t="s">
        <v>217</v>
      </c>
      <c r="N109" s="134">
        <v>0.1</v>
      </c>
      <c r="O109" s="26">
        <v>0</v>
      </c>
      <c r="P109" s="132">
        <f t="shared" si="4"/>
        <v>0</v>
      </c>
      <c r="Q109" s="39">
        <v>0</v>
      </c>
      <c r="R109" s="39">
        <v>0</v>
      </c>
      <c r="S109" s="132">
        <v>0</v>
      </c>
      <c r="T109" s="33" t="s">
        <v>860</v>
      </c>
    </row>
    <row r="110" spans="1:20" ht="60" customHeight="1" x14ac:dyDescent="0.25">
      <c r="A110" s="307"/>
      <c r="B110" s="266"/>
      <c r="C110" s="309"/>
      <c r="D110" s="26">
        <v>99</v>
      </c>
      <c r="E110" s="32" t="s">
        <v>632</v>
      </c>
      <c r="F110" s="32" t="s">
        <v>633</v>
      </c>
      <c r="G110" s="32" t="s">
        <v>634</v>
      </c>
      <c r="H110" s="32" t="s">
        <v>635</v>
      </c>
      <c r="I110" s="34" t="s">
        <v>631</v>
      </c>
      <c r="J110" s="270"/>
      <c r="K110" s="273"/>
      <c r="L110" s="275"/>
      <c r="M110" s="276"/>
      <c r="N110" s="134">
        <v>0.08</v>
      </c>
      <c r="O110" s="26">
        <v>0</v>
      </c>
      <c r="P110" s="132">
        <f t="shared" si="4"/>
        <v>0</v>
      </c>
      <c r="Q110" s="39">
        <v>0</v>
      </c>
      <c r="R110" s="39">
        <v>0</v>
      </c>
      <c r="S110" s="132">
        <v>0</v>
      </c>
      <c r="T110" s="33" t="s">
        <v>861</v>
      </c>
    </row>
    <row r="111" spans="1:20" ht="60" customHeight="1" x14ac:dyDescent="0.25">
      <c r="A111" s="307"/>
      <c r="B111" s="266"/>
      <c r="C111" s="275" t="s">
        <v>636</v>
      </c>
      <c r="D111" s="30">
        <v>100</v>
      </c>
      <c r="E111" s="32" t="s">
        <v>637</v>
      </c>
      <c r="F111" s="27" t="s">
        <v>638</v>
      </c>
      <c r="G111" s="27" t="s">
        <v>639</v>
      </c>
      <c r="H111" s="27" t="s">
        <v>640</v>
      </c>
      <c r="I111" s="33" t="s">
        <v>641</v>
      </c>
      <c r="J111" s="270"/>
      <c r="K111" s="273"/>
      <c r="L111" s="275"/>
      <c r="M111" s="276"/>
      <c r="N111" s="134">
        <v>0.09</v>
      </c>
      <c r="O111" s="115">
        <v>0.09</v>
      </c>
      <c r="P111" s="132">
        <f t="shared" si="4"/>
        <v>1</v>
      </c>
      <c r="Q111" s="39">
        <v>0</v>
      </c>
      <c r="R111" s="39">
        <v>0</v>
      </c>
      <c r="S111" s="132">
        <v>0</v>
      </c>
      <c r="T111" s="33" t="s">
        <v>862</v>
      </c>
    </row>
    <row r="112" spans="1:20" ht="60" customHeight="1" x14ac:dyDescent="0.25">
      <c r="A112" s="307"/>
      <c r="B112" s="266"/>
      <c r="C112" s="275"/>
      <c r="D112" s="26">
        <v>101</v>
      </c>
      <c r="E112" s="31" t="s">
        <v>642</v>
      </c>
      <c r="F112" s="27" t="s">
        <v>643</v>
      </c>
      <c r="G112" s="27" t="s">
        <v>644</v>
      </c>
      <c r="H112" s="27" t="s">
        <v>645</v>
      </c>
      <c r="I112" s="33" t="s">
        <v>641</v>
      </c>
      <c r="J112" s="270"/>
      <c r="K112" s="273"/>
      <c r="L112" s="275"/>
      <c r="M112" s="276"/>
      <c r="N112" s="134">
        <v>0.09</v>
      </c>
      <c r="O112" s="115">
        <v>0.09</v>
      </c>
      <c r="P112" s="132">
        <f t="shared" si="4"/>
        <v>1</v>
      </c>
      <c r="Q112" s="39">
        <v>0</v>
      </c>
      <c r="R112" s="39">
        <v>0</v>
      </c>
      <c r="S112" s="132">
        <v>0</v>
      </c>
      <c r="T112" s="33" t="s">
        <v>863</v>
      </c>
    </row>
    <row r="113" spans="1:20" ht="60" customHeight="1" x14ac:dyDescent="0.25">
      <c r="A113" s="307"/>
      <c r="B113" s="266"/>
      <c r="C113" s="275"/>
      <c r="D113" s="26">
        <v>102</v>
      </c>
      <c r="E113" s="32" t="s">
        <v>646</v>
      </c>
      <c r="F113" s="27" t="s">
        <v>647</v>
      </c>
      <c r="G113" s="27" t="s">
        <v>648</v>
      </c>
      <c r="H113" s="27" t="s">
        <v>649</v>
      </c>
      <c r="I113" s="33" t="s">
        <v>650</v>
      </c>
      <c r="J113" s="270"/>
      <c r="K113" s="273"/>
      <c r="L113" s="275"/>
      <c r="M113" s="276"/>
      <c r="N113" s="134">
        <v>0.09</v>
      </c>
      <c r="O113" s="115">
        <v>0.09</v>
      </c>
      <c r="P113" s="132">
        <f t="shared" si="4"/>
        <v>1</v>
      </c>
      <c r="Q113" s="39">
        <v>0</v>
      </c>
      <c r="R113" s="39">
        <v>0</v>
      </c>
      <c r="S113" s="132">
        <v>0</v>
      </c>
      <c r="T113" s="33" t="s">
        <v>864</v>
      </c>
    </row>
    <row r="114" spans="1:20" ht="60" customHeight="1" x14ac:dyDescent="0.25">
      <c r="A114" s="307"/>
      <c r="B114" s="266"/>
      <c r="C114" s="275"/>
      <c r="D114" s="26">
        <v>103</v>
      </c>
      <c r="E114" s="27" t="s">
        <v>651</v>
      </c>
      <c r="F114" s="27" t="s">
        <v>652</v>
      </c>
      <c r="G114" s="27" t="s">
        <v>653</v>
      </c>
      <c r="H114" s="27" t="s">
        <v>654</v>
      </c>
      <c r="I114" s="33" t="s">
        <v>655</v>
      </c>
      <c r="J114" s="270"/>
      <c r="K114" s="273"/>
      <c r="L114" s="275"/>
      <c r="M114" s="276"/>
      <c r="N114" s="134">
        <v>0.09</v>
      </c>
      <c r="O114" s="115">
        <v>0.09</v>
      </c>
      <c r="P114" s="132">
        <f t="shared" si="4"/>
        <v>1</v>
      </c>
      <c r="Q114" s="39">
        <v>0</v>
      </c>
      <c r="R114" s="39">
        <v>0</v>
      </c>
      <c r="S114" s="132">
        <v>0</v>
      </c>
      <c r="T114" s="33" t="s">
        <v>864</v>
      </c>
    </row>
    <row r="115" spans="1:20" ht="60" customHeight="1" x14ac:dyDescent="0.25">
      <c r="A115" s="307"/>
      <c r="B115" s="266"/>
      <c r="C115" s="275"/>
      <c r="D115" s="30">
        <v>104</v>
      </c>
      <c r="E115" s="27" t="s">
        <v>656</v>
      </c>
      <c r="F115" s="27" t="s">
        <v>657</v>
      </c>
      <c r="G115" s="27" t="s">
        <v>658</v>
      </c>
      <c r="H115" s="27" t="s">
        <v>659</v>
      </c>
      <c r="I115" s="33" t="s">
        <v>660</v>
      </c>
      <c r="J115" s="270"/>
      <c r="K115" s="273"/>
      <c r="L115" s="275"/>
      <c r="M115" s="276"/>
      <c r="N115" s="134">
        <v>0.09</v>
      </c>
      <c r="O115" s="115">
        <v>0.09</v>
      </c>
      <c r="P115" s="132">
        <f t="shared" si="4"/>
        <v>1</v>
      </c>
      <c r="Q115" s="39">
        <v>0</v>
      </c>
      <c r="R115" s="39">
        <v>0</v>
      </c>
      <c r="S115" s="132">
        <v>0</v>
      </c>
      <c r="T115" s="33" t="s">
        <v>865</v>
      </c>
    </row>
    <row r="116" spans="1:20" ht="60" customHeight="1" x14ac:dyDescent="0.25">
      <c r="A116" s="307"/>
      <c r="B116" s="266"/>
      <c r="C116" s="275"/>
      <c r="D116" s="26">
        <v>105</v>
      </c>
      <c r="E116" s="27" t="s">
        <v>661</v>
      </c>
      <c r="F116" s="27" t="s">
        <v>662</v>
      </c>
      <c r="G116" s="27" t="s">
        <v>663</v>
      </c>
      <c r="H116" s="27" t="s">
        <v>664</v>
      </c>
      <c r="I116" s="33" t="s">
        <v>665</v>
      </c>
      <c r="J116" s="270"/>
      <c r="K116" s="273"/>
      <c r="L116" s="275"/>
      <c r="M116" s="276"/>
      <c r="N116" s="137">
        <v>1.2E-2</v>
      </c>
      <c r="O116" s="116">
        <v>5.0000000000000001E-3</v>
      </c>
      <c r="P116" s="132">
        <f t="shared" si="4"/>
        <v>0.41666666666666669</v>
      </c>
      <c r="Q116" s="39">
        <v>13000000</v>
      </c>
      <c r="R116" s="39">
        <v>13000000</v>
      </c>
      <c r="S116" s="132">
        <f t="shared" ref="S116" si="5">R116/Q116</f>
        <v>1</v>
      </c>
      <c r="T116" s="33" t="s">
        <v>866</v>
      </c>
    </row>
    <row r="117" spans="1:20" ht="60" customHeight="1" x14ac:dyDescent="0.25">
      <c r="A117" s="307"/>
      <c r="B117" s="266"/>
      <c r="C117" s="275"/>
      <c r="D117" s="26">
        <v>106</v>
      </c>
      <c r="E117" s="27" t="s">
        <v>666</v>
      </c>
      <c r="F117" s="27" t="s">
        <v>667</v>
      </c>
      <c r="G117" s="27" t="s">
        <v>668</v>
      </c>
      <c r="H117" s="27" t="s">
        <v>669</v>
      </c>
      <c r="I117" s="33" t="s">
        <v>670</v>
      </c>
      <c r="J117" s="270"/>
      <c r="K117" s="273"/>
      <c r="L117" s="275"/>
      <c r="M117" s="276"/>
      <c r="N117" s="134">
        <v>0.09</v>
      </c>
      <c r="O117" s="115">
        <v>0.09</v>
      </c>
      <c r="P117" s="132">
        <f t="shared" si="4"/>
        <v>1</v>
      </c>
      <c r="Q117" s="39">
        <v>0</v>
      </c>
      <c r="R117" s="39">
        <v>0</v>
      </c>
      <c r="S117" s="132">
        <v>0</v>
      </c>
      <c r="T117" s="33" t="s">
        <v>867</v>
      </c>
    </row>
    <row r="118" spans="1:20" ht="60" customHeight="1" x14ac:dyDescent="0.25">
      <c r="A118" s="307"/>
      <c r="B118" s="266"/>
      <c r="C118" s="275"/>
      <c r="D118" s="26">
        <v>107</v>
      </c>
      <c r="E118" s="27" t="s">
        <v>671</v>
      </c>
      <c r="F118" s="27" t="s">
        <v>672</v>
      </c>
      <c r="G118" s="27" t="s">
        <v>673</v>
      </c>
      <c r="H118" s="27" t="s">
        <v>59</v>
      </c>
      <c r="I118" s="33" t="s">
        <v>674</v>
      </c>
      <c r="J118" s="270"/>
      <c r="K118" s="273"/>
      <c r="L118" s="275"/>
      <c r="M118" s="276"/>
      <c r="N118" s="134">
        <v>0.09</v>
      </c>
      <c r="O118" s="115">
        <v>0.09</v>
      </c>
      <c r="P118" s="132">
        <f t="shared" si="4"/>
        <v>1</v>
      </c>
      <c r="Q118" s="39">
        <v>0</v>
      </c>
      <c r="R118" s="39">
        <v>0</v>
      </c>
      <c r="S118" s="132">
        <v>0</v>
      </c>
      <c r="T118" s="33" t="s">
        <v>868</v>
      </c>
    </row>
    <row r="119" spans="1:20" ht="60" customHeight="1" x14ac:dyDescent="0.25">
      <c r="A119" s="307"/>
      <c r="B119" s="303" t="s">
        <v>675</v>
      </c>
      <c r="C119" s="266" t="s">
        <v>676</v>
      </c>
      <c r="D119" s="30">
        <v>108</v>
      </c>
      <c r="E119" s="27" t="s">
        <v>677</v>
      </c>
      <c r="F119" s="27" t="s">
        <v>678</v>
      </c>
      <c r="G119" s="27" t="s">
        <v>679</v>
      </c>
      <c r="H119" s="27" t="s">
        <v>680</v>
      </c>
      <c r="I119" s="33" t="s">
        <v>670</v>
      </c>
      <c r="J119" s="270"/>
      <c r="K119" s="273"/>
      <c r="L119" s="275"/>
      <c r="M119" s="276"/>
      <c r="N119" s="134">
        <v>0.09</v>
      </c>
      <c r="O119" s="115">
        <v>0.09</v>
      </c>
      <c r="P119" s="132">
        <f t="shared" si="4"/>
        <v>1</v>
      </c>
      <c r="Q119" s="39">
        <v>0</v>
      </c>
      <c r="R119" s="39">
        <v>0</v>
      </c>
      <c r="S119" s="132">
        <v>0</v>
      </c>
      <c r="T119" s="33" t="s">
        <v>869</v>
      </c>
    </row>
    <row r="120" spans="1:20" ht="60" customHeight="1" thickBot="1" x14ac:dyDescent="0.3">
      <c r="A120" s="308"/>
      <c r="B120" s="304"/>
      <c r="C120" s="333"/>
      <c r="D120" s="73">
        <v>109</v>
      </c>
      <c r="E120" s="35" t="s">
        <v>681</v>
      </c>
      <c r="F120" s="35" t="s">
        <v>682</v>
      </c>
      <c r="G120" s="35" t="s">
        <v>683</v>
      </c>
      <c r="H120" s="35" t="s">
        <v>684</v>
      </c>
      <c r="I120" s="36" t="s">
        <v>685</v>
      </c>
      <c r="J120" s="310"/>
      <c r="K120" s="311"/>
      <c r="L120" s="301"/>
      <c r="M120" s="302"/>
      <c r="N120" s="78">
        <v>0.09</v>
      </c>
      <c r="O120" s="138">
        <v>0.09</v>
      </c>
      <c r="P120" s="46">
        <f t="shared" si="4"/>
        <v>1</v>
      </c>
      <c r="Q120" s="47">
        <v>0</v>
      </c>
      <c r="R120" s="47">
        <v>0</v>
      </c>
      <c r="S120" s="46">
        <v>0</v>
      </c>
      <c r="T120" s="36" t="s">
        <v>870</v>
      </c>
    </row>
  </sheetData>
  <mergeCells count="144">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 ref="L18:L20"/>
    <mergeCell ref="J2:M2"/>
    <mergeCell ref="N2:O2"/>
    <mergeCell ref="P2:P3"/>
    <mergeCell ref="Q2:R2"/>
    <mergeCell ref="S2:S3"/>
    <mergeCell ref="N32:N35"/>
    <mergeCell ref="M18:M20"/>
    <mergeCell ref="S32:S35"/>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557" priority="12"/>
  </conditionalFormatting>
  <conditionalFormatting sqref="L39">
    <cfRule type="duplicateValues" dxfId="556" priority="11"/>
  </conditionalFormatting>
  <conditionalFormatting sqref="L18">
    <cfRule type="duplicateValues" dxfId="555" priority="10"/>
  </conditionalFormatting>
  <conditionalFormatting sqref="L42">
    <cfRule type="duplicateValues" dxfId="554" priority="9"/>
  </conditionalFormatting>
  <conditionalFormatting sqref="L50">
    <cfRule type="duplicateValues" dxfId="553" priority="8"/>
  </conditionalFormatting>
  <conditionalFormatting sqref="K75">
    <cfRule type="duplicateValues" dxfId="552" priority="7"/>
  </conditionalFormatting>
  <conditionalFormatting sqref="L109">
    <cfRule type="duplicateValues" dxfId="551" priority="6"/>
  </conditionalFormatting>
  <conditionalFormatting sqref="P36 P4:P32 P42:P120">
    <cfRule type="cellIs" dxfId="550" priority="1" operator="lessThan">
      <formula>0.4</formula>
    </cfRule>
    <cfRule type="cellIs" dxfId="549" priority="2" operator="between">
      <formula>0.4</formula>
      <formula>0.5999</formula>
    </cfRule>
    <cfRule type="cellIs" dxfId="548" priority="3" operator="between">
      <formula>0.6</formula>
      <formula>0.6999</formula>
    </cfRule>
    <cfRule type="cellIs" dxfId="547" priority="4" operator="between">
      <formula>0.7</formula>
      <formula>0.7999</formula>
    </cfRule>
    <cfRule type="cellIs" dxfId="546" priority="5" operator="greaterThan">
      <formula>0.7999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0"/>
  <sheetViews>
    <sheetView zoomScale="80" zoomScaleNormal="80" workbookViewId="0">
      <pane xSplit="6" ySplit="3" topLeftCell="N130" activePane="bottomRight" state="frozen"/>
      <selection pane="topRight" activeCell="G1" sqref="G1"/>
      <selection pane="bottomLeft" activeCell="A4" sqref="A4"/>
      <selection pane="bottomRight" activeCell="S75" sqref="S75"/>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5" customWidth="1"/>
    <col min="19" max="19" width="9.7109375" style="4" customWidth="1"/>
    <col min="20" max="20" width="30.7109375" style="3" customWidth="1"/>
  </cols>
  <sheetData>
    <row r="1" spans="1:20" ht="21.75" thickBot="1" x14ac:dyDescent="0.3">
      <c r="A1" s="339" t="s">
        <v>698</v>
      </c>
      <c r="B1" s="340"/>
      <c r="C1" s="340"/>
      <c r="D1" s="340"/>
      <c r="E1" s="340"/>
      <c r="F1" s="340"/>
      <c r="G1" s="340"/>
      <c r="H1" s="340"/>
      <c r="I1" s="341"/>
      <c r="J1" s="21"/>
      <c r="K1" s="21"/>
      <c r="L1" s="21"/>
      <c r="M1" s="21"/>
      <c r="N1" s="22"/>
      <c r="O1" s="22"/>
      <c r="P1" s="23"/>
      <c r="Q1" s="25"/>
      <c r="R1" s="25"/>
      <c r="S1" s="23"/>
      <c r="T1" s="24"/>
    </row>
    <row r="2" spans="1:20" ht="24.75" customHeight="1" x14ac:dyDescent="0.25">
      <c r="A2" s="342" t="s">
        <v>0</v>
      </c>
      <c r="B2" s="342" t="s">
        <v>1</v>
      </c>
      <c r="C2" s="342" t="s">
        <v>2</v>
      </c>
      <c r="D2" s="342" t="s">
        <v>12</v>
      </c>
      <c r="E2" s="342" t="s">
        <v>3</v>
      </c>
      <c r="F2" s="342" t="s">
        <v>4</v>
      </c>
      <c r="G2" s="342" t="s">
        <v>5</v>
      </c>
      <c r="H2" s="342" t="s">
        <v>6</v>
      </c>
      <c r="I2" s="344" t="s">
        <v>7</v>
      </c>
      <c r="J2" s="336" t="s">
        <v>284</v>
      </c>
      <c r="K2" s="337"/>
      <c r="L2" s="337"/>
      <c r="M2" s="338"/>
      <c r="N2" s="282" t="s">
        <v>689</v>
      </c>
      <c r="O2" s="283"/>
      <c r="P2" s="271" t="s">
        <v>281</v>
      </c>
      <c r="Q2" s="283" t="s">
        <v>690</v>
      </c>
      <c r="R2" s="283"/>
      <c r="S2" s="271" t="s">
        <v>281</v>
      </c>
      <c r="T2" s="278" t="s">
        <v>691</v>
      </c>
    </row>
    <row r="3" spans="1:20" ht="26.25" thickBot="1" x14ac:dyDescent="0.3">
      <c r="A3" s="343"/>
      <c r="B3" s="343"/>
      <c r="C3" s="343"/>
      <c r="D3" s="343"/>
      <c r="E3" s="343"/>
      <c r="F3" s="343"/>
      <c r="G3" s="343"/>
      <c r="H3" s="343"/>
      <c r="I3" s="345"/>
      <c r="J3" s="81" t="s">
        <v>8</v>
      </c>
      <c r="K3" s="82" t="s">
        <v>9</v>
      </c>
      <c r="L3" s="82" t="s">
        <v>10</v>
      </c>
      <c r="M3" s="83" t="s">
        <v>11</v>
      </c>
      <c r="N3" s="84" t="s">
        <v>277</v>
      </c>
      <c r="O3" s="85" t="s">
        <v>278</v>
      </c>
      <c r="P3" s="272"/>
      <c r="Q3" s="85" t="s">
        <v>277</v>
      </c>
      <c r="R3" s="85" t="s">
        <v>278</v>
      </c>
      <c r="S3" s="272"/>
      <c r="T3" s="279"/>
    </row>
    <row r="4" spans="1:20" ht="60" customHeight="1" x14ac:dyDescent="0.25">
      <c r="A4" s="296" t="s">
        <v>13</v>
      </c>
      <c r="B4" s="297" t="s">
        <v>14</v>
      </c>
      <c r="C4" s="277" t="s">
        <v>15</v>
      </c>
      <c r="D4" s="87">
        <v>1</v>
      </c>
      <c r="E4" s="86" t="s">
        <v>16</v>
      </c>
      <c r="F4" s="86" t="s">
        <v>17</v>
      </c>
      <c r="G4" s="86" t="s">
        <v>18</v>
      </c>
      <c r="H4" s="86" t="s">
        <v>19</v>
      </c>
      <c r="I4" s="88" t="s">
        <v>20</v>
      </c>
      <c r="J4" s="48" t="s">
        <v>205</v>
      </c>
      <c r="K4" s="49" t="s">
        <v>206</v>
      </c>
      <c r="L4" s="49" t="s">
        <v>96</v>
      </c>
      <c r="M4" s="52" t="s">
        <v>207</v>
      </c>
      <c r="N4" s="48">
        <v>0.09</v>
      </c>
      <c r="O4" s="49">
        <v>0.09</v>
      </c>
      <c r="P4" s="50">
        <f>O4/N4</f>
        <v>1</v>
      </c>
      <c r="Q4" s="51" t="s">
        <v>96</v>
      </c>
      <c r="R4" s="51" t="s">
        <v>872</v>
      </c>
      <c r="S4" s="50"/>
      <c r="T4" s="52" t="s">
        <v>889</v>
      </c>
    </row>
    <row r="5" spans="1:20" ht="60" customHeight="1" x14ac:dyDescent="0.25">
      <c r="A5" s="270"/>
      <c r="B5" s="273"/>
      <c r="C5" s="266"/>
      <c r="D5" s="26">
        <v>2</v>
      </c>
      <c r="E5" s="27" t="s">
        <v>21</v>
      </c>
      <c r="F5" s="27" t="s">
        <v>22</v>
      </c>
      <c r="G5" s="27" t="s">
        <v>23</v>
      </c>
      <c r="H5" s="27" t="s">
        <v>24</v>
      </c>
      <c r="I5" s="33" t="s">
        <v>25</v>
      </c>
      <c r="J5" s="57" t="s">
        <v>208</v>
      </c>
      <c r="K5" s="27" t="s">
        <v>209</v>
      </c>
      <c r="L5" s="26">
        <v>52</v>
      </c>
      <c r="M5" s="33" t="s">
        <v>210</v>
      </c>
      <c r="N5" s="57">
        <v>3</v>
      </c>
      <c r="O5" s="26">
        <v>3</v>
      </c>
      <c r="P5" s="133">
        <f t="shared" ref="P5:P31" si="0">O5/N5</f>
        <v>1</v>
      </c>
      <c r="Q5" s="39">
        <v>245080000</v>
      </c>
      <c r="R5" s="39">
        <v>117720000</v>
      </c>
      <c r="S5" s="38">
        <f>R5/Q5</f>
        <v>0.48033295250530439</v>
      </c>
      <c r="T5" s="33" t="s">
        <v>890</v>
      </c>
    </row>
    <row r="6" spans="1:20" ht="60" customHeight="1" x14ac:dyDescent="0.25">
      <c r="A6" s="270"/>
      <c r="B6" s="273"/>
      <c r="C6" s="266"/>
      <c r="D6" s="26">
        <v>3</v>
      </c>
      <c r="E6" s="27" t="s">
        <v>26</v>
      </c>
      <c r="F6" s="27" t="s">
        <v>27</v>
      </c>
      <c r="G6" s="27" t="s">
        <v>28</v>
      </c>
      <c r="H6" s="27" t="s">
        <v>29</v>
      </c>
      <c r="I6" s="33" t="s">
        <v>30</v>
      </c>
      <c r="J6" s="57" t="s">
        <v>211</v>
      </c>
      <c r="K6" s="27" t="s">
        <v>212</v>
      </c>
      <c r="L6" s="26">
        <v>45</v>
      </c>
      <c r="M6" s="33" t="s">
        <v>213</v>
      </c>
      <c r="N6" s="57">
        <v>1</v>
      </c>
      <c r="O6" s="26">
        <v>1</v>
      </c>
      <c r="P6" s="133">
        <f t="shared" si="0"/>
        <v>1</v>
      </c>
      <c r="Q6" s="39">
        <v>69920000</v>
      </c>
      <c r="R6" s="39">
        <v>24640000</v>
      </c>
      <c r="S6" s="135">
        <f>R6/Q6</f>
        <v>0.35240274599542332</v>
      </c>
      <c r="T6" s="33" t="s">
        <v>891</v>
      </c>
    </row>
    <row r="7" spans="1:20" ht="60" customHeight="1" x14ac:dyDescent="0.25">
      <c r="A7" s="270"/>
      <c r="B7" s="273"/>
      <c r="C7" s="266"/>
      <c r="D7" s="26">
        <v>4</v>
      </c>
      <c r="E7" s="27" t="s">
        <v>31</v>
      </c>
      <c r="F7" s="27" t="s">
        <v>32</v>
      </c>
      <c r="G7" s="27" t="s">
        <v>33</v>
      </c>
      <c r="H7" s="27" t="s">
        <v>34</v>
      </c>
      <c r="I7" s="33" t="s">
        <v>35</v>
      </c>
      <c r="J7" s="57" t="s">
        <v>96</v>
      </c>
      <c r="K7" s="26" t="s">
        <v>96</v>
      </c>
      <c r="L7" s="26" t="s">
        <v>96</v>
      </c>
      <c r="M7" s="55" t="s">
        <v>96</v>
      </c>
      <c r="N7" s="57">
        <v>1</v>
      </c>
      <c r="O7" s="26">
        <v>1</v>
      </c>
      <c r="P7" s="133">
        <f t="shared" si="0"/>
        <v>1</v>
      </c>
      <c r="Q7" s="39" t="s">
        <v>873</v>
      </c>
      <c r="R7" s="39" t="s">
        <v>873</v>
      </c>
      <c r="S7" s="38"/>
      <c r="T7" s="33" t="s">
        <v>892</v>
      </c>
    </row>
    <row r="8" spans="1:20" ht="60" customHeight="1" x14ac:dyDescent="0.25">
      <c r="A8" s="270"/>
      <c r="B8" s="273"/>
      <c r="C8" s="266"/>
      <c r="D8" s="26">
        <v>5</v>
      </c>
      <c r="E8" s="27" t="s">
        <v>36</v>
      </c>
      <c r="F8" s="27" t="s">
        <v>37</v>
      </c>
      <c r="G8" s="27" t="s">
        <v>38</v>
      </c>
      <c r="H8" s="27" t="s">
        <v>39</v>
      </c>
      <c r="I8" s="33" t="s">
        <v>40</v>
      </c>
      <c r="J8" s="57" t="s">
        <v>211</v>
      </c>
      <c r="K8" s="27" t="s">
        <v>214</v>
      </c>
      <c r="L8" s="26">
        <v>45</v>
      </c>
      <c r="M8" s="33" t="s">
        <v>213</v>
      </c>
      <c r="N8" s="57">
        <v>1</v>
      </c>
      <c r="O8" s="26">
        <v>1</v>
      </c>
      <c r="P8" s="133">
        <f t="shared" si="0"/>
        <v>1</v>
      </c>
      <c r="Q8" s="39">
        <v>69920000</v>
      </c>
      <c r="R8" s="39">
        <v>24640000</v>
      </c>
      <c r="S8" s="38">
        <f>R8/Q8</f>
        <v>0.35240274599542332</v>
      </c>
      <c r="T8" s="33" t="s">
        <v>893</v>
      </c>
    </row>
    <row r="9" spans="1:20" ht="60" customHeight="1" x14ac:dyDescent="0.25">
      <c r="A9" s="270"/>
      <c r="B9" s="273"/>
      <c r="C9" s="266"/>
      <c r="D9" s="26">
        <v>6</v>
      </c>
      <c r="E9" s="27" t="s">
        <v>41</v>
      </c>
      <c r="F9" s="27" t="s">
        <v>42</v>
      </c>
      <c r="G9" s="27" t="s">
        <v>43</v>
      </c>
      <c r="H9" s="26" t="s">
        <v>44</v>
      </c>
      <c r="I9" s="55" t="s">
        <v>45</v>
      </c>
      <c r="J9" s="91" t="s">
        <v>215</v>
      </c>
      <c r="K9" s="27" t="s">
        <v>216</v>
      </c>
      <c r="L9" s="10">
        <v>197</v>
      </c>
      <c r="M9" s="33" t="s">
        <v>217</v>
      </c>
      <c r="N9" s="57">
        <v>0.08</v>
      </c>
      <c r="O9" s="26">
        <v>7.4999999999999997E-2</v>
      </c>
      <c r="P9" s="133">
        <f t="shared" si="0"/>
        <v>0.9375</v>
      </c>
      <c r="Q9" s="39">
        <v>82000000</v>
      </c>
      <c r="R9" s="39">
        <v>6570000</v>
      </c>
      <c r="S9" s="135">
        <f>R9/Q9</f>
        <v>8.0121951219512197E-2</v>
      </c>
      <c r="T9" s="33" t="s">
        <v>894</v>
      </c>
    </row>
    <row r="10" spans="1:20" ht="60" customHeight="1" x14ac:dyDescent="0.25">
      <c r="A10" s="270"/>
      <c r="B10" s="273"/>
      <c r="C10" s="266"/>
      <c r="D10" s="26">
        <v>7</v>
      </c>
      <c r="E10" s="27" t="s">
        <v>46</v>
      </c>
      <c r="F10" s="27" t="s">
        <v>47</v>
      </c>
      <c r="G10" s="27" t="s">
        <v>48</v>
      </c>
      <c r="H10" s="27" t="s">
        <v>19</v>
      </c>
      <c r="I10" s="33" t="s">
        <v>49</v>
      </c>
      <c r="J10" s="57" t="s">
        <v>96</v>
      </c>
      <c r="K10" s="26" t="s">
        <v>96</v>
      </c>
      <c r="L10" s="26" t="s">
        <v>96</v>
      </c>
      <c r="M10" s="55" t="s">
        <v>96</v>
      </c>
      <c r="N10" s="57">
        <v>0.1</v>
      </c>
      <c r="O10" s="26">
        <v>0.08</v>
      </c>
      <c r="P10" s="133">
        <f t="shared" si="0"/>
        <v>0.79999999999999993</v>
      </c>
      <c r="Q10" s="39" t="s">
        <v>873</v>
      </c>
      <c r="R10" s="39" t="s">
        <v>873</v>
      </c>
      <c r="S10" s="38"/>
      <c r="T10" s="33" t="s">
        <v>895</v>
      </c>
    </row>
    <row r="11" spans="1:20" ht="60" customHeight="1" x14ac:dyDescent="0.25">
      <c r="A11" s="270"/>
      <c r="B11" s="273"/>
      <c r="C11" s="266" t="s">
        <v>50</v>
      </c>
      <c r="D11" s="26">
        <v>8</v>
      </c>
      <c r="E11" s="27" t="s">
        <v>51</v>
      </c>
      <c r="F11" s="27" t="s">
        <v>52</v>
      </c>
      <c r="G11" s="27" t="s">
        <v>53</v>
      </c>
      <c r="H11" s="27" t="s">
        <v>54</v>
      </c>
      <c r="I11" s="33" t="s">
        <v>55</v>
      </c>
      <c r="J11" s="7" t="s">
        <v>211</v>
      </c>
      <c r="K11" s="27" t="s">
        <v>218</v>
      </c>
      <c r="L11" s="26">
        <v>33</v>
      </c>
      <c r="M11" s="33" t="s">
        <v>219</v>
      </c>
      <c r="N11" s="57">
        <v>10</v>
      </c>
      <c r="O11" s="26">
        <v>8</v>
      </c>
      <c r="P11" s="133">
        <f t="shared" si="0"/>
        <v>0.8</v>
      </c>
      <c r="Q11" s="39">
        <v>28600000</v>
      </c>
      <c r="R11" s="39">
        <v>25860000</v>
      </c>
      <c r="S11" s="38">
        <f>R11/Q11</f>
        <v>0.90419580419580414</v>
      </c>
      <c r="T11" s="33" t="s">
        <v>896</v>
      </c>
    </row>
    <row r="12" spans="1:20" ht="60" customHeight="1" x14ac:dyDescent="0.25">
      <c r="A12" s="270"/>
      <c r="B12" s="273"/>
      <c r="C12" s="266"/>
      <c r="D12" s="26">
        <v>9</v>
      </c>
      <c r="E12" s="27" t="s">
        <v>56</v>
      </c>
      <c r="F12" s="27" t="s">
        <v>57</v>
      </c>
      <c r="G12" s="27" t="s">
        <v>58</v>
      </c>
      <c r="H12" s="27" t="s">
        <v>59</v>
      </c>
      <c r="I12" s="33" t="s">
        <v>55</v>
      </c>
      <c r="J12" s="57" t="s">
        <v>211</v>
      </c>
      <c r="K12" s="26" t="s">
        <v>214</v>
      </c>
      <c r="L12" s="26">
        <v>28</v>
      </c>
      <c r="M12" s="33" t="s">
        <v>220</v>
      </c>
      <c r="N12" s="57">
        <v>0.09</v>
      </c>
      <c r="O12" s="26">
        <v>0.09</v>
      </c>
      <c r="P12" s="133">
        <f t="shared" si="0"/>
        <v>1</v>
      </c>
      <c r="Q12" s="39" t="s">
        <v>873</v>
      </c>
      <c r="R12" s="39" t="s">
        <v>873</v>
      </c>
      <c r="S12" s="38"/>
      <c r="T12" s="33" t="s">
        <v>897</v>
      </c>
    </row>
    <row r="13" spans="1:20" ht="60" customHeight="1" x14ac:dyDescent="0.25">
      <c r="A13" s="270"/>
      <c r="B13" s="273"/>
      <c r="C13" s="266"/>
      <c r="D13" s="26">
        <v>10</v>
      </c>
      <c r="E13" s="27" t="s">
        <v>60</v>
      </c>
      <c r="F13" s="27" t="s">
        <v>61</v>
      </c>
      <c r="G13" s="27" t="s">
        <v>62</v>
      </c>
      <c r="H13" s="27" t="s">
        <v>63</v>
      </c>
      <c r="I13" s="33" t="s">
        <v>55</v>
      </c>
      <c r="J13" s="57" t="s">
        <v>221</v>
      </c>
      <c r="K13" s="26" t="s">
        <v>222</v>
      </c>
      <c r="L13" s="26">
        <v>122</v>
      </c>
      <c r="M13" s="33" t="s">
        <v>223</v>
      </c>
      <c r="N13" s="57">
        <v>0.09</v>
      </c>
      <c r="O13" s="26">
        <v>0.09</v>
      </c>
      <c r="P13" s="133">
        <f t="shared" si="0"/>
        <v>1</v>
      </c>
      <c r="Q13" s="39">
        <v>3090000</v>
      </c>
      <c r="R13" s="39">
        <v>3090000</v>
      </c>
      <c r="S13" s="38">
        <f>R13/Q13</f>
        <v>1</v>
      </c>
      <c r="T13" s="33" t="s">
        <v>898</v>
      </c>
    </row>
    <row r="14" spans="1:20" ht="60" customHeight="1" x14ac:dyDescent="0.25">
      <c r="A14" s="270"/>
      <c r="B14" s="273"/>
      <c r="C14" s="266" t="s">
        <v>50</v>
      </c>
      <c r="D14" s="26">
        <v>11</v>
      </c>
      <c r="E14" s="27" t="s">
        <v>64</v>
      </c>
      <c r="F14" s="27" t="s">
        <v>65</v>
      </c>
      <c r="G14" s="27" t="s">
        <v>66</v>
      </c>
      <c r="H14" s="27" t="s">
        <v>67</v>
      </c>
      <c r="I14" s="33" t="s">
        <v>289</v>
      </c>
      <c r="J14" s="57" t="s">
        <v>224</v>
      </c>
      <c r="K14" s="26" t="s">
        <v>290</v>
      </c>
      <c r="L14" s="26" t="s">
        <v>225</v>
      </c>
      <c r="M14" s="33" t="s">
        <v>226</v>
      </c>
      <c r="N14" s="57">
        <v>9.5000000000000001E-2</v>
      </c>
      <c r="O14" s="26">
        <v>9.5000000000000001E-2</v>
      </c>
      <c r="P14" s="133">
        <f t="shared" si="0"/>
        <v>1</v>
      </c>
      <c r="Q14" s="39">
        <v>18000000</v>
      </c>
      <c r="R14" s="39">
        <v>0</v>
      </c>
      <c r="S14" s="38">
        <v>0</v>
      </c>
      <c r="T14" s="33" t="s">
        <v>899</v>
      </c>
    </row>
    <row r="15" spans="1:20" ht="60" customHeight="1" x14ac:dyDescent="0.25">
      <c r="A15" s="270"/>
      <c r="B15" s="273"/>
      <c r="C15" s="266"/>
      <c r="D15" s="26">
        <v>12</v>
      </c>
      <c r="E15" s="27" t="s">
        <v>69</v>
      </c>
      <c r="F15" s="27" t="s">
        <v>70</v>
      </c>
      <c r="G15" s="27" t="s">
        <v>71</v>
      </c>
      <c r="H15" s="27" t="s">
        <v>72</v>
      </c>
      <c r="I15" s="33" t="s">
        <v>285</v>
      </c>
      <c r="J15" s="7" t="s">
        <v>211</v>
      </c>
      <c r="K15" s="9" t="s">
        <v>212</v>
      </c>
      <c r="L15" s="26">
        <v>46</v>
      </c>
      <c r="M15" s="33" t="s">
        <v>227</v>
      </c>
      <c r="N15" s="57">
        <v>0.05</v>
      </c>
      <c r="O15" s="26">
        <v>0.05</v>
      </c>
      <c r="P15" s="133">
        <f t="shared" si="0"/>
        <v>1</v>
      </c>
      <c r="Q15" s="39">
        <v>215000000</v>
      </c>
      <c r="R15" s="39">
        <v>215000000</v>
      </c>
      <c r="S15" s="38">
        <f>R15/Q15</f>
        <v>1</v>
      </c>
      <c r="T15" s="33" t="s">
        <v>900</v>
      </c>
    </row>
    <row r="16" spans="1:20" ht="60" customHeight="1" x14ac:dyDescent="0.25">
      <c r="A16" s="270"/>
      <c r="B16" s="273"/>
      <c r="C16" s="266"/>
      <c r="D16" s="26">
        <v>13</v>
      </c>
      <c r="E16" s="27" t="s">
        <v>287</v>
      </c>
      <c r="F16" s="27" t="s">
        <v>288</v>
      </c>
      <c r="G16" s="27" t="s">
        <v>73</v>
      </c>
      <c r="H16" s="27" t="s">
        <v>74</v>
      </c>
      <c r="I16" s="33" t="s">
        <v>286</v>
      </c>
      <c r="J16" s="57" t="s">
        <v>228</v>
      </c>
      <c r="K16" s="28" t="s">
        <v>229</v>
      </c>
      <c r="L16" s="26" t="s">
        <v>230</v>
      </c>
      <c r="M16" s="56" t="s">
        <v>231</v>
      </c>
      <c r="N16" s="57">
        <v>0.05</v>
      </c>
      <c r="O16" s="26">
        <v>0.04</v>
      </c>
      <c r="P16" s="133">
        <f t="shared" si="0"/>
        <v>0.79999999999999993</v>
      </c>
      <c r="Q16" s="39" t="s">
        <v>874</v>
      </c>
      <c r="R16" s="39" t="s">
        <v>875</v>
      </c>
      <c r="S16" s="38"/>
      <c r="T16" s="33" t="s">
        <v>876</v>
      </c>
    </row>
    <row r="17" spans="1:20" ht="60" customHeight="1" x14ac:dyDescent="0.25">
      <c r="A17" s="270"/>
      <c r="B17" s="273"/>
      <c r="C17" s="266"/>
      <c r="D17" s="26">
        <v>14</v>
      </c>
      <c r="E17" s="27" t="s">
        <v>75</v>
      </c>
      <c r="F17" s="27" t="s">
        <v>76</v>
      </c>
      <c r="G17" s="27" t="s">
        <v>77</v>
      </c>
      <c r="H17" s="27" t="s">
        <v>78</v>
      </c>
      <c r="I17" s="33" t="s">
        <v>68</v>
      </c>
      <c r="J17" s="57" t="s">
        <v>211</v>
      </c>
      <c r="K17" s="26" t="s">
        <v>218</v>
      </c>
      <c r="L17" s="26">
        <v>32</v>
      </c>
      <c r="M17" s="33" t="s">
        <v>232</v>
      </c>
      <c r="N17" s="57">
        <v>0.08</v>
      </c>
      <c r="O17" s="26">
        <v>0.08</v>
      </c>
      <c r="P17" s="133">
        <f t="shared" si="0"/>
        <v>1</v>
      </c>
      <c r="Q17" s="39">
        <v>186900000</v>
      </c>
      <c r="R17" s="39">
        <v>59710000</v>
      </c>
      <c r="S17" s="38">
        <f>R17/Q17</f>
        <v>0.3194756554307116</v>
      </c>
      <c r="T17" s="33" t="s">
        <v>877</v>
      </c>
    </row>
    <row r="18" spans="1:20" ht="60" customHeight="1" x14ac:dyDescent="0.25">
      <c r="A18" s="270"/>
      <c r="B18" s="273"/>
      <c r="C18" s="266" t="s">
        <v>79</v>
      </c>
      <c r="D18" s="26">
        <v>15</v>
      </c>
      <c r="E18" s="27" t="s">
        <v>80</v>
      </c>
      <c r="F18" s="27" t="s">
        <v>81</v>
      </c>
      <c r="G18" s="27" t="s">
        <v>82</v>
      </c>
      <c r="H18" s="27" t="s">
        <v>83</v>
      </c>
      <c r="I18" s="33" t="s">
        <v>84</v>
      </c>
      <c r="J18" s="270" t="s">
        <v>233</v>
      </c>
      <c r="K18" s="273" t="s">
        <v>234</v>
      </c>
      <c r="L18" s="275">
        <v>197</v>
      </c>
      <c r="M18" s="276" t="s">
        <v>217</v>
      </c>
      <c r="N18" s="57">
        <v>0.1</v>
      </c>
      <c r="O18" s="26">
        <v>0.08</v>
      </c>
      <c r="P18" s="133">
        <f t="shared" si="0"/>
        <v>0.79999999999999993</v>
      </c>
      <c r="Q18" s="324">
        <v>82000000</v>
      </c>
      <c r="R18" s="324">
        <v>6570000</v>
      </c>
      <c r="S18" s="321">
        <f>R18/Q18</f>
        <v>8.0121951219512197E-2</v>
      </c>
      <c r="T18" s="33" t="s">
        <v>878</v>
      </c>
    </row>
    <row r="19" spans="1:20" ht="60" customHeight="1" x14ac:dyDescent="0.25">
      <c r="A19" s="270"/>
      <c r="B19" s="273"/>
      <c r="C19" s="266"/>
      <c r="D19" s="26">
        <v>16</v>
      </c>
      <c r="E19" s="27" t="s">
        <v>85</v>
      </c>
      <c r="F19" s="27" t="s">
        <v>86</v>
      </c>
      <c r="G19" s="27" t="s">
        <v>291</v>
      </c>
      <c r="H19" s="27" t="s">
        <v>87</v>
      </c>
      <c r="I19" s="89" t="s">
        <v>88</v>
      </c>
      <c r="J19" s="270"/>
      <c r="K19" s="273"/>
      <c r="L19" s="275"/>
      <c r="M19" s="276"/>
      <c r="N19" s="57">
        <v>2E-3</v>
      </c>
      <c r="O19" s="26">
        <v>6.9999999999999999E-4</v>
      </c>
      <c r="P19" s="133">
        <f t="shared" si="0"/>
        <v>0.35</v>
      </c>
      <c r="Q19" s="325"/>
      <c r="R19" s="325"/>
      <c r="S19" s="322"/>
      <c r="T19" s="33" t="s">
        <v>879</v>
      </c>
    </row>
    <row r="20" spans="1:20" ht="60" customHeight="1" x14ac:dyDescent="0.25">
      <c r="A20" s="270"/>
      <c r="B20" s="273"/>
      <c r="C20" s="266"/>
      <c r="D20" s="26">
        <v>17</v>
      </c>
      <c r="E20" s="27" t="s">
        <v>89</v>
      </c>
      <c r="F20" s="27" t="s">
        <v>90</v>
      </c>
      <c r="G20" s="27" t="s">
        <v>91</v>
      </c>
      <c r="H20" s="27" t="s">
        <v>87</v>
      </c>
      <c r="I20" s="89" t="s">
        <v>92</v>
      </c>
      <c r="J20" s="270"/>
      <c r="K20" s="273"/>
      <c r="L20" s="275"/>
      <c r="M20" s="276"/>
      <c r="N20" s="57">
        <v>1E-3</v>
      </c>
      <c r="O20" s="26">
        <v>2.9999999999999997E-4</v>
      </c>
      <c r="P20" s="133">
        <f t="shared" si="0"/>
        <v>0.3</v>
      </c>
      <c r="Q20" s="326"/>
      <c r="R20" s="326"/>
      <c r="S20" s="323"/>
      <c r="T20" s="33" t="s">
        <v>879</v>
      </c>
    </row>
    <row r="21" spans="1:20" ht="60" customHeight="1" x14ac:dyDescent="0.25">
      <c r="A21" s="270"/>
      <c r="B21" s="273"/>
      <c r="C21" s="266"/>
      <c r="D21" s="26">
        <v>18</v>
      </c>
      <c r="E21" s="27" t="s">
        <v>93</v>
      </c>
      <c r="F21" s="27" t="s">
        <v>94</v>
      </c>
      <c r="G21" s="27" t="s">
        <v>95</v>
      </c>
      <c r="H21" s="26" t="s">
        <v>96</v>
      </c>
      <c r="I21" s="89" t="s">
        <v>97</v>
      </c>
      <c r="J21" s="57" t="s">
        <v>96</v>
      </c>
      <c r="K21" s="26" t="s">
        <v>96</v>
      </c>
      <c r="L21" s="26" t="s">
        <v>96</v>
      </c>
      <c r="M21" s="55" t="s">
        <v>96</v>
      </c>
      <c r="N21" s="57">
        <v>0.09</v>
      </c>
      <c r="O21" s="26">
        <v>0.09</v>
      </c>
      <c r="P21" s="133">
        <f t="shared" si="0"/>
        <v>1</v>
      </c>
      <c r="Q21" s="39" t="s">
        <v>873</v>
      </c>
      <c r="R21" s="39" t="s">
        <v>873</v>
      </c>
      <c r="S21" s="38"/>
      <c r="T21" s="33" t="s">
        <v>880</v>
      </c>
    </row>
    <row r="22" spans="1:20" ht="60" customHeight="1" x14ac:dyDescent="0.25">
      <c r="A22" s="270"/>
      <c r="B22" s="273"/>
      <c r="C22" s="266"/>
      <c r="D22" s="26">
        <v>19</v>
      </c>
      <c r="E22" s="27" t="s">
        <v>98</v>
      </c>
      <c r="F22" s="27" t="s">
        <v>99</v>
      </c>
      <c r="G22" s="27" t="s">
        <v>100</v>
      </c>
      <c r="H22" s="27" t="s">
        <v>101</v>
      </c>
      <c r="I22" s="89" t="s">
        <v>102</v>
      </c>
      <c r="J22" s="57" t="s">
        <v>233</v>
      </c>
      <c r="K22" s="26" t="s">
        <v>234</v>
      </c>
      <c r="L22" s="30">
        <v>192</v>
      </c>
      <c r="M22" s="58" t="s">
        <v>235</v>
      </c>
      <c r="N22" s="57">
        <v>0.1</v>
      </c>
      <c r="O22" s="26">
        <v>0.1</v>
      </c>
      <c r="P22" s="133">
        <f t="shared" si="0"/>
        <v>1</v>
      </c>
      <c r="Q22" s="39">
        <v>82000000</v>
      </c>
      <c r="R22" s="39">
        <v>6570000</v>
      </c>
      <c r="S22" s="38">
        <f>R22/Q22</f>
        <v>8.0121951219512197E-2</v>
      </c>
      <c r="T22" s="33" t="s">
        <v>881</v>
      </c>
    </row>
    <row r="23" spans="1:20" ht="60" customHeight="1" x14ac:dyDescent="0.25">
      <c r="A23" s="270"/>
      <c r="B23" s="273"/>
      <c r="C23" s="266"/>
      <c r="D23" s="26">
        <v>20</v>
      </c>
      <c r="E23" s="27" t="s">
        <v>103</v>
      </c>
      <c r="F23" s="27" t="s">
        <v>104</v>
      </c>
      <c r="G23" s="27" t="s">
        <v>105</v>
      </c>
      <c r="H23" s="27" t="s">
        <v>106</v>
      </c>
      <c r="I23" s="33" t="s">
        <v>107</v>
      </c>
      <c r="J23" s="57" t="s">
        <v>96</v>
      </c>
      <c r="K23" s="26" t="s">
        <v>96</v>
      </c>
      <c r="L23" s="26" t="s">
        <v>96</v>
      </c>
      <c r="M23" s="55" t="s">
        <v>96</v>
      </c>
      <c r="N23" s="57">
        <v>0.1</v>
      </c>
      <c r="O23" s="26">
        <v>0</v>
      </c>
      <c r="P23" s="133">
        <f t="shared" si="0"/>
        <v>0</v>
      </c>
      <c r="Q23" s="39" t="s">
        <v>873</v>
      </c>
      <c r="R23" s="39" t="s">
        <v>873</v>
      </c>
      <c r="S23" s="38"/>
      <c r="T23" s="33"/>
    </row>
    <row r="24" spans="1:20" ht="60" customHeight="1" x14ac:dyDescent="0.25">
      <c r="A24" s="270"/>
      <c r="B24" s="292" t="s">
        <v>108</v>
      </c>
      <c r="C24" s="266" t="s">
        <v>109</v>
      </c>
      <c r="D24" s="26">
        <v>21</v>
      </c>
      <c r="E24" s="32" t="s">
        <v>110</v>
      </c>
      <c r="F24" s="27" t="s">
        <v>111</v>
      </c>
      <c r="G24" s="27" t="s">
        <v>112</v>
      </c>
      <c r="H24" s="27" t="s">
        <v>113</v>
      </c>
      <c r="I24" s="33" t="s">
        <v>114</v>
      </c>
      <c r="J24" s="57" t="s">
        <v>236</v>
      </c>
      <c r="K24" s="26" t="s">
        <v>237</v>
      </c>
      <c r="L24" s="26">
        <v>65</v>
      </c>
      <c r="M24" s="33" t="s">
        <v>238</v>
      </c>
      <c r="N24" s="57">
        <v>0.05</v>
      </c>
      <c r="O24" s="26">
        <v>0.04</v>
      </c>
      <c r="P24" s="133">
        <f t="shared" si="0"/>
        <v>0.79999999999999993</v>
      </c>
      <c r="Q24" s="39" t="s">
        <v>873</v>
      </c>
      <c r="R24" s="39" t="s">
        <v>873</v>
      </c>
      <c r="S24" s="38"/>
      <c r="T24" s="33" t="s">
        <v>882</v>
      </c>
    </row>
    <row r="25" spans="1:20" ht="60" customHeight="1" x14ac:dyDescent="0.25">
      <c r="A25" s="270"/>
      <c r="B25" s="292"/>
      <c r="C25" s="266"/>
      <c r="D25" s="26">
        <v>22</v>
      </c>
      <c r="E25" s="27" t="s">
        <v>115</v>
      </c>
      <c r="F25" s="27" t="s">
        <v>116</v>
      </c>
      <c r="G25" s="27" t="s">
        <v>117</v>
      </c>
      <c r="H25" s="27" t="s">
        <v>118</v>
      </c>
      <c r="I25" s="33" t="s">
        <v>119</v>
      </c>
      <c r="J25" s="94" t="s">
        <v>236</v>
      </c>
      <c r="K25" s="31" t="s">
        <v>239</v>
      </c>
      <c r="L25" s="26">
        <v>85</v>
      </c>
      <c r="M25" s="33" t="s">
        <v>240</v>
      </c>
      <c r="N25" s="57">
        <v>0.1</v>
      </c>
      <c r="O25" s="26">
        <v>0.05</v>
      </c>
      <c r="P25" s="133">
        <f t="shared" si="0"/>
        <v>0.5</v>
      </c>
      <c r="Q25" s="39" t="s">
        <v>873</v>
      </c>
      <c r="R25" s="39" t="s">
        <v>873</v>
      </c>
      <c r="S25" s="38"/>
      <c r="T25" s="33" t="s">
        <v>883</v>
      </c>
    </row>
    <row r="26" spans="1:20" ht="60" customHeight="1" x14ac:dyDescent="0.25">
      <c r="A26" s="270"/>
      <c r="B26" s="292"/>
      <c r="C26" s="266"/>
      <c r="D26" s="26">
        <v>23</v>
      </c>
      <c r="E26" s="27" t="s">
        <v>120</v>
      </c>
      <c r="F26" s="27" t="s">
        <v>121</v>
      </c>
      <c r="G26" s="27" t="s">
        <v>122</v>
      </c>
      <c r="H26" s="27" t="s">
        <v>118</v>
      </c>
      <c r="I26" s="33" t="s">
        <v>123</v>
      </c>
      <c r="J26" s="57" t="s">
        <v>96</v>
      </c>
      <c r="K26" s="26" t="s">
        <v>96</v>
      </c>
      <c r="L26" s="26" t="s">
        <v>96</v>
      </c>
      <c r="M26" s="60" t="s">
        <v>241</v>
      </c>
      <c r="N26" s="57">
        <v>0.1</v>
      </c>
      <c r="O26" s="26">
        <v>0.1</v>
      </c>
      <c r="P26" s="133">
        <f t="shared" si="0"/>
        <v>1</v>
      </c>
      <c r="Q26" s="39">
        <v>3000000000</v>
      </c>
      <c r="R26" s="39">
        <v>3000000000</v>
      </c>
      <c r="S26" s="38">
        <f>R26/Q26</f>
        <v>1</v>
      </c>
      <c r="T26" s="33" t="s">
        <v>884</v>
      </c>
    </row>
    <row r="27" spans="1:20" ht="60" customHeight="1" x14ac:dyDescent="0.25">
      <c r="A27" s="270"/>
      <c r="B27" s="292"/>
      <c r="C27" s="266" t="s">
        <v>124</v>
      </c>
      <c r="D27" s="26">
        <v>24</v>
      </c>
      <c r="E27" s="27" t="s">
        <v>125</v>
      </c>
      <c r="F27" s="27" t="s">
        <v>126</v>
      </c>
      <c r="G27" s="27" t="s">
        <v>127</v>
      </c>
      <c r="H27" s="27" t="s">
        <v>128</v>
      </c>
      <c r="I27" s="33" t="s">
        <v>129</v>
      </c>
      <c r="J27" s="57" t="s">
        <v>242</v>
      </c>
      <c r="K27" s="26" t="s">
        <v>243</v>
      </c>
      <c r="L27" s="26">
        <v>68</v>
      </c>
      <c r="M27" s="33" t="s">
        <v>244</v>
      </c>
      <c r="N27" s="57">
        <v>2E-3</v>
      </c>
      <c r="O27" s="26">
        <v>2E-3</v>
      </c>
      <c r="P27" s="133">
        <f t="shared" si="0"/>
        <v>1</v>
      </c>
      <c r="Q27" s="39">
        <v>10000000</v>
      </c>
      <c r="R27" s="39">
        <v>0</v>
      </c>
      <c r="S27" s="135">
        <f t="shared" ref="S27:S28" si="1">R27/Q27</f>
        <v>0</v>
      </c>
      <c r="T27" s="33" t="s">
        <v>885</v>
      </c>
    </row>
    <row r="28" spans="1:20" ht="60" customHeight="1" x14ac:dyDescent="0.25">
      <c r="A28" s="270"/>
      <c r="B28" s="292"/>
      <c r="C28" s="266"/>
      <c r="D28" s="26">
        <v>25</v>
      </c>
      <c r="E28" s="32" t="s">
        <v>130</v>
      </c>
      <c r="F28" s="27" t="s">
        <v>131</v>
      </c>
      <c r="G28" s="27" t="s">
        <v>132</v>
      </c>
      <c r="H28" s="27" t="s">
        <v>133</v>
      </c>
      <c r="I28" s="33" t="s">
        <v>134</v>
      </c>
      <c r="J28" s="57" t="s">
        <v>245</v>
      </c>
      <c r="K28" s="26" t="s">
        <v>246</v>
      </c>
      <c r="L28" s="26">
        <v>107</v>
      </c>
      <c r="M28" s="33" t="s">
        <v>247</v>
      </c>
      <c r="N28" s="57">
        <v>0.08</v>
      </c>
      <c r="O28" s="26">
        <v>0.08</v>
      </c>
      <c r="P28" s="133">
        <f t="shared" si="0"/>
        <v>1</v>
      </c>
      <c r="Q28" s="39">
        <v>53800000</v>
      </c>
      <c r="R28" s="39">
        <v>53800000</v>
      </c>
      <c r="S28" s="135">
        <f t="shared" si="1"/>
        <v>1</v>
      </c>
      <c r="T28" s="33" t="s">
        <v>886</v>
      </c>
    </row>
    <row r="29" spans="1:20" ht="60" customHeight="1" x14ac:dyDescent="0.25">
      <c r="A29" s="270"/>
      <c r="B29" s="292"/>
      <c r="C29" s="266" t="s">
        <v>135</v>
      </c>
      <c r="D29" s="26">
        <v>26</v>
      </c>
      <c r="E29" s="27" t="s">
        <v>136</v>
      </c>
      <c r="F29" s="27" t="s">
        <v>137</v>
      </c>
      <c r="G29" s="27" t="s">
        <v>138</v>
      </c>
      <c r="H29" s="27" t="s">
        <v>139</v>
      </c>
      <c r="I29" s="33" t="s">
        <v>140</v>
      </c>
      <c r="J29" s="57" t="s">
        <v>96</v>
      </c>
      <c r="K29" s="26" t="s">
        <v>96</v>
      </c>
      <c r="L29" s="26" t="s">
        <v>96</v>
      </c>
      <c r="M29" s="60" t="s">
        <v>241</v>
      </c>
      <c r="N29" s="57">
        <v>1</v>
      </c>
      <c r="O29" s="26">
        <v>1</v>
      </c>
      <c r="P29" s="133">
        <f t="shared" si="0"/>
        <v>1</v>
      </c>
      <c r="Q29" s="39" t="s">
        <v>873</v>
      </c>
      <c r="R29" s="39" t="s">
        <v>873</v>
      </c>
      <c r="S29" s="38"/>
      <c r="T29" s="33" t="s">
        <v>887</v>
      </c>
    </row>
    <row r="30" spans="1:20" ht="60" customHeight="1" x14ac:dyDescent="0.25">
      <c r="A30" s="270"/>
      <c r="B30" s="292"/>
      <c r="C30" s="266"/>
      <c r="D30" s="26">
        <v>27</v>
      </c>
      <c r="E30" s="28" t="s">
        <v>141</v>
      </c>
      <c r="F30" s="28" t="s">
        <v>142</v>
      </c>
      <c r="G30" s="28" t="s">
        <v>143</v>
      </c>
      <c r="H30" s="28" t="s">
        <v>144</v>
      </c>
      <c r="I30" s="62" t="s">
        <v>145</v>
      </c>
      <c r="J30" s="61" t="s">
        <v>215</v>
      </c>
      <c r="K30" s="28" t="s">
        <v>216</v>
      </c>
      <c r="L30" s="26">
        <v>197</v>
      </c>
      <c r="M30" s="62" t="s">
        <v>217</v>
      </c>
      <c r="N30" s="134">
        <v>0.1</v>
      </c>
      <c r="O30" s="115">
        <v>0.1</v>
      </c>
      <c r="P30" s="133">
        <f t="shared" si="0"/>
        <v>1</v>
      </c>
      <c r="Q30" s="39">
        <v>82000000</v>
      </c>
      <c r="R30" s="39">
        <v>6570000</v>
      </c>
      <c r="S30" s="38">
        <f>R30/Q30</f>
        <v>8.0121951219512197E-2</v>
      </c>
      <c r="T30" s="33" t="s">
        <v>888</v>
      </c>
    </row>
    <row r="31" spans="1:20" ht="60" customHeight="1" x14ac:dyDescent="0.25">
      <c r="A31" s="270"/>
      <c r="B31" s="275" t="s">
        <v>146</v>
      </c>
      <c r="C31" s="273" t="s">
        <v>147</v>
      </c>
      <c r="D31" s="26">
        <v>28</v>
      </c>
      <c r="E31" s="28" t="s">
        <v>148</v>
      </c>
      <c r="F31" s="28" t="s">
        <v>149</v>
      </c>
      <c r="G31" s="28" t="s">
        <v>150</v>
      </c>
      <c r="H31" s="28" t="s">
        <v>151</v>
      </c>
      <c r="I31" s="62" t="s">
        <v>152</v>
      </c>
      <c r="J31" s="61" t="s">
        <v>248</v>
      </c>
      <c r="K31" s="41" t="s">
        <v>249</v>
      </c>
      <c r="L31" s="26">
        <v>157</v>
      </c>
      <c r="M31" s="63" t="s">
        <v>250</v>
      </c>
      <c r="N31" s="134">
        <v>0.09</v>
      </c>
      <c r="O31" s="115">
        <v>0.09</v>
      </c>
      <c r="P31" s="133">
        <f t="shared" si="0"/>
        <v>1</v>
      </c>
      <c r="Q31" s="39">
        <v>61607604</v>
      </c>
      <c r="R31" s="39">
        <v>15840000</v>
      </c>
      <c r="S31" s="135">
        <f>R31/Q31</f>
        <v>0.25711111894564181</v>
      </c>
      <c r="T31" s="33" t="s">
        <v>901</v>
      </c>
    </row>
    <row r="32" spans="1:20" ht="60" customHeight="1" x14ac:dyDescent="0.25">
      <c r="A32" s="270"/>
      <c r="B32" s="275"/>
      <c r="C32" s="273"/>
      <c r="D32" s="273">
        <v>29</v>
      </c>
      <c r="E32" s="273" t="s">
        <v>153</v>
      </c>
      <c r="F32" s="273" t="s">
        <v>154</v>
      </c>
      <c r="G32" s="273" t="s">
        <v>155</v>
      </c>
      <c r="H32" s="273" t="s">
        <v>151</v>
      </c>
      <c r="I32" s="274" t="s">
        <v>152</v>
      </c>
      <c r="J32" s="57" t="s">
        <v>251</v>
      </c>
      <c r="K32" s="9" t="s">
        <v>252</v>
      </c>
      <c r="L32" s="26">
        <v>129</v>
      </c>
      <c r="M32" s="33" t="s">
        <v>253</v>
      </c>
      <c r="N32" s="346">
        <v>0.09</v>
      </c>
      <c r="O32" s="347">
        <v>0.09</v>
      </c>
      <c r="P32" s="321">
        <f>O32/N32</f>
        <v>1</v>
      </c>
      <c r="Q32" s="139">
        <v>58710000</v>
      </c>
      <c r="R32" s="139">
        <v>10140000</v>
      </c>
      <c r="S32" s="135">
        <f t="shared" ref="S32:S95" si="2">R32/Q32</f>
        <v>0.17271333673990802</v>
      </c>
      <c r="T32" s="142" t="s">
        <v>902</v>
      </c>
    </row>
    <row r="33" spans="1:20" ht="60" customHeight="1" x14ac:dyDescent="0.25">
      <c r="A33" s="270"/>
      <c r="B33" s="275"/>
      <c r="C33" s="273"/>
      <c r="D33" s="273"/>
      <c r="E33" s="273"/>
      <c r="F33" s="273"/>
      <c r="G33" s="273"/>
      <c r="H33" s="273"/>
      <c r="I33" s="274"/>
      <c r="J33" s="57" t="s">
        <v>254</v>
      </c>
      <c r="K33" s="9" t="s">
        <v>255</v>
      </c>
      <c r="L33" s="26">
        <v>134</v>
      </c>
      <c r="M33" s="33" t="s">
        <v>256</v>
      </c>
      <c r="N33" s="319"/>
      <c r="O33" s="313"/>
      <c r="P33" s="322"/>
      <c r="Q33" s="140">
        <v>54000000</v>
      </c>
      <c r="R33" s="140">
        <v>31680000</v>
      </c>
      <c r="S33" s="135">
        <f t="shared" si="2"/>
        <v>0.58666666666666667</v>
      </c>
      <c r="T33" s="143" t="s">
        <v>903</v>
      </c>
    </row>
    <row r="34" spans="1:20" ht="60" customHeight="1" x14ac:dyDescent="0.25">
      <c r="A34" s="270"/>
      <c r="B34" s="275"/>
      <c r="C34" s="273"/>
      <c r="D34" s="273"/>
      <c r="E34" s="273"/>
      <c r="F34" s="273"/>
      <c r="G34" s="273"/>
      <c r="H34" s="273"/>
      <c r="I34" s="274"/>
      <c r="J34" s="57" t="s">
        <v>254</v>
      </c>
      <c r="K34" s="9" t="s">
        <v>255</v>
      </c>
      <c r="L34" s="26">
        <v>133</v>
      </c>
      <c r="M34" s="33" t="s">
        <v>257</v>
      </c>
      <c r="N34" s="319"/>
      <c r="O34" s="313"/>
      <c r="P34" s="322"/>
      <c r="Q34" s="140">
        <v>25750000</v>
      </c>
      <c r="R34" s="140">
        <v>23220000</v>
      </c>
      <c r="S34" s="135">
        <f t="shared" si="2"/>
        <v>0.90174757281553397</v>
      </c>
      <c r="T34" s="143" t="s">
        <v>904</v>
      </c>
    </row>
    <row r="35" spans="1:20" ht="60" customHeight="1" x14ac:dyDescent="0.25">
      <c r="A35" s="270"/>
      <c r="B35" s="275"/>
      <c r="C35" s="273"/>
      <c r="D35" s="273"/>
      <c r="E35" s="273"/>
      <c r="F35" s="273"/>
      <c r="G35" s="273"/>
      <c r="H35" s="273"/>
      <c r="I35" s="274"/>
      <c r="J35" s="7" t="s">
        <v>254</v>
      </c>
      <c r="K35" s="9" t="s">
        <v>249</v>
      </c>
      <c r="L35" s="26">
        <v>154</v>
      </c>
      <c r="M35" s="33" t="s">
        <v>258</v>
      </c>
      <c r="N35" s="320"/>
      <c r="O35" s="314"/>
      <c r="P35" s="323"/>
      <c r="Q35" s="141">
        <v>159500000</v>
      </c>
      <c r="R35" s="141">
        <v>155340000</v>
      </c>
      <c r="S35" s="135">
        <f t="shared" si="2"/>
        <v>0.97391849529780561</v>
      </c>
      <c r="T35" s="144" t="s">
        <v>905</v>
      </c>
    </row>
    <row r="36" spans="1:20" ht="60" customHeight="1" x14ac:dyDescent="0.25">
      <c r="A36" s="270"/>
      <c r="B36" s="275"/>
      <c r="C36" s="266" t="s">
        <v>156</v>
      </c>
      <c r="D36" s="273">
        <v>30</v>
      </c>
      <c r="E36" s="273" t="s">
        <v>157</v>
      </c>
      <c r="F36" s="273" t="s">
        <v>158</v>
      </c>
      <c r="G36" s="273" t="s">
        <v>159</v>
      </c>
      <c r="H36" s="273" t="s">
        <v>151</v>
      </c>
      <c r="I36" s="274" t="s">
        <v>272</v>
      </c>
      <c r="J36" s="270" t="s">
        <v>254</v>
      </c>
      <c r="K36" s="273" t="s">
        <v>259</v>
      </c>
      <c r="L36" s="273">
        <v>143</v>
      </c>
      <c r="M36" s="274" t="s">
        <v>260</v>
      </c>
      <c r="N36" s="346">
        <v>0.09</v>
      </c>
      <c r="O36" s="347">
        <v>0.09</v>
      </c>
      <c r="P36" s="321">
        <f>O36/N36</f>
        <v>1</v>
      </c>
      <c r="Q36" s="350">
        <v>20000000</v>
      </c>
      <c r="R36" s="324">
        <v>19045950</v>
      </c>
      <c r="S36" s="321">
        <f t="shared" si="2"/>
        <v>0.95229750000000002</v>
      </c>
      <c r="T36" s="352" t="s">
        <v>906</v>
      </c>
    </row>
    <row r="37" spans="1:20" ht="60" customHeight="1" x14ac:dyDescent="0.25">
      <c r="A37" s="270"/>
      <c r="B37" s="275"/>
      <c r="C37" s="266"/>
      <c r="D37" s="273"/>
      <c r="E37" s="273"/>
      <c r="F37" s="273"/>
      <c r="G37" s="273"/>
      <c r="H37" s="273"/>
      <c r="I37" s="274"/>
      <c r="J37" s="270"/>
      <c r="K37" s="273"/>
      <c r="L37" s="273"/>
      <c r="M37" s="274"/>
      <c r="N37" s="319"/>
      <c r="O37" s="348"/>
      <c r="P37" s="322"/>
      <c r="Q37" s="351"/>
      <c r="R37" s="325"/>
      <c r="S37" s="323"/>
      <c r="T37" s="353"/>
    </row>
    <row r="38" spans="1:20" ht="60" customHeight="1" x14ac:dyDescent="0.25">
      <c r="A38" s="270"/>
      <c r="B38" s="275"/>
      <c r="C38" s="266"/>
      <c r="D38" s="273"/>
      <c r="E38" s="273"/>
      <c r="F38" s="273"/>
      <c r="G38" s="273"/>
      <c r="H38" s="273"/>
      <c r="I38" s="62" t="s">
        <v>273</v>
      </c>
      <c r="J38" s="61" t="s">
        <v>251</v>
      </c>
      <c r="K38" s="41" t="s">
        <v>252</v>
      </c>
      <c r="L38" s="28">
        <v>128</v>
      </c>
      <c r="M38" s="62" t="s">
        <v>261</v>
      </c>
      <c r="N38" s="319"/>
      <c r="O38" s="348"/>
      <c r="P38" s="322"/>
      <c r="Q38" s="140">
        <v>25750000</v>
      </c>
      <c r="R38" s="140">
        <v>15840000</v>
      </c>
      <c r="S38" s="135">
        <f t="shared" si="2"/>
        <v>0.61514563106796116</v>
      </c>
      <c r="T38" s="143" t="s">
        <v>907</v>
      </c>
    </row>
    <row r="39" spans="1:20" ht="60" customHeight="1" x14ac:dyDescent="0.25">
      <c r="A39" s="270"/>
      <c r="B39" s="275"/>
      <c r="C39" s="266"/>
      <c r="D39" s="273"/>
      <c r="E39" s="273"/>
      <c r="F39" s="273"/>
      <c r="G39" s="273"/>
      <c r="H39" s="273"/>
      <c r="I39" s="33" t="s">
        <v>274</v>
      </c>
      <c r="J39" s="7" t="s">
        <v>254</v>
      </c>
      <c r="K39" s="26" t="s">
        <v>262</v>
      </c>
      <c r="L39" s="30">
        <v>134</v>
      </c>
      <c r="M39" s="64" t="s">
        <v>256</v>
      </c>
      <c r="N39" s="319"/>
      <c r="O39" s="348"/>
      <c r="P39" s="322"/>
      <c r="Q39" s="140">
        <v>54000000</v>
      </c>
      <c r="R39" s="140">
        <v>31680000</v>
      </c>
      <c r="S39" s="135">
        <f t="shared" si="2"/>
        <v>0.58666666666666667</v>
      </c>
      <c r="T39" s="143" t="s">
        <v>908</v>
      </c>
    </row>
    <row r="40" spans="1:20" ht="60" customHeight="1" x14ac:dyDescent="0.25">
      <c r="A40" s="270"/>
      <c r="B40" s="275"/>
      <c r="C40" s="266"/>
      <c r="D40" s="273"/>
      <c r="E40" s="273"/>
      <c r="F40" s="273"/>
      <c r="G40" s="273"/>
      <c r="H40" s="273"/>
      <c r="I40" s="33" t="s">
        <v>275</v>
      </c>
      <c r="J40" s="7" t="s">
        <v>254</v>
      </c>
      <c r="K40" s="26" t="s">
        <v>262</v>
      </c>
      <c r="L40" s="26">
        <v>137</v>
      </c>
      <c r="M40" s="33" t="s">
        <v>263</v>
      </c>
      <c r="N40" s="319"/>
      <c r="O40" s="348"/>
      <c r="P40" s="322"/>
      <c r="Q40" s="140">
        <v>41200000</v>
      </c>
      <c r="R40" s="140">
        <v>38560000</v>
      </c>
      <c r="S40" s="135">
        <f t="shared" si="2"/>
        <v>0.93592233009708736</v>
      </c>
      <c r="T40" s="143" t="s">
        <v>909</v>
      </c>
    </row>
    <row r="41" spans="1:20" ht="60" customHeight="1" x14ac:dyDescent="0.25">
      <c r="A41" s="270"/>
      <c r="B41" s="275"/>
      <c r="C41" s="266"/>
      <c r="D41" s="273"/>
      <c r="E41" s="273"/>
      <c r="F41" s="273"/>
      <c r="G41" s="273"/>
      <c r="H41" s="273"/>
      <c r="I41" s="33" t="s">
        <v>276</v>
      </c>
      <c r="J41" s="57" t="s">
        <v>254</v>
      </c>
      <c r="K41" s="26" t="s">
        <v>259</v>
      </c>
      <c r="L41" s="26">
        <v>142</v>
      </c>
      <c r="M41" s="55" t="s">
        <v>264</v>
      </c>
      <c r="N41" s="320"/>
      <c r="O41" s="349"/>
      <c r="P41" s="323"/>
      <c r="Q41" s="140">
        <v>62147580</v>
      </c>
      <c r="R41" s="140">
        <v>57392120</v>
      </c>
      <c r="S41" s="135">
        <f t="shared" si="2"/>
        <v>0.92348117175278588</v>
      </c>
      <c r="T41" s="143" t="s">
        <v>910</v>
      </c>
    </row>
    <row r="42" spans="1:20" ht="60" customHeight="1" x14ac:dyDescent="0.25">
      <c r="A42" s="270"/>
      <c r="B42" s="275"/>
      <c r="C42" s="266"/>
      <c r="D42" s="26">
        <v>31</v>
      </c>
      <c r="E42" s="27" t="s">
        <v>160</v>
      </c>
      <c r="F42" s="27" t="s">
        <v>161</v>
      </c>
      <c r="G42" s="27" t="s">
        <v>162</v>
      </c>
      <c r="H42" s="27" t="s">
        <v>118</v>
      </c>
      <c r="I42" s="33" t="s">
        <v>163</v>
      </c>
      <c r="J42" s="57" t="s">
        <v>254</v>
      </c>
      <c r="K42" s="26" t="s">
        <v>255</v>
      </c>
      <c r="L42" s="30">
        <v>133</v>
      </c>
      <c r="M42" s="64" t="s">
        <v>257</v>
      </c>
      <c r="N42" s="57">
        <v>0.1</v>
      </c>
      <c r="O42" s="26">
        <v>0.1</v>
      </c>
      <c r="P42" s="38">
        <f>O42/N42</f>
        <v>1</v>
      </c>
      <c r="Q42" s="39">
        <v>25750000</v>
      </c>
      <c r="R42" s="39">
        <v>25750000</v>
      </c>
      <c r="S42" s="135">
        <f t="shared" si="2"/>
        <v>1</v>
      </c>
      <c r="T42" s="33" t="s">
        <v>911</v>
      </c>
    </row>
    <row r="43" spans="1:20" ht="60" customHeight="1" x14ac:dyDescent="0.25">
      <c r="A43" s="270"/>
      <c r="B43" s="275"/>
      <c r="C43" s="266" t="s">
        <v>164</v>
      </c>
      <c r="D43" s="26">
        <v>32</v>
      </c>
      <c r="E43" s="26" t="s">
        <v>165</v>
      </c>
      <c r="F43" s="26" t="s">
        <v>166</v>
      </c>
      <c r="G43" s="26" t="s">
        <v>167</v>
      </c>
      <c r="H43" s="26" t="s">
        <v>168</v>
      </c>
      <c r="I43" s="55" t="s">
        <v>169</v>
      </c>
      <c r="J43" s="57" t="s">
        <v>254</v>
      </c>
      <c r="K43" s="26" t="s">
        <v>255</v>
      </c>
      <c r="L43" s="26">
        <v>134</v>
      </c>
      <c r="M43" s="55" t="s">
        <v>256</v>
      </c>
      <c r="N43" s="57">
        <v>0.09</v>
      </c>
      <c r="O43" s="26">
        <v>0.09</v>
      </c>
      <c r="P43" s="135">
        <f t="shared" ref="P43:P106" si="3">O43/N43</f>
        <v>1</v>
      </c>
      <c r="Q43" s="39">
        <v>54000000</v>
      </c>
      <c r="R43" s="39">
        <v>31680000</v>
      </c>
      <c r="S43" s="135">
        <f t="shared" si="2"/>
        <v>0.58666666666666667</v>
      </c>
      <c r="T43" s="33" t="s">
        <v>912</v>
      </c>
    </row>
    <row r="44" spans="1:20" ht="60" customHeight="1" x14ac:dyDescent="0.25">
      <c r="A44" s="270"/>
      <c r="B44" s="275"/>
      <c r="C44" s="266"/>
      <c r="D44" s="26">
        <v>33</v>
      </c>
      <c r="E44" s="27" t="s">
        <v>170</v>
      </c>
      <c r="F44" s="27" t="s">
        <v>171</v>
      </c>
      <c r="G44" s="27" t="s">
        <v>172</v>
      </c>
      <c r="H44" s="27" t="s">
        <v>173</v>
      </c>
      <c r="I44" s="33" t="s">
        <v>174</v>
      </c>
      <c r="J44" s="7" t="s">
        <v>265</v>
      </c>
      <c r="K44" s="9" t="s">
        <v>266</v>
      </c>
      <c r="L44" s="30">
        <v>185</v>
      </c>
      <c r="M44" s="64" t="s">
        <v>267</v>
      </c>
      <c r="N44" s="57">
        <v>0.1</v>
      </c>
      <c r="O44" s="26">
        <v>0.08</v>
      </c>
      <c r="P44" s="135">
        <f t="shared" si="3"/>
        <v>0.79999999999999993</v>
      </c>
      <c r="Q44" s="39">
        <v>16500000</v>
      </c>
      <c r="R44" s="39">
        <v>0</v>
      </c>
      <c r="S44" s="135">
        <f t="shared" si="2"/>
        <v>0</v>
      </c>
      <c r="T44" s="33" t="s">
        <v>913</v>
      </c>
    </row>
    <row r="45" spans="1:20" ht="60" customHeight="1" x14ac:dyDescent="0.25">
      <c r="A45" s="270"/>
      <c r="B45" s="275"/>
      <c r="C45" s="266"/>
      <c r="D45" s="26">
        <v>34</v>
      </c>
      <c r="E45" s="27" t="s">
        <v>175</v>
      </c>
      <c r="F45" s="27" t="s">
        <v>176</v>
      </c>
      <c r="G45" s="27" t="s">
        <v>177</v>
      </c>
      <c r="H45" s="27" t="s">
        <v>178</v>
      </c>
      <c r="I45" s="33" t="s">
        <v>179</v>
      </c>
      <c r="J45" s="57" t="s">
        <v>254</v>
      </c>
      <c r="K45" s="10" t="s">
        <v>262</v>
      </c>
      <c r="L45" s="26">
        <v>137</v>
      </c>
      <c r="M45" s="55" t="s">
        <v>263</v>
      </c>
      <c r="N45" s="57">
        <v>0.1</v>
      </c>
      <c r="O45" s="26">
        <v>0.09</v>
      </c>
      <c r="P45" s="135">
        <f t="shared" si="3"/>
        <v>0.89999999999999991</v>
      </c>
      <c r="Q45" s="39">
        <v>41200000</v>
      </c>
      <c r="R45" s="39">
        <v>38560000</v>
      </c>
      <c r="S45" s="135">
        <f t="shared" si="2"/>
        <v>0.93592233009708736</v>
      </c>
      <c r="T45" s="33" t="s">
        <v>914</v>
      </c>
    </row>
    <row r="46" spans="1:20" ht="60" customHeight="1" x14ac:dyDescent="0.25">
      <c r="A46" s="270"/>
      <c r="B46" s="275"/>
      <c r="C46" s="266"/>
      <c r="D46" s="26">
        <v>35</v>
      </c>
      <c r="E46" s="27" t="s">
        <v>180</v>
      </c>
      <c r="F46" s="27" t="s">
        <v>181</v>
      </c>
      <c r="G46" s="27" t="s">
        <v>182</v>
      </c>
      <c r="H46" s="27" t="s">
        <v>183</v>
      </c>
      <c r="I46" s="33" t="s">
        <v>184</v>
      </c>
      <c r="J46" s="7" t="s">
        <v>254</v>
      </c>
      <c r="K46" s="40" t="s">
        <v>268</v>
      </c>
      <c r="L46" s="26">
        <v>139</v>
      </c>
      <c r="M46" s="60" t="s">
        <v>269</v>
      </c>
      <c r="N46" s="57">
        <v>0.09</v>
      </c>
      <c r="O46" s="26">
        <v>0.09</v>
      </c>
      <c r="P46" s="135">
        <f t="shared" si="3"/>
        <v>1</v>
      </c>
      <c r="Q46" s="39">
        <v>92700000</v>
      </c>
      <c r="R46" s="39">
        <v>89440000</v>
      </c>
      <c r="S46" s="135">
        <f t="shared" si="2"/>
        <v>0.96483279395900756</v>
      </c>
      <c r="T46" s="33" t="s">
        <v>915</v>
      </c>
    </row>
    <row r="47" spans="1:20" ht="60" customHeight="1" x14ac:dyDescent="0.25">
      <c r="A47" s="270"/>
      <c r="B47" s="275"/>
      <c r="C47" s="266"/>
      <c r="D47" s="26">
        <v>36</v>
      </c>
      <c r="E47" s="27" t="s">
        <v>185</v>
      </c>
      <c r="F47" s="27" t="s">
        <v>186</v>
      </c>
      <c r="G47" s="27" t="s">
        <v>187</v>
      </c>
      <c r="H47" s="27" t="s">
        <v>188</v>
      </c>
      <c r="I47" s="33" t="s">
        <v>189</v>
      </c>
      <c r="J47" s="7" t="s">
        <v>254</v>
      </c>
      <c r="K47" s="26" t="s">
        <v>270</v>
      </c>
      <c r="L47" s="26">
        <v>162</v>
      </c>
      <c r="M47" s="33" t="s">
        <v>271</v>
      </c>
      <c r="N47" s="57">
        <v>0.1</v>
      </c>
      <c r="O47" s="26">
        <v>0.1</v>
      </c>
      <c r="P47" s="135">
        <f t="shared" si="3"/>
        <v>1</v>
      </c>
      <c r="Q47" s="39">
        <v>279309844</v>
      </c>
      <c r="R47" s="39">
        <v>212685000</v>
      </c>
      <c r="S47" s="135">
        <f t="shared" si="2"/>
        <v>0.76146618018948165</v>
      </c>
      <c r="T47" s="33" t="s">
        <v>916</v>
      </c>
    </row>
    <row r="48" spans="1:20" ht="60" customHeight="1" x14ac:dyDescent="0.25">
      <c r="A48" s="270"/>
      <c r="B48" s="275"/>
      <c r="C48" s="266" t="s">
        <v>190</v>
      </c>
      <c r="D48" s="26">
        <v>37</v>
      </c>
      <c r="E48" s="27" t="s">
        <v>191</v>
      </c>
      <c r="F48" s="27" t="s">
        <v>192</v>
      </c>
      <c r="G48" s="27" t="s">
        <v>193</v>
      </c>
      <c r="H48" s="27" t="s">
        <v>194</v>
      </c>
      <c r="I48" s="33" t="s">
        <v>179</v>
      </c>
      <c r="J48" s="270" t="s">
        <v>254</v>
      </c>
      <c r="K48" s="273" t="s">
        <v>262</v>
      </c>
      <c r="L48" s="273">
        <v>137</v>
      </c>
      <c r="M48" s="274" t="s">
        <v>263</v>
      </c>
      <c r="N48" s="57">
        <v>0.1</v>
      </c>
      <c r="O48" s="26">
        <v>0.1</v>
      </c>
      <c r="P48" s="135">
        <f t="shared" si="3"/>
        <v>1</v>
      </c>
      <c r="Q48" s="324">
        <v>41200000</v>
      </c>
      <c r="R48" s="324">
        <v>38560000</v>
      </c>
      <c r="S48" s="321">
        <f t="shared" si="2"/>
        <v>0.93592233009708736</v>
      </c>
      <c r="T48" s="33" t="s">
        <v>917</v>
      </c>
    </row>
    <row r="49" spans="1:20" ht="60" customHeight="1" x14ac:dyDescent="0.25">
      <c r="A49" s="270"/>
      <c r="B49" s="275"/>
      <c r="C49" s="266"/>
      <c r="D49" s="26">
        <v>38</v>
      </c>
      <c r="E49" s="27" t="s">
        <v>195</v>
      </c>
      <c r="F49" s="27" t="s">
        <v>192</v>
      </c>
      <c r="G49" s="27" t="s">
        <v>193</v>
      </c>
      <c r="H49" s="27" t="s">
        <v>194</v>
      </c>
      <c r="I49" s="33" t="s">
        <v>179</v>
      </c>
      <c r="J49" s="270"/>
      <c r="K49" s="273"/>
      <c r="L49" s="273"/>
      <c r="M49" s="274"/>
      <c r="N49" s="57">
        <v>0.1</v>
      </c>
      <c r="O49" s="26">
        <v>0.06</v>
      </c>
      <c r="P49" s="135">
        <f t="shared" si="3"/>
        <v>0.6</v>
      </c>
      <c r="Q49" s="326"/>
      <c r="R49" s="326"/>
      <c r="S49" s="323"/>
      <c r="T49" s="33" t="s">
        <v>918</v>
      </c>
    </row>
    <row r="50" spans="1:20" ht="60" customHeight="1" x14ac:dyDescent="0.25">
      <c r="A50" s="270"/>
      <c r="B50" s="275"/>
      <c r="C50" s="266"/>
      <c r="D50" s="26">
        <v>39</v>
      </c>
      <c r="E50" s="27" t="s">
        <v>196</v>
      </c>
      <c r="F50" s="27" t="s">
        <v>197</v>
      </c>
      <c r="G50" s="27" t="s">
        <v>198</v>
      </c>
      <c r="H50" s="27" t="s">
        <v>199</v>
      </c>
      <c r="I50" s="33" t="s">
        <v>179</v>
      </c>
      <c r="J50" s="270" t="s">
        <v>254</v>
      </c>
      <c r="K50" s="273" t="s">
        <v>255</v>
      </c>
      <c r="L50" s="275">
        <v>133</v>
      </c>
      <c r="M50" s="276" t="s">
        <v>257</v>
      </c>
      <c r="N50" s="57">
        <v>0.1</v>
      </c>
      <c r="O50" s="26">
        <v>8.5000000000000006E-2</v>
      </c>
      <c r="P50" s="135">
        <f t="shared" si="3"/>
        <v>0.85</v>
      </c>
      <c r="Q50" s="324">
        <v>25750000</v>
      </c>
      <c r="R50" s="324">
        <v>23220000</v>
      </c>
      <c r="S50" s="321">
        <f t="shared" si="2"/>
        <v>0.90174757281553397</v>
      </c>
      <c r="T50" s="33" t="s">
        <v>919</v>
      </c>
    </row>
    <row r="51" spans="1:20" ht="60" customHeight="1" x14ac:dyDescent="0.25">
      <c r="A51" s="270"/>
      <c r="B51" s="275"/>
      <c r="C51" s="266"/>
      <c r="D51" s="26">
        <v>40</v>
      </c>
      <c r="E51" s="27" t="s">
        <v>200</v>
      </c>
      <c r="F51" s="27" t="s">
        <v>201</v>
      </c>
      <c r="G51" s="27" t="s">
        <v>202</v>
      </c>
      <c r="H51" s="27" t="s">
        <v>203</v>
      </c>
      <c r="I51" s="33" t="s">
        <v>204</v>
      </c>
      <c r="J51" s="270"/>
      <c r="K51" s="273"/>
      <c r="L51" s="275"/>
      <c r="M51" s="276"/>
      <c r="N51" s="57">
        <v>0.1</v>
      </c>
      <c r="O51" s="26">
        <v>0.09</v>
      </c>
      <c r="P51" s="135">
        <f t="shared" si="3"/>
        <v>0.89999999999999991</v>
      </c>
      <c r="Q51" s="326"/>
      <c r="R51" s="326"/>
      <c r="S51" s="323"/>
      <c r="T51" s="33" t="s">
        <v>919</v>
      </c>
    </row>
    <row r="52" spans="1:20" ht="60" customHeight="1" x14ac:dyDescent="0.25">
      <c r="A52" s="270" t="s">
        <v>292</v>
      </c>
      <c r="B52" s="266" t="s">
        <v>293</v>
      </c>
      <c r="C52" s="266" t="s">
        <v>294</v>
      </c>
      <c r="D52" s="26">
        <v>41</v>
      </c>
      <c r="E52" s="32" t="s">
        <v>295</v>
      </c>
      <c r="F52" s="32" t="s">
        <v>296</v>
      </c>
      <c r="G52" s="32" t="s">
        <v>297</v>
      </c>
      <c r="H52" s="32" t="s">
        <v>298</v>
      </c>
      <c r="I52" s="34" t="s">
        <v>299</v>
      </c>
      <c r="J52" s="65" t="s">
        <v>382</v>
      </c>
      <c r="K52" s="9" t="s">
        <v>383</v>
      </c>
      <c r="L52" s="11">
        <v>250</v>
      </c>
      <c r="M52" s="60" t="s">
        <v>384</v>
      </c>
      <c r="N52" s="57">
        <v>0.09</v>
      </c>
      <c r="O52" s="26">
        <v>0.09</v>
      </c>
      <c r="P52" s="135">
        <f t="shared" si="3"/>
        <v>1</v>
      </c>
      <c r="Q52" s="39">
        <v>274250000</v>
      </c>
      <c r="R52" s="39">
        <v>31600000</v>
      </c>
      <c r="S52" s="135">
        <f t="shared" si="2"/>
        <v>0.11522333637192343</v>
      </c>
      <c r="T52" s="33" t="s">
        <v>923</v>
      </c>
    </row>
    <row r="53" spans="1:20" ht="60" customHeight="1" x14ac:dyDescent="0.25">
      <c r="A53" s="270"/>
      <c r="B53" s="266"/>
      <c r="C53" s="266"/>
      <c r="D53" s="26">
        <v>42</v>
      </c>
      <c r="E53" s="32" t="s">
        <v>300</v>
      </c>
      <c r="F53" s="32" t="s">
        <v>301</v>
      </c>
      <c r="G53" s="32" t="s">
        <v>302</v>
      </c>
      <c r="H53" s="32" t="s">
        <v>303</v>
      </c>
      <c r="I53" s="34" t="s">
        <v>304</v>
      </c>
      <c r="J53" s="270" t="s">
        <v>215</v>
      </c>
      <c r="K53" s="273" t="s">
        <v>216</v>
      </c>
      <c r="L53" s="273">
        <v>197</v>
      </c>
      <c r="M53" s="274" t="s">
        <v>217</v>
      </c>
      <c r="N53" s="57">
        <v>0.1</v>
      </c>
      <c r="O53" s="26">
        <v>0.1</v>
      </c>
      <c r="P53" s="135">
        <f t="shared" si="3"/>
        <v>1</v>
      </c>
      <c r="Q53" s="324">
        <v>82000000</v>
      </c>
      <c r="R53" s="324">
        <v>6570000</v>
      </c>
      <c r="S53" s="321">
        <f t="shared" si="2"/>
        <v>8.0121951219512197E-2</v>
      </c>
      <c r="T53" s="33" t="s">
        <v>920</v>
      </c>
    </row>
    <row r="54" spans="1:20" ht="60" customHeight="1" x14ac:dyDescent="0.25">
      <c r="A54" s="270"/>
      <c r="B54" s="266"/>
      <c r="C54" s="266"/>
      <c r="D54" s="26">
        <v>43</v>
      </c>
      <c r="E54" s="32" t="s">
        <v>305</v>
      </c>
      <c r="F54" s="32" t="s">
        <v>306</v>
      </c>
      <c r="G54" s="32" t="s">
        <v>307</v>
      </c>
      <c r="H54" s="32" t="s">
        <v>308</v>
      </c>
      <c r="I54" s="34" t="s">
        <v>309</v>
      </c>
      <c r="J54" s="270"/>
      <c r="K54" s="273"/>
      <c r="L54" s="273"/>
      <c r="M54" s="274"/>
      <c r="N54" s="57">
        <v>0.1</v>
      </c>
      <c r="O54" s="26">
        <v>0.1</v>
      </c>
      <c r="P54" s="135">
        <f t="shared" si="3"/>
        <v>1</v>
      </c>
      <c r="Q54" s="325"/>
      <c r="R54" s="325"/>
      <c r="S54" s="322"/>
      <c r="T54" s="33" t="s">
        <v>921</v>
      </c>
    </row>
    <row r="55" spans="1:20" ht="60" customHeight="1" x14ac:dyDescent="0.25">
      <c r="A55" s="270"/>
      <c r="B55" s="266"/>
      <c r="C55" s="266"/>
      <c r="D55" s="26">
        <v>44</v>
      </c>
      <c r="E55" s="32" t="s">
        <v>310</v>
      </c>
      <c r="F55" s="32" t="s">
        <v>311</v>
      </c>
      <c r="G55" s="32" t="s">
        <v>312</v>
      </c>
      <c r="H55" s="32" t="s">
        <v>313</v>
      </c>
      <c r="I55" s="34" t="s">
        <v>314</v>
      </c>
      <c r="J55" s="270"/>
      <c r="K55" s="273"/>
      <c r="L55" s="273"/>
      <c r="M55" s="274"/>
      <c r="N55" s="57">
        <v>0.1</v>
      </c>
      <c r="O55" s="26">
        <v>0.1</v>
      </c>
      <c r="P55" s="135">
        <f t="shared" si="3"/>
        <v>1</v>
      </c>
      <c r="Q55" s="326"/>
      <c r="R55" s="326"/>
      <c r="S55" s="323"/>
      <c r="T55" s="33" t="s">
        <v>922</v>
      </c>
    </row>
    <row r="56" spans="1:20" ht="60" customHeight="1" x14ac:dyDescent="0.25">
      <c r="A56" s="270"/>
      <c r="B56" s="266" t="s">
        <v>380</v>
      </c>
      <c r="C56" s="32" t="s">
        <v>315</v>
      </c>
      <c r="D56" s="26">
        <v>45</v>
      </c>
      <c r="E56" s="32" t="s">
        <v>316</v>
      </c>
      <c r="F56" s="32" t="s">
        <v>317</v>
      </c>
      <c r="G56" s="32" t="s">
        <v>318</v>
      </c>
      <c r="H56" s="32" t="s">
        <v>319</v>
      </c>
      <c r="I56" s="34" t="s">
        <v>320</v>
      </c>
      <c r="J56" s="8" t="s">
        <v>385</v>
      </c>
      <c r="K56" s="31" t="s">
        <v>386</v>
      </c>
      <c r="L56" s="10" t="s">
        <v>387</v>
      </c>
      <c r="M56" s="60" t="s">
        <v>388</v>
      </c>
      <c r="N56" s="57">
        <v>0.1</v>
      </c>
      <c r="O56" s="26">
        <v>0.1</v>
      </c>
      <c r="P56" s="135">
        <f t="shared" si="3"/>
        <v>1</v>
      </c>
      <c r="Q56" s="39" t="s">
        <v>924</v>
      </c>
      <c r="R56" s="39" t="s">
        <v>925</v>
      </c>
      <c r="S56" s="135"/>
      <c r="T56" s="33" t="s">
        <v>926</v>
      </c>
    </row>
    <row r="57" spans="1:20" ht="60" customHeight="1" x14ac:dyDescent="0.25">
      <c r="A57" s="270"/>
      <c r="B57" s="266"/>
      <c r="C57" s="266" t="s">
        <v>321</v>
      </c>
      <c r="D57" s="26">
        <v>46</v>
      </c>
      <c r="E57" s="32" t="s">
        <v>322</v>
      </c>
      <c r="F57" s="32" t="s">
        <v>323</v>
      </c>
      <c r="G57" s="32" t="s">
        <v>324</v>
      </c>
      <c r="H57" s="32" t="s">
        <v>325</v>
      </c>
      <c r="I57" s="90" t="s">
        <v>326</v>
      </c>
      <c r="J57" s="270" t="s">
        <v>215</v>
      </c>
      <c r="K57" s="273" t="s">
        <v>216</v>
      </c>
      <c r="L57" s="288">
        <v>197</v>
      </c>
      <c r="M57" s="274" t="s">
        <v>217</v>
      </c>
      <c r="N57" s="57">
        <v>0.09</v>
      </c>
      <c r="O57" s="26">
        <v>0.09</v>
      </c>
      <c r="P57" s="135">
        <f t="shared" si="3"/>
        <v>1</v>
      </c>
      <c r="Q57" s="324">
        <v>82000000</v>
      </c>
      <c r="R57" s="324">
        <v>6570000</v>
      </c>
      <c r="S57" s="321">
        <f t="shared" si="2"/>
        <v>8.0121951219512197E-2</v>
      </c>
      <c r="T57" s="33" t="s">
        <v>927</v>
      </c>
    </row>
    <row r="58" spans="1:20" ht="60" customHeight="1" x14ac:dyDescent="0.25">
      <c r="A58" s="270"/>
      <c r="B58" s="266"/>
      <c r="C58" s="266"/>
      <c r="D58" s="26">
        <v>47</v>
      </c>
      <c r="E58" s="32" t="s">
        <v>327</v>
      </c>
      <c r="F58" s="32" t="s">
        <v>328</v>
      </c>
      <c r="G58" s="32" t="s">
        <v>329</v>
      </c>
      <c r="H58" s="32" t="s">
        <v>330</v>
      </c>
      <c r="I58" s="34" t="s">
        <v>331</v>
      </c>
      <c r="J58" s="270"/>
      <c r="K58" s="273"/>
      <c r="L58" s="288"/>
      <c r="M58" s="274"/>
      <c r="N58" s="57">
        <v>0.1</v>
      </c>
      <c r="O58" s="26">
        <v>0.1</v>
      </c>
      <c r="P58" s="135">
        <f t="shared" si="3"/>
        <v>1</v>
      </c>
      <c r="Q58" s="325"/>
      <c r="R58" s="325"/>
      <c r="S58" s="322"/>
      <c r="T58" s="33" t="s">
        <v>928</v>
      </c>
    </row>
    <row r="59" spans="1:20" ht="60" customHeight="1" x14ac:dyDescent="0.25">
      <c r="A59" s="270"/>
      <c r="B59" s="266"/>
      <c r="C59" s="266"/>
      <c r="D59" s="26">
        <v>48</v>
      </c>
      <c r="E59" s="32" t="s">
        <v>332</v>
      </c>
      <c r="F59" s="32" t="s">
        <v>333</v>
      </c>
      <c r="G59" s="32" t="s">
        <v>334</v>
      </c>
      <c r="H59" s="32" t="s">
        <v>335</v>
      </c>
      <c r="I59" s="90" t="s">
        <v>336</v>
      </c>
      <c r="J59" s="270"/>
      <c r="K59" s="273"/>
      <c r="L59" s="288"/>
      <c r="M59" s="274"/>
      <c r="N59" s="57">
        <v>0.1</v>
      </c>
      <c r="O59" s="26">
        <v>0.1</v>
      </c>
      <c r="P59" s="135">
        <f t="shared" si="3"/>
        <v>1</v>
      </c>
      <c r="Q59" s="325"/>
      <c r="R59" s="325"/>
      <c r="S59" s="322"/>
      <c r="T59" s="33" t="s">
        <v>929</v>
      </c>
    </row>
    <row r="60" spans="1:20" ht="60" customHeight="1" x14ac:dyDescent="0.25">
      <c r="A60" s="270"/>
      <c r="B60" s="266"/>
      <c r="C60" s="266" t="s">
        <v>337</v>
      </c>
      <c r="D60" s="26">
        <v>49</v>
      </c>
      <c r="E60" s="27" t="s">
        <v>338</v>
      </c>
      <c r="F60" s="27" t="s">
        <v>339</v>
      </c>
      <c r="G60" s="27" t="s">
        <v>340</v>
      </c>
      <c r="H60" s="27" t="s">
        <v>341</v>
      </c>
      <c r="I60" s="89" t="s">
        <v>342</v>
      </c>
      <c r="J60" s="270"/>
      <c r="K60" s="273"/>
      <c r="L60" s="288"/>
      <c r="M60" s="274"/>
      <c r="N60" s="57">
        <v>0.1</v>
      </c>
      <c r="O60" s="26">
        <v>0.1</v>
      </c>
      <c r="P60" s="135">
        <f t="shared" si="3"/>
        <v>1</v>
      </c>
      <c r="Q60" s="326"/>
      <c r="R60" s="326"/>
      <c r="S60" s="323"/>
      <c r="T60" s="33" t="s">
        <v>930</v>
      </c>
    </row>
    <row r="61" spans="1:20" ht="60" customHeight="1" x14ac:dyDescent="0.25">
      <c r="A61" s="270"/>
      <c r="B61" s="266"/>
      <c r="C61" s="266"/>
      <c r="D61" s="26">
        <v>50</v>
      </c>
      <c r="E61" s="32" t="s">
        <v>343</v>
      </c>
      <c r="F61" s="32" t="s">
        <v>344</v>
      </c>
      <c r="G61" s="32" t="s">
        <v>345</v>
      </c>
      <c r="H61" s="32" t="s">
        <v>346</v>
      </c>
      <c r="I61" s="34" t="s">
        <v>347</v>
      </c>
      <c r="J61" s="65" t="s">
        <v>389</v>
      </c>
      <c r="K61" s="9" t="s">
        <v>390</v>
      </c>
      <c r="L61" s="11">
        <v>231</v>
      </c>
      <c r="M61" s="60" t="s">
        <v>391</v>
      </c>
      <c r="N61" s="57">
        <v>0.1</v>
      </c>
      <c r="O61" s="26">
        <v>6.8000000000000005E-2</v>
      </c>
      <c r="P61" s="135">
        <f t="shared" si="3"/>
        <v>0.68</v>
      </c>
      <c r="Q61" s="39">
        <v>3090000</v>
      </c>
      <c r="R61" s="39">
        <v>3090000</v>
      </c>
      <c r="S61" s="135">
        <f t="shared" si="2"/>
        <v>1</v>
      </c>
      <c r="T61" s="33" t="s">
        <v>931</v>
      </c>
    </row>
    <row r="62" spans="1:20" ht="60" customHeight="1" x14ac:dyDescent="0.25">
      <c r="A62" s="270"/>
      <c r="B62" s="266" t="s">
        <v>381</v>
      </c>
      <c r="C62" s="292" t="s">
        <v>348</v>
      </c>
      <c r="D62" s="26">
        <v>51</v>
      </c>
      <c r="E62" s="37" t="s">
        <v>349</v>
      </c>
      <c r="F62" s="32" t="s">
        <v>350</v>
      </c>
      <c r="G62" s="32" t="s">
        <v>351</v>
      </c>
      <c r="H62" s="32" t="s">
        <v>352</v>
      </c>
      <c r="I62" s="34" t="s">
        <v>353</v>
      </c>
      <c r="J62" s="65" t="s">
        <v>385</v>
      </c>
      <c r="K62" s="9" t="s">
        <v>386</v>
      </c>
      <c r="L62" s="11">
        <v>222</v>
      </c>
      <c r="M62" s="60" t="s">
        <v>392</v>
      </c>
      <c r="N62" s="57">
        <v>0.1</v>
      </c>
      <c r="O62" s="26">
        <v>0.1</v>
      </c>
      <c r="P62" s="135">
        <f t="shared" si="3"/>
        <v>1</v>
      </c>
      <c r="Q62" s="39">
        <v>18000000</v>
      </c>
      <c r="R62" s="39">
        <v>0</v>
      </c>
      <c r="S62" s="135">
        <f t="shared" si="2"/>
        <v>0</v>
      </c>
      <c r="T62" s="33" t="s">
        <v>932</v>
      </c>
    </row>
    <row r="63" spans="1:20" ht="60" customHeight="1" x14ac:dyDescent="0.25">
      <c r="A63" s="270"/>
      <c r="B63" s="266"/>
      <c r="C63" s="292"/>
      <c r="D63" s="26">
        <v>52</v>
      </c>
      <c r="E63" s="37" t="s">
        <v>354</v>
      </c>
      <c r="F63" s="32" t="s">
        <v>355</v>
      </c>
      <c r="G63" s="32" t="s">
        <v>356</v>
      </c>
      <c r="H63" s="32" t="s">
        <v>357</v>
      </c>
      <c r="I63" s="34" t="s">
        <v>353</v>
      </c>
      <c r="J63" s="270" t="s">
        <v>215</v>
      </c>
      <c r="K63" s="273" t="s">
        <v>216</v>
      </c>
      <c r="L63" s="288">
        <v>197</v>
      </c>
      <c r="M63" s="274" t="s">
        <v>217</v>
      </c>
      <c r="N63" s="57">
        <v>0.1</v>
      </c>
      <c r="O63" s="26">
        <v>0</v>
      </c>
      <c r="P63" s="135">
        <f t="shared" si="3"/>
        <v>0</v>
      </c>
      <c r="Q63" s="324">
        <v>82000000</v>
      </c>
      <c r="R63" s="324">
        <v>6570000</v>
      </c>
      <c r="S63" s="321">
        <f t="shared" si="2"/>
        <v>8.0121951219512197E-2</v>
      </c>
      <c r="T63" s="33" t="s">
        <v>933</v>
      </c>
    </row>
    <row r="64" spans="1:20" ht="60" customHeight="1" x14ac:dyDescent="0.25">
      <c r="A64" s="270"/>
      <c r="B64" s="266"/>
      <c r="C64" s="292"/>
      <c r="D64" s="26">
        <v>53</v>
      </c>
      <c r="E64" s="37" t="s">
        <v>358</v>
      </c>
      <c r="F64" s="32" t="s">
        <v>359</v>
      </c>
      <c r="G64" s="32" t="s">
        <v>360</v>
      </c>
      <c r="H64" s="32" t="s">
        <v>361</v>
      </c>
      <c r="I64" s="34" t="s">
        <v>362</v>
      </c>
      <c r="J64" s="270"/>
      <c r="K64" s="273"/>
      <c r="L64" s="288"/>
      <c r="M64" s="274"/>
      <c r="N64" s="57">
        <v>0.1</v>
      </c>
      <c r="O64" s="26">
        <v>7.0000000000000007E-2</v>
      </c>
      <c r="P64" s="135">
        <f t="shared" si="3"/>
        <v>0.70000000000000007</v>
      </c>
      <c r="Q64" s="325"/>
      <c r="R64" s="325"/>
      <c r="S64" s="322"/>
      <c r="T64" s="33" t="s">
        <v>934</v>
      </c>
    </row>
    <row r="65" spans="1:20" ht="60" customHeight="1" x14ac:dyDescent="0.25">
      <c r="A65" s="270"/>
      <c r="B65" s="266"/>
      <c r="C65" s="292"/>
      <c r="D65" s="26">
        <v>54</v>
      </c>
      <c r="E65" s="37" t="s">
        <v>363</v>
      </c>
      <c r="F65" s="32" t="s">
        <v>364</v>
      </c>
      <c r="G65" s="32" t="s">
        <v>365</v>
      </c>
      <c r="H65" s="32" t="s">
        <v>366</v>
      </c>
      <c r="I65" s="90" t="s">
        <v>367</v>
      </c>
      <c r="J65" s="270"/>
      <c r="K65" s="273"/>
      <c r="L65" s="288"/>
      <c r="M65" s="274"/>
      <c r="N65" s="57">
        <v>0.1</v>
      </c>
      <c r="O65" s="26">
        <v>0.1</v>
      </c>
      <c r="P65" s="135">
        <f t="shared" si="3"/>
        <v>1</v>
      </c>
      <c r="Q65" s="325"/>
      <c r="R65" s="325"/>
      <c r="S65" s="322"/>
      <c r="T65" s="33" t="s">
        <v>935</v>
      </c>
    </row>
    <row r="66" spans="1:20" ht="60" customHeight="1" x14ac:dyDescent="0.25">
      <c r="A66" s="270"/>
      <c r="B66" s="266" t="s">
        <v>368</v>
      </c>
      <c r="C66" s="266" t="s">
        <v>369</v>
      </c>
      <c r="D66" s="26">
        <v>55</v>
      </c>
      <c r="E66" s="32" t="s">
        <v>370</v>
      </c>
      <c r="F66" s="32" t="s">
        <v>371</v>
      </c>
      <c r="G66" s="32" t="s">
        <v>372</v>
      </c>
      <c r="H66" s="32" t="s">
        <v>373</v>
      </c>
      <c r="I66" s="34" t="s">
        <v>374</v>
      </c>
      <c r="J66" s="270"/>
      <c r="K66" s="273"/>
      <c r="L66" s="288"/>
      <c r="M66" s="274"/>
      <c r="N66" s="57">
        <v>0.1</v>
      </c>
      <c r="O66" s="26">
        <v>0.1</v>
      </c>
      <c r="P66" s="135">
        <f t="shared" si="3"/>
        <v>1</v>
      </c>
      <c r="Q66" s="325"/>
      <c r="R66" s="325"/>
      <c r="S66" s="322"/>
      <c r="T66" s="33" t="s">
        <v>936</v>
      </c>
    </row>
    <row r="67" spans="1:20" ht="60" customHeight="1" x14ac:dyDescent="0.25">
      <c r="A67" s="270"/>
      <c r="B67" s="266"/>
      <c r="C67" s="266"/>
      <c r="D67" s="26">
        <v>56</v>
      </c>
      <c r="E67" s="32" t="s">
        <v>375</v>
      </c>
      <c r="F67" s="32" t="s">
        <v>376</v>
      </c>
      <c r="G67" s="32" t="s">
        <v>377</v>
      </c>
      <c r="H67" s="32" t="s">
        <v>378</v>
      </c>
      <c r="I67" s="34" t="s">
        <v>379</v>
      </c>
      <c r="J67" s="270"/>
      <c r="K67" s="273"/>
      <c r="L67" s="288"/>
      <c r="M67" s="274"/>
      <c r="N67" s="57">
        <v>0.12</v>
      </c>
      <c r="O67" s="26">
        <v>0</v>
      </c>
      <c r="P67" s="135">
        <f t="shared" si="3"/>
        <v>0</v>
      </c>
      <c r="Q67" s="326"/>
      <c r="R67" s="326"/>
      <c r="S67" s="323"/>
      <c r="T67" s="33" t="s">
        <v>933</v>
      </c>
    </row>
    <row r="68" spans="1:20" ht="60" customHeight="1" x14ac:dyDescent="0.25">
      <c r="A68" s="298" t="s">
        <v>393</v>
      </c>
      <c r="B68" s="273" t="s">
        <v>394</v>
      </c>
      <c r="C68" s="273" t="s">
        <v>395</v>
      </c>
      <c r="D68" s="26">
        <v>57</v>
      </c>
      <c r="E68" s="32" t="s">
        <v>396</v>
      </c>
      <c r="F68" s="32" t="s">
        <v>397</v>
      </c>
      <c r="G68" s="32" t="s">
        <v>398</v>
      </c>
      <c r="H68" s="32" t="s">
        <v>399</v>
      </c>
      <c r="I68" s="34" t="s">
        <v>400</v>
      </c>
      <c r="J68" s="57" t="s">
        <v>233</v>
      </c>
      <c r="K68" s="26" t="s">
        <v>234</v>
      </c>
      <c r="L68" s="30">
        <v>197</v>
      </c>
      <c r="M68" s="58" t="s">
        <v>217</v>
      </c>
      <c r="N68" s="57">
        <v>0.1</v>
      </c>
      <c r="O68" s="26">
        <v>0.08</v>
      </c>
      <c r="P68" s="135">
        <f t="shared" si="3"/>
        <v>0.79999999999999993</v>
      </c>
      <c r="Q68" s="39">
        <v>82000000</v>
      </c>
      <c r="R68" s="39">
        <v>6570000</v>
      </c>
      <c r="S68" s="135">
        <f t="shared" si="2"/>
        <v>8.0121951219512197E-2</v>
      </c>
      <c r="T68" s="33" t="s">
        <v>937</v>
      </c>
    </row>
    <row r="69" spans="1:20" ht="60" customHeight="1" x14ac:dyDescent="0.25">
      <c r="A69" s="298"/>
      <c r="B69" s="273"/>
      <c r="C69" s="273"/>
      <c r="D69" s="26">
        <v>58</v>
      </c>
      <c r="E69" s="32" t="s">
        <v>401</v>
      </c>
      <c r="F69" s="32" t="s">
        <v>402</v>
      </c>
      <c r="G69" s="32" t="s">
        <v>403</v>
      </c>
      <c r="H69" s="32" t="s">
        <v>404</v>
      </c>
      <c r="I69" s="34" t="s">
        <v>405</v>
      </c>
      <c r="J69" s="91" t="s">
        <v>406</v>
      </c>
      <c r="K69" s="30" t="s">
        <v>407</v>
      </c>
      <c r="L69" s="42">
        <v>207</v>
      </c>
      <c r="M69" s="66" t="s">
        <v>408</v>
      </c>
      <c r="N69" s="57">
        <v>0.1</v>
      </c>
      <c r="O69" s="26">
        <v>0.1</v>
      </c>
      <c r="P69" s="135">
        <f t="shared" si="3"/>
        <v>1</v>
      </c>
      <c r="Q69" s="39">
        <v>63190226</v>
      </c>
      <c r="R69" s="39">
        <v>63190226</v>
      </c>
      <c r="S69" s="135">
        <f t="shared" si="2"/>
        <v>1</v>
      </c>
      <c r="T69" s="33" t="s">
        <v>938</v>
      </c>
    </row>
    <row r="70" spans="1:20" ht="60" customHeight="1" x14ac:dyDescent="0.25">
      <c r="A70" s="298"/>
      <c r="B70" s="273"/>
      <c r="C70" s="273"/>
      <c r="D70" s="26">
        <v>59</v>
      </c>
      <c r="E70" s="26" t="s">
        <v>409</v>
      </c>
      <c r="F70" s="26" t="s">
        <v>410</v>
      </c>
      <c r="G70" s="26" t="s">
        <v>411</v>
      </c>
      <c r="H70" s="26" t="s">
        <v>412</v>
      </c>
      <c r="I70" s="55" t="s">
        <v>413</v>
      </c>
      <c r="J70" s="270" t="s">
        <v>233</v>
      </c>
      <c r="K70" s="273" t="s">
        <v>234</v>
      </c>
      <c r="L70" s="275">
        <v>197</v>
      </c>
      <c r="M70" s="58" t="s">
        <v>217</v>
      </c>
      <c r="N70" s="57">
        <v>0.09</v>
      </c>
      <c r="O70" s="26">
        <v>0.09</v>
      </c>
      <c r="P70" s="135">
        <f t="shared" si="3"/>
        <v>1</v>
      </c>
      <c r="Q70" s="324">
        <v>82000000</v>
      </c>
      <c r="R70" s="324">
        <v>6570000</v>
      </c>
      <c r="S70" s="321">
        <f t="shared" si="2"/>
        <v>8.0121951219512197E-2</v>
      </c>
      <c r="T70" s="33" t="s">
        <v>939</v>
      </c>
    </row>
    <row r="71" spans="1:20" ht="60" customHeight="1" x14ac:dyDescent="0.25">
      <c r="A71" s="298"/>
      <c r="B71" s="273"/>
      <c r="C71" s="273"/>
      <c r="D71" s="26">
        <v>60</v>
      </c>
      <c r="E71" s="16" t="s">
        <v>414</v>
      </c>
      <c r="F71" s="16" t="s">
        <v>415</v>
      </c>
      <c r="G71" s="16" t="s">
        <v>416</v>
      </c>
      <c r="H71" s="16" t="s">
        <v>417</v>
      </c>
      <c r="I71" s="92" t="s">
        <v>413</v>
      </c>
      <c r="J71" s="270"/>
      <c r="K71" s="273"/>
      <c r="L71" s="275"/>
      <c r="M71" s="67" t="s">
        <v>217</v>
      </c>
      <c r="N71" s="57">
        <v>1</v>
      </c>
      <c r="O71" s="26">
        <v>1</v>
      </c>
      <c r="P71" s="135">
        <f t="shared" si="3"/>
        <v>1</v>
      </c>
      <c r="Q71" s="326"/>
      <c r="R71" s="326"/>
      <c r="S71" s="323"/>
      <c r="T71" s="33" t="s">
        <v>940</v>
      </c>
    </row>
    <row r="72" spans="1:20" ht="60" customHeight="1" x14ac:dyDescent="0.25">
      <c r="A72" s="298"/>
      <c r="B72" s="273"/>
      <c r="C72" s="273" t="s">
        <v>418</v>
      </c>
      <c r="D72" s="26">
        <v>61</v>
      </c>
      <c r="E72" s="32" t="s">
        <v>419</v>
      </c>
      <c r="F72" s="32" t="s">
        <v>420</v>
      </c>
      <c r="G72" s="32" t="s">
        <v>421</v>
      </c>
      <c r="H72" s="32" t="s">
        <v>422</v>
      </c>
      <c r="I72" s="34" t="s">
        <v>423</v>
      </c>
      <c r="J72" s="57" t="s">
        <v>389</v>
      </c>
      <c r="K72" s="26" t="s">
        <v>424</v>
      </c>
      <c r="L72" s="30">
        <v>234</v>
      </c>
      <c r="M72" s="64" t="s">
        <v>425</v>
      </c>
      <c r="N72" s="57">
        <v>1</v>
      </c>
      <c r="O72" s="26">
        <v>1</v>
      </c>
      <c r="P72" s="135">
        <f t="shared" si="3"/>
        <v>1</v>
      </c>
      <c r="Q72" s="39">
        <v>13390000</v>
      </c>
      <c r="R72" s="39">
        <v>13390000</v>
      </c>
      <c r="S72" s="135">
        <f t="shared" si="2"/>
        <v>1</v>
      </c>
      <c r="T72" s="33" t="s">
        <v>941</v>
      </c>
    </row>
    <row r="73" spans="1:20" ht="60" customHeight="1" x14ac:dyDescent="0.25">
      <c r="A73" s="298"/>
      <c r="B73" s="273"/>
      <c r="C73" s="273"/>
      <c r="D73" s="26">
        <v>62</v>
      </c>
      <c r="E73" s="32" t="s">
        <v>426</v>
      </c>
      <c r="F73" s="32" t="s">
        <v>427</v>
      </c>
      <c r="G73" s="32" t="s">
        <v>428</v>
      </c>
      <c r="H73" s="32" t="s">
        <v>429</v>
      </c>
      <c r="I73" s="34" t="s">
        <v>430</v>
      </c>
      <c r="J73" s="57" t="s">
        <v>233</v>
      </c>
      <c r="K73" s="26" t="s">
        <v>234</v>
      </c>
      <c r="L73" s="30">
        <v>197</v>
      </c>
      <c r="M73" s="58" t="s">
        <v>217</v>
      </c>
      <c r="N73" s="57">
        <v>0.09</v>
      </c>
      <c r="O73" s="26">
        <v>0.01</v>
      </c>
      <c r="P73" s="135">
        <f t="shared" si="3"/>
        <v>0.11111111111111112</v>
      </c>
      <c r="Q73" s="39">
        <v>82000000</v>
      </c>
      <c r="R73" s="39">
        <v>6570000</v>
      </c>
      <c r="S73" s="135">
        <f t="shared" si="2"/>
        <v>8.0121951219512197E-2</v>
      </c>
      <c r="T73" s="33" t="s">
        <v>933</v>
      </c>
    </row>
    <row r="74" spans="1:20" ht="60" customHeight="1" x14ac:dyDescent="0.25">
      <c r="A74" s="298"/>
      <c r="B74" s="273"/>
      <c r="C74" s="273"/>
      <c r="D74" s="26">
        <v>63</v>
      </c>
      <c r="E74" s="32" t="s">
        <v>431</v>
      </c>
      <c r="F74" s="32" t="s">
        <v>432</v>
      </c>
      <c r="G74" s="32" t="s">
        <v>433</v>
      </c>
      <c r="H74" s="32" t="s">
        <v>434</v>
      </c>
      <c r="I74" s="34" t="s">
        <v>435</v>
      </c>
      <c r="J74" s="68" t="s">
        <v>96</v>
      </c>
      <c r="K74" s="41" t="s">
        <v>96</v>
      </c>
      <c r="L74" s="41" t="s">
        <v>96</v>
      </c>
      <c r="M74" s="63" t="s">
        <v>96</v>
      </c>
      <c r="N74" s="57">
        <v>3.0000000000000001E-3</v>
      </c>
      <c r="O74" s="26">
        <v>2.2000000000000001E-3</v>
      </c>
      <c r="P74" s="135">
        <f t="shared" si="3"/>
        <v>0.73333333333333339</v>
      </c>
      <c r="Q74" s="39" t="s">
        <v>873</v>
      </c>
      <c r="R74" s="39" t="s">
        <v>873</v>
      </c>
      <c r="S74" s="135"/>
      <c r="T74" s="33" t="s">
        <v>942</v>
      </c>
    </row>
    <row r="75" spans="1:20" ht="60" customHeight="1" x14ac:dyDescent="0.25">
      <c r="A75" s="298"/>
      <c r="B75" s="273"/>
      <c r="C75" s="273"/>
      <c r="D75" s="26">
        <v>64</v>
      </c>
      <c r="E75" s="16" t="s">
        <v>436</v>
      </c>
      <c r="F75" s="16" t="s">
        <v>437</v>
      </c>
      <c r="G75" s="16" t="s">
        <v>438</v>
      </c>
      <c r="H75" s="16" t="s">
        <v>439</v>
      </c>
      <c r="I75" s="92" t="s">
        <v>440</v>
      </c>
      <c r="J75" s="94" t="s">
        <v>389</v>
      </c>
      <c r="K75" s="18" t="s">
        <v>390</v>
      </c>
      <c r="L75" s="41" t="s">
        <v>441</v>
      </c>
      <c r="M75" s="69" t="s">
        <v>442</v>
      </c>
      <c r="N75" s="57">
        <v>0.05</v>
      </c>
      <c r="O75" s="26">
        <v>0.05</v>
      </c>
      <c r="P75" s="135">
        <f t="shared" si="3"/>
        <v>1</v>
      </c>
      <c r="Q75" s="39" t="s">
        <v>952</v>
      </c>
      <c r="R75" s="39" t="s">
        <v>953</v>
      </c>
      <c r="S75" s="135"/>
      <c r="T75" s="33" t="s">
        <v>943</v>
      </c>
    </row>
    <row r="76" spans="1:20" ht="60" customHeight="1" x14ac:dyDescent="0.25">
      <c r="A76" s="298"/>
      <c r="B76" s="273"/>
      <c r="C76" s="273"/>
      <c r="D76" s="26">
        <v>65</v>
      </c>
      <c r="E76" s="32" t="s">
        <v>443</v>
      </c>
      <c r="F76" s="32" t="s">
        <v>444</v>
      </c>
      <c r="G76" s="32" t="s">
        <v>445</v>
      </c>
      <c r="H76" s="32" t="s">
        <v>446</v>
      </c>
      <c r="I76" s="34" t="s">
        <v>447</v>
      </c>
      <c r="J76" s="71" t="s">
        <v>233</v>
      </c>
      <c r="K76" s="42" t="s">
        <v>234</v>
      </c>
      <c r="L76" s="30">
        <v>197</v>
      </c>
      <c r="M76" s="58" t="s">
        <v>217</v>
      </c>
      <c r="N76" s="57">
        <v>0.09</v>
      </c>
      <c r="O76" s="26">
        <v>0.09</v>
      </c>
      <c r="P76" s="135">
        <f t="shared" si="3"/>
        <v>1</v>
      </c>
      <c r="Q76" s="39">
        <v>82000000</v>
      </c>
      <c r="R76" s="39">
        <v>6570000</v>
      </c>
      <c r="S76" s="135">
        <f t="shared" si="2"/>
        <v>8.0121951219512197E-2</v>
      </c>
      <c r="T76" s="33" t="s">
        <v>944</v>
      </c>
    </row>
    <row r="77" spans="1:20" ht="60" customHeight="1" x14ac:dyDescent="0.25">
      <c r="A77" s="298"/>
      <c r="B77" s="273" t="s">
        <v>448</v>
      </c>
      <c r="C77" s="273" t="s">
        <v>449</v>
      </c>
      <c r="D77" s="26">
        <v>66</v>
      </c>
      <c r="E77" s="26" t="s">
        <v>450</v>
      </c>
      <c r="F77" s="26" t="s">
        <v>451</v>
      </c>
      <c r="G77" s="26" t="s">
        <v>452</v>
      </c>
      <c r="H77" s="26" t="s">
        <v>453</v>
      </c>
      <c r="I77" s="55" t="s">
        <v>454</v>
      </c>
      <c r="J77" s="57" t="s">
        <v>254</v>
      </c>
      <c r="K77" s="26" t="s">
        <v>262</v>
      </c>
      <c r="L77" s="43">
        <v>136</v>
      </c>
      <c r="M77" s="58" t="s">
        <v>455</v>
      </c>
      <c r="N77" s="57">
        <v>0.1</v>
      </c>
      <c r="O77" s="26">
        <v>0.1</v>
      </c>
      <c r="P77" s="135">
        <f t="shared" si="3"/>
        <v>1</v>
      </c>
      <c r="Q77" s="39">
        <v>55750000</v>
      </c>
      <c r="R77" s="39">
        <v>4630000</v>
      </c>
      <c r="S77" s="135">
        <f t="shared" si="2"/>
        <v>8.3049327354260086E-2</v>
      </c>
      <c r="T77" s="33" t="s">
        <v>945</v>
      </c>
    </row>
    <row r="78" spans="1:20" ht="60" customHeight="1" x14ac:dyDescent="0.25">
      <c r="A78" s="298"/>
      <c r="B78" s="273"/>
      <c r="C78" s="273"/>
      <c r="D78" s="26">
        <v>67</v>
      </c>
      <c r="E78" s="32" t="s">
        <v>456</v>
      </c>
      <c r="F78" s="32" t="s">
        <v>457</v>
      </c>
      <c r="G78" s="32" t="s">
        <v>458</v>
      </c>
      <c r="H78" s="32" t="s">
        <v>459</v>
      </c>
      <c r="I78" s="34" t="s">
        <v>460</v>
      </c>
      <c r="J78" s="270" t="s">
        <v>233</v>
      </c>
      <c r="K78" s="273" t="s">
        <v>234</v>
      </c>
      <c r="L78" s="275">
        <v>197</v>
      </c>
      <c r="M78" s="58" t="s">
        <v>217</v>
      </c>
      <c r="N78" s="57">
        <v>6.0000000000000001E-3</v>
      </c>
      <c r="O78" s="26">
        <v>2.5000000000000001E-3</v>
      </c>
      <c r="P78" s="135">
        <f t="shared" si="3"/>
        <v>0.41666666666666669</v>
      </c>
      <c r="Q78" s="324">
        <v>82000000</v>
      </c>
      <c r="R78" s="324">
        <v>6570000</v>
      </c>
      <c r="S78" s="321">
        <f t="shared" si="2"/>
        <v>8.0121951219512197E-2</v>
      </c>
      <c r="T78" s="33" t="s">
        <v>946</v>
      </c>
    </row>
    <row r="79" spans="1:20" ht="60" customHeight="1" x14ac:dyDescent="0.25">
      <c r="A79" s="298"/>
      <c r="B79" s="273"/>
      <c r="C79" s="273"/>
      <c r="D79" s="26">
        <v>68</v>
      </c>
      <c r="E79" s="32" t="s">
        <v>461</v>
      </c>
      <c r="F79" s="32" t="s">
        <v>462</v>
      </c>
      <c r="G79" s="32" t="s">
        <v>463</v>
      </c>
      <c r="H79" s="32" t="s">
        <v>464</v>
      </c>
      <c r="I79" s="34" t="s">
        <v>465</v>
      </c>
      <c r="J79" s="270"/>
      <c r="K79" s="273"/>
      <c r="L79" s="275"/>
      <c r="M79" s="58" t="s">
        <v>217</v>
      </c>
      <c r="N79" s="57">
        <v>0.1</v>
      </c>
      <c r="O79" s="26">
        <v>0.1</v>
      </c>
      <c r="P79" s="135">
        <f t="shared" si="3"/>
        <v>1</v>
      </c>
      <c r="Q79" s="325"/>
      <c r="R79" s="325"/>
      <c r="S79" s="322"/>
      <c r="T79" s="33" t="s">
        <v>947</v>
      </c>
    </row>
    <row r="80" spans="1:20" ht="60" customHeight="1" x14ac:dyDescent="0.25">
      <c r="A80" s="298"/>
      <c r="B80" s="273"/>
      <c r="C80" s="273" t="s">
        <v>466</v>
      </c>
      <c r="D80" s="26">
        <v>69</v>
      </c>
      <c r="E80" s="32" t="s">
        <v>467</v>
      </c>
      <c r="F80" s="32" t="s">
        <v>468</v>
      </c>
      <c r="G80" s="32" t="s">
        <v>469</v>
      </c>
      <c r="H80" s="32" t="s">
        <v>470</v>
      </c>
      <c r="I80" s="34" t="s">
        <v>471</v>
      </c>
      <c r="J80" s="270"/>
      <c r="K80" s="273"/>
      <c r="L80" s="275"/>
      <c r="M80" s="58" t="s">
        <v>217</v>
      </c>
      <c r="N80" s="57">
        <v>5.0000000000000001E-3</v>
      </c>
      <c r="O80" s="26">
        <v>5.0000000000000001E-3</v>
      </c>
      <c r="P80" s="135">
        <f t="shared" si="3"/>
        <v>1</v>
      </c>
      <c r="Q80" s="325"/>
      <c r="R80" s="325"/>
      <c r="S80" s="322"/>
      <c r="T80" s="33" t="s">
        <v>948</v>
      </c>
    </row>
    <row r="81" spans="1:20" ht="60" customHeight="1" x14ac:dyDescent="0.25">
      <c r="A81" s="298"/>
      <c r="B81" s="273"/>
      <c r="C81" s="273"/>
      <c r="D81" s="26">
        <v>70</v>
      </c>
      <c r="E81" s="26" t="s">
        <v>472</v>
      </c>
      <c r="F81" s="26" t="s">
        <v>473</v>
      </c>
      <c r="G81" s="26" t="s">
        <v>474</v>
      </c>
      <c r="H81" s="26" t="s">
        <v>475</v>
      </c>
      <c r="I81" s="55" t="s">
        <v>476</v>
      </c>
      <c r="J81" s="270"/>
      <c r="K81" s="273"/>
      <c r="L81" s="275"/>
      <c r="M81" s="58" t="s">
        <v>217</v>
      </c>
      <c r="N81" s="57">
        <v>0.08</v>
      </c>
      <c r="O81" s="26">
        <v>0.01</v>
      </c>
      <c r="P81" s="135">
        <f t="shared" si="3"/>
        <v>0.125</v>
      </c>
      <c r="Q81" s="326"/>
      <c r="R81" s="326"/>
      <c r="S81" s="323"/>
      <c r="T81" s="33" t="s">
        <v>933</v>
      </c>
    </row>
    <row r="82" spans="1:20" ht="60" customHeight="1" x14ac:dyDescent="0.25">
      <c r="A82" s="298"/>
      <c r="B82" s="273"/>
      <c r="C82" s="273"/>
      <c r="D82" s="26">
        <v>71</v>
      </c>
      <c r="E82" s="26" t="s">
        <v>477</v>
      </c>
      <c r="F82" s="26" t="s">
        <v>478</v>
      </c>
      <c r="G82" s="26" t="s">
        <v>479</v>
      </c>
      <c r="H82" s="26" t="s">
        <v>480</v>
      </c>
      <c r="I82" s="55" t="s">
        <v>481</v>
      </c>
      <c r="J82" s="57" t="s">
        <v>385</v>
      </c>
      <c r="K82" s="26" t="s">
        <v>386</v>
      </c>
      <c r="L82" s="42">
        <v>219</v>
      </c>
      <c r="M82" s="58" t="s">
        <v>482</v>
      </c>
      <c r="N82" s="57">
        <v>0.08</v>
      </c>
      <c r="O82" s="26">
        <v>0.08</v>
      </c>
      <c r="P82" s="135">
        <f t="shared" si="3"/>
        <v>1</v>
      </c>
      <c r="Q82" s="39">
        <v>160719971</v>
      </c>
      <c r="R82" s="39">
        <v>160719971</v>
      </c>
      <c r="S82" s="135">
        <f t="shared" si="2"/>
        <v>1</v>
      </c>
      <c r="T82" s="33" t="s">
        <v>949</v>
      </c>
    </row>
    <row r="83" spans="1:20" ht="60" customHeight="1" x14ac:dyDescent="0.25">
      <c r="A83" s="298"/>
      <c r="B83" s="273"/>
      <c r="C83" s="273"/>
      <c r="D83" s="26">
        <v>72</v>
      </c>
      <c r="E83" s="26" t="s">
        <v>483</v>
      </c>
      <c r="F83" s="26" t="s">
        <v>484</v>
      </c>
      <c r="G83" s="26" t="s">
        <v>485</v>
      </c>
      <c r="H83" s="26" t="s">
        <v>486</v>
      </c>
      <c r="I83" s="55" t="s">
        <v>487</v>
      </c>
      <c r="J83" s="57" t="s">
        <v>233</v>
      </c>
      <c r="K83" s="26" t="s">
        <v>234</v>
      </c>
      <c r="L83" s="30">
        <v>197</v>
      </c>
      <c r="M83" s="58" t="s">
        <v>217</v>
      </c>
      <c r="N83" s="57">
        <v>9.5000000000000001E-2</v>
      </c>
      <c r="O83" s="26">
        <v>0</v>
      </c>
      <c r="P83" s="135">
        <f t="shared" si="3"/>
        <v>0</v>
      </c>
      <c r="Q83" s="39">
        <v>82000000</v>
      </c>
      <c r="R83" s="39">
        <v>6570000</v>
      </c>
      <c r="S83" s="135">
        <f t="shared" si="2"/>
        <v>8.0121951219512197E-2</v>
      </c>
      <c r="T83" s="33" t="s">
        <v>950</v>
      </c>
    </row>
    <row r="84" spans="1:20" ht="60" customHeight="1" x14ac:dyDescent="0.25">
      <c r="A84" s="298"/>
      <c r="B84" s="273"/>
      <c r="C84" s="273"/>
      <c r="D84" s="26">
        <v>73</v>
      </c>
      <c r="E84" s="32" t="s">
        <v>488</v>
      </c>
      <c r="F84" s="32" t="s">
        <v>489</v>
      </c>
      <c r="G84" s="32" t="s">
        <v>490</v>
      </c>
      <c r="H84" s="32" t="s">
        <v>491</v>
      </c>
      <c r="I84" s="34" t="s">
        <v>492</v>
      </c>
      <c r="J84" s="68" t="s">
        <v>236</v>
      </c>
      <c r="K84" s="41" t="s">
        <v>493</v>
      </c>
      <c r="L84" s="42">
        <v>86</v>
      </c>
      <c r="M84" s="33" t="s">
        <v>494</v>
      </c>
      <c r="N84" s="57">
        <v>0.09</v>
      </c>
      <c r="O84" s="26">
        <v>0.09</v>
      </c>
      <c r="P84" s="135">
        <f t="shared" si="3"/>
        <v>1</v>
      </c>
      <c r="Q84" s="39">
        <v>46673401</v>
      </c>
      <c r="R84" s="39">
        <v>0</v>
      </c>
      <c r="S84" s="135">
        <f t="shared" si="2"/>
        <v>0</v>
      </c>
      <c r="T84" s="33" t="s">
        <v>951</v>
      </c>
    </row>
    <row r="85" spans="1:20" ht="60" customHeight="1" x14ac:dyDescent="0.25">
      <c r="A85" s="298" t="s">
        <v>495</v>
      </c>
      <c r="B85" s="275" t="s">
        <v>496</v>
      </c>
      <c r="C85" s="273" t="s">
        <v>497</v>
      </c>
      <c r="D85" s="26">
        <v>74</v>
      </c>
      <c r="E85" s="26" t="s">
        <v>498</v>
      </c>
      <c r="F85" s="26" t="s">
        <v>499</v>
      </c>
      <c r="G85" s="26" t="s">
        <v>500</v>
      </c>
      <c r="H85" s="26" t="s">
        <v>501</v>
      </c>
      <c r="I85" s="55" t="s">
        <v>502</v>
      </c>
      <c r="J85" s="57" t="s">
        <v>382</v>
      </c>
      <c r="K85" s="26" t="s">
        <v>383</v>
      </c>
      <c r="L85" s="42">
        <v>250</v>
      </c>
      <c r="M85" s="55" t="s">
        <v>384</v>
      </c>
      <c r="N85" s="57">
        <v>0.09</v>
      </c>
      <c r="O85" s="26">
        <v>0.09</v>
      </c>
      <c r="P85" s="135">
        <f t="shared" si="3"/>
        <v>1</v>
      </c>
      <c r="Q85" s="39">
        <v>274250000</v>
      </c>
      <c r="R85" s="39">
        <v>31600000</v>
      </c>
      <c r="S85" s="135">
        <f t="shared" si="2"/>
        <v>0.11522333637192343</v>
      </c>
      <c r="T85" s="33" t="s">
        <v>958</v>
      </c>
    </row>
    <row r="86" spans="1:20" ht="60" customHeight="1" x14ac:dyDescent="0.25">
      <c r="A86" s="298"/>
      <c r="B86" s="275"/>
      <c r="C86" s="273"/>
      <c r="D86" s="26">
        <v>75</v>
      </c>
      <c r="E86" s="26" t="s">
        <v>503</v>
      </c>
      <c r="F86" s="26" t="s">
        <v>504</v>
      </c>
      <c r="G86" s="26" t="s">
        <v>505</v>
      </c>
      <c r="H86" s="26" t="s">
        <v>506</v>
      </c>
      <c r="I86" s="55" t="s">
        <v>507</v>
      </c>
      <c r="J86" s="57" t="s">
        <v>406</v>
      </c>
      <c r="K86" s="26" t="s">
        <v>407</v>
      </c>
      <c r="L86" s="42">
        <v>231</v>
      </c>
      <c r="M86" s="55" t="s">
        <v>391</v>
      </c>
      <c r="N86" s="57">
        <v>0.1</v>
      </c>
      <c r="O86" s="26">
        <v>0.1</v>
      </c>
      <c r="P86" s="135">
        <f t="shared" si="3"/>
        <v>1</v>
      </c>
      <c r="Q86" s="39">
        <v>3090000</v>
      </c>
      <c r="R86" s="39">
        <v>3090000</v>
      </c>
      <c r="S86" s="135">
        <f t="shared" si="2"/>
        <v>1</v>
      </c>
      <c r="T86" s="33" t="s">
        <v>762</v>
      </c>
    </row>
    <row r="87" spans="1:20" ht="60" customHeight="1" x14ac:dyDescent="0.25">
      <c r="A87" s="298"/>
      <c r="B87" s="275"/>
      <c r="C87" s="273"/>
      <c r="D87" s="26">
        <v>76</v>
      </c>
      <c r="E87" s="26" t="s">
        <v>508</v>
      </c>
      <c r="F87" s="26" t="s">
        <v>509</v>
      </c>
      <c r="G87" s="26" t="s">
        <v>510</v>
      </c>
      <c r="H87" s="26" t="s">
        <v>511</v>
      </c>
      <c r="I87" s="93" t="s">
        <v>512</v>
      </c>
      <c r="J87" s="57" t="s">
        <v>389</v>
      </c>
      <c r="K87" s="26" t="s">
        <v>390</v>
      </c>
      <c r="L87" s="42">
        <v>232</v>
      </c>
      <c r="M87" s="55" t="s">
        <v>391</v>
      </c>
      <c r="N87" s="57">
        <v>0.1</v>
      </c>
      <c r="O87" s="26">
        <v>0.1</v>
      </c>
      <c r="P87" s="135">
        <f t="shared" si="3"/>
        <v>1</v>
      </c>
      <c r="Q87" s="39">
        <v>18952000</v>
      </c>
      <c r="R87" s="39">
        <v>8952000</v>
      </c>
      <c r="S87" s="135">
        <f t="shared" si="2"/>
        <v>0.47235120303925709</v>
      </c>
      <c r="T87" s="33" t="s">
        <v>959</v>
      </c>
    </row>
    <row r="88" spans="1:20" ht="60" customHeight="1" x14ac:dyDescent="0.25">
      <c r="A88" s="298"/>
      <c r="B88" s="275"/>
      <c r="C88" s="273"/>
      <c r="D88" s="26">
        <v>77</v>
      </c>
      <c r="E88" s="26" t="s">
        <v>513</v>
      </c>
      <c r="F88" s="26" t="s">
        <v>514</v>
      </c>
      <c r="G88" s="26" t="s">
        <v>515</v>
      </c>
      <c r="H88" s="26" t="s">
        <v>516</v>
      </c>
      <c r="I88" s="55" t="s">
        <v>517</v>
      </c>
      <c r="J88" s="61" t="s">
        <v>215</v>
      </c>
      <c r="K88" s="28" t="s">
        <v>216</v>
      </c>
      <c r="L88" s="29">
        <v>197</v>
      </c>
      <c r="M88" s="62" t="s">
        <v>217</v>
      </c>
      <c r="N88" s="57">
        <v>0.09</v>
      </c>
      <c r="O88" s="26">
        <v>0.09</v>
      </c>
      <c r="P88" s="135">
        <f t="shared" si="3"/>
        <v>1</v>
      </c>
      <c r="Q88" s="324">
        <v>82000000</v>
      </c>
      <c r="R88" s="324">
        <v>6570000</v>
      </c>
      <c r="S88" s="321">
        <f t="shared" si="2"/>
        <v>8.0121951219512197E-2</v>
      </c>
      <c r="T88" s="33" t="s">
        <v>960</v>
      </c>
    </row>
    <row r="89" spans="1:20" ht="60" customHeight="1" x14ac:dyDescent="0.25">
      <c r="A89" s="298"/>
      <c r="B89" s="275"/>
      <c r="C89" s="273"/>
      <c r="D89" s="26">
        <v>78</v>
      </c>
      <c r="E89" s="26" t="s">
        <v>518</v>
      </c>
      <c r="F89" s="26" t="s">
        <v>519</v>
      </c>
      <c r="G89" s="26" t="s">
        <v>520</v>
      </c>
      <c r="H89" s="26" t="s">
        <v>516</v>
      </c>
      <c r="I89" s="55" t="s">
        <v>521</v>
      </c>
      <c r="J89" s="61" t="s">
        <v>215</v>
      </c>
      <c r="K89" s="28" t="s">
        <v>216</v>
      </c>
      <c r="L89" s="29">
        <v>197</v>
      </c>
      <c r="M89" s="62" t="s">
        <v>217</v>
      </c>
      <c r="N89" s="57">
        <v>0.09</v>
      </c>
      <c r="O89" s="26">
        <v>6.4000000000000001E-2</v>
      </c>
      <c r="P89" s="135">
        <f t="shared" si="3"/>
        <v>0.71111111111111114</v>
      </c>
      <c r="Q89" s="325"/>
      <c r="R89" s="325"/>
      <c r="S89" s="322"/>
      <c r="T89" s="33" t="s">
        <v>961</v>
      </c>
    </row>
    <row r="90" spans="1:20" ht="60" customHeight="1" x14ac:dyDescent="0.25">
      <c r="A90" s="298"/>
      <c r="B90" s="275"/>
      <c r="C90" s="266" t="s">
        <v>522</v>
      </c>
      <c r="D90" s="26">
        <v>79</v>
      </c>
      <c r="E90" s="26" t="s">
        <v>523</v>
      </c>
      <c r="F90" s="26" t="s">
        <v>524</v>
      </c>
      <c r="G90" s="26" t="s">
        <v>525</v>
      </c>
      <c r="H90" s="26" t="s">
        <v>59</v>
      </c>
      <c r="I90" s="55" t="s">
        <v>521</v>
      </c>
      <c r="J90" s="94" t="s">
        <v>265</v>
      </c>
      <c r="K90" s="18" t="s">
        <v>266</v>
      </c>
      <c r="L90" s="28">
        <v>186</v>
      </c>
      <c r="M90" s="64" t="s">
        <v>526</v>
      </c>
      <c r="N90" s="57">
        <v>0.09</v>
      </c>
      <c r="O90" s="26">
        <v>0.09</v>
      </c>
      <c r="P90" s="135">
        <f t="shared" si="3"/>
        <v>1</v>
      </c>
      <c r="Q90" s="326"/>
      <c r="R90" s="326"/>
      <c r="S90" s="323"/>
      <c r="T90" s="33" t="s">
        <v>962</v>
      </c>
    </row>
    <row r="91" spans="1:20" ht="60" customHeight="1" x14ac:dyDescent="0.25">
      <c r="A91" s="298"/>
      <c r="B91" s="275"/>
      <c r="C91" s="266"/>
      <c r="D91" s="26">
        <v>80</v>
      </c>
      <c r="E91" s="26" t="s">
        <v>527</v>
      </c>
      <c r="F91" s="26" t="s">
        <v>528</v>
      </c>
      <c r="G91" s="26" t="s">
        <v>529</v>
      </c>
      <c r="H91" s="26" t="s">
        <v>530</v>
      </c>
      <c r="I91" s="93" t="s">
        <v>531</v>
      </c>
      <c r="J91" s="57" t="s">
        <v>532</v>
      </c>
      <c r="K91" s="26" t="s">
        <v>533</v>
      </c>
      <c r="L91" s="26" t="s">
        <v>534</v>
      </c>
      <c r="M91" s="55" t="s">
        <v>535</v>
      </c>
      <c r="N91" s="57">
        <v>0.09</v>
      </c>
      <c r="O91" s="26">
        <v>7.4999999999999997E-2</v>
      </c>
      <c r="P91" s="135">
        <f t="shared" si="3"/>
        <v>0.83333333333333337</v>
      </c>
      <c r="Q91" s="39" t="s">
        <v>954</v>
      </c>
      <c r="R91" s="39" t="s">
        <v>955</v>
      </c>
      <c r="S91" s="135"/>
      <c r="T91" s="33" t="s">
        <v>963</v>
      </c>
    </row>
    <row r="92" spans="1:20" ht="60" customHeight="1" x14ac:dyDescent="0.25">
      <c r="A92" s="298"/>
      <c r="B92" s="275"/>
      <c r="C92" s="266"/>
      <c r="D92" s="26">
        <v>81</v>
      </c>
      <c r="E92" s="26" t="s">
        <v>536</v>
      </c>
      <c r="F92" s="26" t="s">
        <v>537</v>
      </c>
      <c r="G92" s="26" t="s">
        <v>538</v>
      </c>
      <c r="H92" s="26" t="s">
        <v>539</v>
      </c>
      <c r="I92" s="55" t="s">
        <v>540</v>
      </c>
      <c r="J92" s="57" t="s">
        <v>385</v>
      </c>
      <c r="K92" s="26" t="s">
        <v>386</v>
      </c>
      <c r="L92" s="42">
        <v>219</v>
      </c>
      <c r="M92" s="33" t="s">
        <v>482</v>
      </c>
      <c r="N92" s="57">
        <v>0.09</v>
      </c>
      <c r="O92" s="26">
        <v>0.09</v>
      </c>
      <c r="P92" s="135">
        <f t="shared" si="3"/>
        <v>1</v>
      </c>
      <c r="Q92" s="39">
        <v>111600000</v>
      </c>
      <c r="R92" s="39">
        <v>94500000</v>
      </c>
      <c r="S92" s="135">
        <f t="shared" si="2"/>
        <v>0.84677419354838712</v>
      </c>
      <c r="T92" s="33" t="s">
        <v>964</v>
      </c>
    </row>
    <row r="93" spans="1:20" ht="60" customHeight="1" x14ac:dyDescent="0.25">
      <c r="A93" s="298"/>
      <c r="B93" s="275"/>
      <c r="C93" s="266"/>
      <c r="D93" s="26">
        <v>82</v>
      </c>
      <c r="E93" s="26" t="s">
        <v>541</v>
      </c>
      <c r="F93" s="26" t="s">
        <v>542</v>
      </c>
      <c r="G93" s="26" t="s">
        <v>543</v>
      </c>
      <c r="H93" s="26" t="s">
        <v>59</v>
      </c>
      <c r="I93" s="274" t="s">
        <v>544</v>
      </c>
      <c r="J93" s="270" t="s">
        <v>215</v>
      </c>
      <c r="K93" s="273" t="s">
        <v>216</v>
      </c>
      <c r="L93" s="288">
        <v>197</v>
      </c>
      <c r="M93" s="274" t="s">
        <v>217</v>
      </c>
      <c r="N93" s="57">
        <v>0.09</v>
      </c>
      <c r="O93" s="26">
        <v>0.09</v>
      </c>
      <c r="P93" s="135">
        <f t="shared" si="3"/>
        <v>1</v>
      </c>
      <c r="Q93" s="324">
        <v>82000000</v>
      </c>
      <c r="R93" s="324">
        <v>6570000</v>
      </c>
      <c r="S93" s="321">
        <f t="shared" si="2"/>
        <v>8.0121951219512197E-2</v>
      </c>
      <c r="T93" s="33" t="s">
        <v>965</v>
      </c>
    </row>
    <row r="94" spans="1:20" ht="60" customHeight="1" x14ac:dyDescent="0.25">
      <c r="A94" s="298"/>
      <c r="B94" s="275"/>
      <c r="C94" s="266"/>
      <c r="D94" s="26">
        <v>83</v>
      </c>
      <c r="E94" s="26" t="s">
        <v>545</v>
      </c>
      <c r="F94" s="26" t="s">
        <v>546</v>
      </c>
      <c r="G94" s="26" t="s">
        <v>547</v>
      </c>
      <c r="H94" s="26" t="s">
        <v>548</v>
      </c>
      <c r="I94" s="274"/>
      <c r="J94" s="270"/>
      <c r="K94" s="273"/>
      <c r="L94" s="288"/>
      <c r="M94" s="274"/>
      <c r="N94" s="57">
        <v>0.08</v>
      </c>
      <c r="O94" s="26">
        <v>0.03</v>
      </c>
      <c r="P94" s="135">
        <f t="shared" si="3"/>
        <v>0.375</v>
      </c>
      <c r="Q94" s="326"/>
      <c r="R94" s="326"/>
      <c r="S94" s="323"/>
      <c r="T94" s="33" t="s">
        <v>966</v>
      </c>
    </row>
    <row r="95" spans="1:20" ht="60" customHeight="1" x14ac:dyDescent="0.25">
      <c r="A95" s="298"/>
      <c r="B95" s="275"/>
      <c r="C95" s="266"/>
      <c r="D95" s="26">
        <v>84</v>
      </c>
      <c r="E95" s="26" t="s">
        <v>549</v>
      </c>
      <c r="F95" s="26" t="s">
        <v>550</v>
      </c>
      <c r="G95" s="26" t="s">
        <v>551</v>
      </c>
      <c r="H95" s="26" t="s">
        <v>59</v>
      </c>
      <c r="I95" s="55" t="s">
        <v>552</v>
      </c>
      <c r="J95" s="57" t="s">
        <v>389</v>
      </c>
      <c r="K95" s="26" t="s">
        <v>424</v>
      </c>
      <c r="L95" s="42">
        <v>234</v>
      </c>
      <c r="M95" s="33" t="s">
        <v>425</v>
      </c>
      <c r="N95" s="57">
        <v>0.09</v>
      </c>
      <c r="O95" s="26">
        <v>0.08</v>
      </c>
      <c r="P95" s="135">
        <f t="shared" si="3"/>
        <v>0.88888888888888895</v>
      </c>
      <c r="Q95" s="39">
        <v>13390000</v>
      </c>
      <c r="R95" s="39">
        <v>4955000</v>
      </c>
      <c r="S95" s="135">
        <f t="shared" si="2"/>
        <v>0.37005227781926808</v>
      </c>
      <c r="T95" s="33" t="s">
        <v>967</v>
      </c>
    </row>
    <row r="96" spans="1:20" ht="60" customHeight="1" x14ac:dyDescent="0.25">
      <c r="A96" s="298"/>
      <c r="B96" s="275"/>
      <c r="C96" s="266"/>
      <c r="D96" s="26">
        <v>85</v>
      </c>
      <c r="E96" s="26" t="s">
        <v>553</v>
      </c>
      <c r="F96" s="26" t="s">
        <v>554</v>
      </c>
      <c r="G96" s="26" t="s">
        <v>555</v>
      </c>
      <c r="H96" s="26" t="s">
        <v>556</v>
      </c>
      <c r="I96" s="55" t="s">
        <v>557</v>
      </c>
      <c r="J96" s="270" t="s">
        <v>215</v>
      </c>
      <c r="K96" s="273" t="s">
        <v>216</v>
      </c>
      <c r="L96" s="288">
        <v>197</v>
      </c>
      <c r="M96" s="274" t="s">
        <v>217</v>
      </c>
      <c r="N96" s="57">
        <v>0.08</v>
      </c>
      <c r="O96" s="26">
        <v>0</v>
      </c>
      <c r="P96" s="135">
        <f t="shared" si="3"/>
        <v>0</v>
      </c>
      <c r="Q96" s="324">
        <v>82000000</v>
      </c>
      <c r="R96" s="324">
        <v>6570000</v>
      </c>
      <c r="S96" s="321">
        <f t="shared" ref="S96:S109" si="4">R96/Q96</f>
        <v>8.0121951219512197E-2</v>
      </c>
      <c r="T96" s="33" t="s">
        <v>968</v>
      </c>
    </row>
    <row r="97" spans="1:20" ht="60" customHeight="1" x14ac:dyDescent="0.25">
      <c r="A97" s="298"/>
      <c r="B97" s="292" t="s">
        <v>558</v>
      </c>
      <c r="C97" s="266" t="s">
        <v>559</v>
      </c>
      <c r="D97" s="26">
        <v>86</v>
      </c>
      <c r="E97" s="26" t="s">
        <v>560</v>
      </c>
      <c r="F97" s="26" t="s">
        <v>561</v>
      </c>
      <c r="G97" s="26" t="s">
        <v>562</v>
      </c>
      <c r="H97" s="26" t="s">
        <v>563</v>
      </c>
      <c r="I97" s="93" t="s">
        <v>564</v>
      </c>
      <c r="J97" s="270"/>
      <c r="K97" s="273"/>
      <c r="L97" s="288"/>
      <c r="M97" s="274"/>
      <c r="N97" s="57">
        <v>0.1</v>
      </c>
      <c r="O97" s="26">
        <v>0.04</v>
      </c>
      <c r="P97" s="135">
        <f t="shared" si="3"/>
        <v>0.39999999999999997</v>
      </c>
      <c r="Q97" s="325"/>
      <c r="R97" s="325"/>
      <c r="S97" s="322"/>
      <c r="T97" s="33" t="s">
        <v>969</v>
      </c>
    </row>
    <row r="98" spans="1:20" ht="60" customHeight="1" x14ac:dyDescent="0.25">
      <c r="A98" s="298"/>
      <c r="B98" s="292"/>
      <c r="C98" s="266"/>
      <c r="D98" s="26">
        <v>87</v>
      </c>
      <c r="E98" s="26" t="s">
        <v>565</v>
      </c>
      <c r="F98" s="26" t="s">
        <v>566</v>
      </c>
      <c r="G98" s="26" t="s">
        <v>567</v>
      </c>
      <c r="H98" s="26" t="s">
        <v>568</v>
      </c>
      <c r="I98" s="55" t="s">
        <v>569</v>
      </c>
      <c r="J98" s="270"/>
      <c r="K98" s="273"/>
      <c r="L98" s="288"/>
      <c r="M98" s="274"/>
      <c r="N98" s="57">
        <v>0.09</v>
      </c>
      <c r="O98" s="26">
        <v>0.09</v>
      </c>
      <c r="P98" s="135">
        <f t="shared" si="3"/>
        <v>1</v>
      </c>
      <c r="Q98" s="326"/>
      <c r="R98" s="326"/>
      <c r="S98" s="323"/>
      <c r="T98" s="33" t="s">
        <v>970</v>
      </c>
    </row>
    <row r="99" spans="1:20" ht="60" customHeight="1" x14ac:dyDescent="0.25">
      <c r="A99" s="298"/>
      <c r="B99" s="292"/>
      <c r="C99" s="266"/>
      <c r="D99" s="26">
        <v>88</v>
      </c>
      <c r="E99" s="26" t="s">
        <v>570</v>
      </c>
      <c r="F99" s="26" t="s">
        <v>571</v>
      </c>
      <c r="G99" s="26" t="s">
        <v>572</v>
      </c>
      <c r="H99" s="26" t="s">
        <v>59</v>
      </c>
      <c r="I99" s="55" t="s">
        <v>573</v>
      </c>
      <c r="J99" s="299" t="s">
        <v>574</v>
      </c>
      <c r="K99" s="288"/>
      <c r="L99" s="288"/>
      <c r="M99" s="300"/>
      <c r="N99" s="57">
        <v>0.09</v>
      </c>
      <c r="O99" s="26"/>
      <c r="P99" s="135">
        <f t="shared" si="3"/>
        <v>0</v>
      </c>
      <c r="Q99" s="39" t="s">
        <v>873</v>
      </c>
      <c r="R99" s="39" t="s">
        <v>873</v>
      </c>
      <c r="S99" s="135"/>
      <c r="T99" s="33" t="s">
        <v>971</v>
      </c>
    </row>
    <row r="100" spans="1:20" ht="60" customHeight="1" x14ac:dyDescent="0.25">
      <c r="A100" s="298"/>
      <c r="B100" s="275" t="s">
        <v>558</v>
      </c>
      <c r="C100" s="266" t="s">
        <v>559</v>
      </c>
      <c r="D100" s="26">
        <v>89</v>
      </c>
      <c r="E100" s="26" t="s">
        <v>575</v>
      </c>
      <c r="F100" s="26" t="s">
        <v>576</v>
      </c>
      <c r="G100" s="26" t="s">
        <v>577</v>
      </c>
      <c r="H100" s="26" t="s">
        <v>59</v>
      </c>
      <c r="I100" s="55" t="s">
        <v>578</v>
      </c>
      <c r="J100" s="270" t="s">
        <v>215</v>
      </c>
      <c r="K100" s="273" t="s">
        <v>216</v>
      </c>
      <c r="L100" s="288">
        <v>197</v>
      </c>
      <c r="M100" s="274" t="s">
        <v>217</v>
      </c>
      <c r="N100" s="57">
        <v>0.09</v>
      </c>
      <c r="O100" s="26">
        <v>0.09</v>
      </c>
      <c r="P100" s="135">
        <f t="shared" si="3"/>
        <v>1</v>
      </c>
      <c r="Q100" s="324">
        <v>82000000</v>
      </c>
      <c r="R100" s="324">
        <v>6570000</v>
      </c>
      <c r="S100" s="321">
        <f t="shared" si="4"/>
        <v>8.0121951219512197E-2</v>
      </c>
      <c r="T100" s="33" t="s">
        <v>972</v>
      </c>
    </row>
    <row r="101" spans="1:20" ht="60" customHeight="1" x14ac:dyDescent="0.25">
      <c r="A101" s="298"/>
      <c r="B101" s="275"/>
      <c r="C101" s="266"/>
      <c r="D101" s="26">
        <v>90</v>
      </c>
      <c r="E101" s="26" t="s">
        <v>579</v>
      </c>
      <c r="F101" s="26" t="s">
        <v>580</v>
      </c>
      <c r="G101" s="26" t="s">
        <v>581</v>
      </c>
      <c r="H101" s="26" t="s">
        <v>563</v>
      </c>
      <c r="I101" s="55" t="s">
        <v>582</v>
      </c>
      <c r="J101" s="270"/>
      <c r="K101" s="273"/>
      <c r="L101" s="288"/>
      <c r="M101" s="274"/>
      <c r="N101" s="57">
        <v>0.1</v>
      </c>
      <c r="O101" s="26">
        <v>0.1</v>
      </c>
      <c r="P101" s="135">
        <f t="shared" si="3"/>
        <v>1</v>
      </c>
      <c r="Q101" s="326"/>
      <c r="R101" s="326"/>
      <c r="S101" s="323"/>
      <c r="T101" s="33" t="s">
        <v>973</v>
      </c>
    </row>
    <row r="102" spans="1:20" ht="60" customHeight="1" x14ac:dyDescent="0.25">
      <c r="A102" s="298"/>
      <c r="B102" s="275"/>
      <c r="C102" s="266"/>
      <c r="D102" s="26">
        <v>91</v>
      </c>
      <c r="E102" s="26" t="s">
        <v>583</v>
      </c>
      <c r="F102" s="26" t="s">
        <v>584</v>
      </c>
      <c r="G102" s="26" t="s">
        <v>585</v>
      </c>
      <c r="H102" s="26" t="s">
        <v>586</v>
      </c>
      <c r="I102" s="55" t="s">
        <v>587</v>
      </c>
      <c r="J102" s="57" t="s">
        <v>588</v>
      </c>
      <c r="K102" s="26" t="s">
        <v>589</v>
      </c>
      <c r="L102" s="26" t="s">
        <v>590</v>
      </c>
      <c r="M102" s="55" t="s">
        <v>591</v>
      </c>
      <c r="N102" s="57">
        <v>0.09</v>
      </c>
      <c r="O102" s="26">
        <v>7.8E-2</v>
      </c>
      <c r="P102" s="135">
        <f t="shared" si="3"/>
        <v>0.8666666666666667</v>
      </c>
      <c r="Q102" s="39" t="s">
        <v>956</v>
      </c>
      <c r="R102" s="39" t="s">
        <v>957</v>
      </c>
      <c r="S102" s="135"/>
      <c r="T102" s="33" t="s">
        <v>974</v>
      </c>
    </row>
    <row r="103" spans="1:20" ht="60" customHeight="1" x14ac:dyDescent="0.25">
      <c r="A103" s="298"/>
      <c r="B103" s="275"/>
      <c r="C103" s="266"/>
      <c r="D103" s="26">
        <v>92</v>
      </c>
      <c r="E103" s="26" t="s">
        <v>592</v>
      </c>
      <c r="F103" s="26" t="s">
        <v>593</v>
      </c>
      <c r="G103" s="26" t="s">
        <v>594</v>
      </c>
      <c r="H103" s="26" t="s">
        <v>595</v>
      </c>
      <c r="I103" s="55" t="s">
        <v>596</v>
      </c>
      <c r="J103" s="57" t="s">
        <v>597</v>
      </c>
      <c r="K103" s="26" t="s">
        <v>386</v>
      </c>
      <c r="L103" s="42">
        <v>219</v>
      </c>
      <c r="M103" s="33" t="s">
        <v>482</v>
      </c>
      <c r="N103" s="57">
        <v>0.1</v>
      </c>
      <c r="O103" s="26">
        <v>0.08</v>
      </c>
      <c r="P103" s="135">
        <f t="shared" si="3"/>
        <v>0.79999999999999993</v>
      </c>
      <c r="Q103" s="39">
        <v>111600000</v>
      </c>
      <c r="R103" s="39">
        <v>94500000</v>
      </c>
      <c r="S103" s="135">
        <f t="shared" si="4"/>
        <v>0.84677419354838712</v>
      </c>
      <c r="T103" s="33" t="s">
        <v>975</v>
      </c>
    </row>
    <row r="104" spans="1:20" ht="60" customHeight="1" x14ac:dyDescent="0.25">
      <c r="A104" s="298"/>
      <c r="B104" s="275"/>
      <c r="C104" s="266"/>
      <c r="D104" s="26">
        <v>93</v>
      </c>
      <c r="E104" s="26" t="s">
        <v>598</v>
      </c>
      <c r="F104" s="26" t="s">
        <v>599</v>
      </c>
      <c r="G104" s="26" t="s">
        <v>600</v>
      </c>
      <c r="H104" s="26" t="s">
        <v>601</v>
      </c>
      <c r="I104" s="55" t="s">
        <v>602</v>
      </c>
      <c r="J104" s="61" t="s">
        <v>389</v>
      </c>
      <c r="K104" s="28" t="s">
        <v>603</v>
      </c>
      <c r="L104" s="28">
        <v>228</v>
      </c>
      <c r="M104" s="62" t="s">
        <v>604</v>
      </c>
      <c r="N104" s="57">
        <v>0.1</v>
      </c>
      <c r="O104" s="26">
        <v>0.08</v>
      </c>
      <c r="P104" s="135">
        <f t="shared" si="3"/>
        <v>0.79999999999999993</v>
      </c>
      <c r="Q104" s="39">
        <v>25100000</v>
      </c>
      <c r="R104" s="39">
        <v>12176208</v>
      </c>
      <c r="S104" s="135">
        <f t="shared" si="4"/>
        <v>0.48510788844621516</v>
      </c>
      <c r="T104" s="33" t="s">
        <v>976</v>
      </c>
    </row>
    <row r="105" spans="1:20" ht="60" customHeight="1" x14ac:dyDescent="0.25">
      <c r="A105" s="298"/>
      <c r="B105" s="275"/>
      <c r="C105" s="266"/>
      <c r="D105" s="26">
        <v>94</v>
      </c>
      <c r="E105" s="26" t="s">
        <v>605</v>
      </c>
      <c r="F105" s="26" t="s">
        <v>606</v>
      </c>
      <c r="G105" s="26" t="s">
        <v>607</v>
      </c>
      <c r="H105" s="26" t="s">
        <v>608</v>
      </c>
      <c r="I105" s="55" t="s">
        <v>609</v>
      </c>
      <c r="J105" s="57" t="s">
        <v>254</v>
      </c>
      <c r="K105" s="42" t="s">
        <v>262</v>
      </c>
      <c r="L105" s="26">
        <v>137</v>
      </c>
      <c r="M105" s="55" t="s">
        <v>263</v>
      </c>
      <c r="N105" s="57">
        <v>0.1</v>
      </c>
      <c r="O105" s="26">
        <v>0.1</v>
      </c>
      <c r="P105" s="135">
        <f t="shared" si="3"/>
        <v>1</v>
      </c>
      <c r="Q105" s="39">
        <v>41200000</v>
      </c>
      <c r="R105" s="39">
        <v>38560000</v>
      </c>
      <c r="S105" s="135">
        <f t="shared" si="4"/>
        <v>0.93592233009708736</v>
      </c>
      <c r="T105" s="33" t="s">
        <v>977</v>
      </c>
    </row>
    <row r="106" spans="1:20" ht="60" customHeight="1" x14ac:dyDescent="0.25">
      <c r="A106" s="298"/>
      <c r="B106" s="275"/>
      <c r="C106" s="266"/>
      <c r="D106" s="26">
        <v>95</v>
      </c>
      <c r="E106" s="26" t="s">
        <v>610</v>
      </c>
      <c r="F106" s="26" t="s">
        <v>611</v>
      </c>
      <c r="G106" s="26" t="s">
        <v>612</v>
      </c>
      <c r="H106" s="26" t="s">
        <v>87</v>
      </c>
      <c r="I106" s="55" t="s">
        <v>613</v>
      </c>
      <c r="J106" s="270" t="s">
        <v>215</v>
      </c>
      <c r="K106" s="273" t="s">
        <v>216</v>
      </c>
      <c r="L106" s="288">
        <v>197</v>
      </c>
      <c r="M106" s="274" t="s">
        <v>217</v>
      </c>
      <c r="N106" s="57">
        <v>0.1</v>
      </c>
      <c r="O106" s="26">
        <v>0.06</v>
      </c>
      <c r="P106" s="135">
        <f t="shared" si="3"/>
        <v>0.6</v>
      </c>
      <c r="Q106" s="324">
        <v>82000000</v>
      </c>
      <c r="R106" s="324">
        <v>6570000</v>
      </c>
      <c r="S106" s="321">
        <f t="shared" si="4"/>
        <v>8.0121951219512197E-2</v>
      </c>
      <c r="T106" s="33" t="s">
        <v>978</v>
      </c>
    </row>
    <row r="107" spans="1:20" ht="60" customHeight="1" x14ac:dyDescent="0.25">
      <c r="A107" s="298"/>
      <c r="B107" s="275"/>
      <c r="C107" s="266"/>
      <c r="D107" s="26">
        <v>96</v>
      </c>
      <c r="E107" s="26" t="s">
        <v>614</v>
      </c>
      <c r="F107" s="26" t="s">
        <v>615</v>
      </c>
      <c r="G107" s="26" t="s">
        <v>616</v>
      </c>
      <c r="H107" s="26" t="s">
        <v>59</v>
      </c>
      <c r="I107" s="55" t="s">
        <v>617</v>
      </c>
      <c r="J107" s="270"/>
      <c r="K107" s="273"/>
      <c r="L107" s="288"/>
      <c r="M107" s="274"/>
      <c r="N107" s="57">
        <v>0.09</v>
      </c>
      <c r="O107" s="26">
        <v>0.06</v>
      </c>
      <c r="P107" s="135">
        <f t="shared" ref="P107:P120" si="5">O107/N107</f>
        <v>0.66666666666666663</v>
      </c>
      <c r="Q107" s="326"/>
      <c r="R107" s="326"/>
      <c r="S107" s="323"/>
      <c r="T107" s="33" t="s">
        <v>979</v>
      </c>
    </row>
    <row r="108" spans="1:20" ht="60" customHeight="1" x14ac:dyDescent="0.25">
      <c r="A108" s="298"/>
      <c r="B108" s="275"/>
      <c r="C108" s="28" t="s">
        <v>618</v>
      </c>
      <c r="D108" s="26">
        <v>97</v>
      </c>
      <c r="E108" s="26" t="s">
        <v>619</v>
      </c>
      <c r="F108" s="26" t="s">
        <v>620</v>
      </c>
      <c r="G108" s="26" t="s">
        <v>621</v>
      </c>
      <c r="H108" s="26" t="s">
        <v>59</v>
      </c>
      <c r="I108" s="55" t="s">
        <v>622</v>
      </c>
      <c r="J108" s="57" t="s">
        <v>406</v>
      </c>
      <c r="K108" s="26" t="s">
        <v>407</v>
      </c>
      <c r="L108" s="42">
        <v>136</v>
      </c>
      <c r="M108" s="55" t="s">
        <v>455</v>
      </c>
      <c r="N108" s="57">
        <v>0.09</v>
      </c>
      <c r="O108" s="26">
        <v>0.09</v>
      </c>
      <c r="P108" s="135">
        <f t="shared" si="5"/>
        <v>1</v>
      </c>
      <c r="Q108" s="39">
        <v>55750000</v>
      </c>
      <c r="R108" s="39">
        <v>4630000</v>
      </c>
      <c r="S108" s="135">
        <f t="shared" si="4"/>
        <v>8.3049327354260086E-2</v>
      </c>
      <c r="T108" s="33" t="s">
        <v>980</v>
      </c>
    </row>
    <row r="109" spans="1:20" ht="60" customHeight="1" x14ac:dyDescent="0.25">
      <c r="A109" s="307" t="s">
        <v>624</v>
      </c>
      <c r="B109" s="266" t="s">
        <v>625</v>
      </c>
      <c r="C109" s="309" t="s">
        <v>626</v>
      </c>
      <c r="D109" s="26">
        <v>98</v>
      </c>
      <c r="E109" s="32" t="s">
        <v>627</v>
      </c>
      <c r="F109" s="27" t="s">
        <v>628</v>
      </c>
      <c r="G109" s="27" t="s">
        <v>629</v>
      </c>
      <c r="H109" s="27" t="s">
        <v>630</v>
      </c>
      <c r="I109" s="33" t="s">
        <v>631</v>
      </c>
      <c r="J109" s="270" t="s">
        <v>233</v>
      </c>
      <c r="K109" s="273" t="s">
        <v>234</v>
      </c>
      <c r="L109" s="275">
        <v>197</v>
      </c>
      <c r="M109" s="276" t="s">
        <v>217</v>
      </c>
      <c r="N109" s="57">
        <v>0.1</v>
      </c>
      <c r="O109" s="26">
        <v>0</v>
      </c>
      <c r="P109" s="135">
        <f t="shared" si="5"/>
        <v>0</v>
      </c>
      <c r="Q109" s="324">
        <v>82000000</v>
      </c>
      <c r="R109" s="324">
        <v>6570000</v>
      </c>
      <c r="S109" s="321">
        <f t="shared" si="4"/>
        <v>8.0121951219512197E-2</v>
      </c>
      <c r="T109" s="33" t="s">
        <v>981</v>
      </c>
    </row>
    <row r="110" spans="1:20" ht="60" customHeight="1" x14ac:dyDescent="0.25">
      <c r="A110" s="307"/>
      <c r="B110" s="266"/>
      <c r="C110" s="309"/>
      <c r="D110" s="26">
        <v>99</v>
      </c>
      <c r="E110" s="32" t="s">
        <v>632</v>
      </c>
      <c r="F110" s="32" t="s">
        <v>633</v>
      </c>
      <c r="G110" s="32" t="s">
        <v>634</v>
      </c>
      <c r="H110" s="32" t="s">
        <v>635</v>
      </c>
      <c r="I110" s="34" t="s">
        <v>631</v>
      </c>
      <c r="J110" s="270"/>
      <c r="K110" s="273"/>
      <c r="L110" s="275"/>
      <c r="M110" s="276"/>
      <c r="N110" s="57">
        <v>0.08</v>
      </c>
      <c r="O110" s="26">
        <v>0.08</v>
      </c>
      <c r="P110" s="135">
        <f t="shared" si="5"/>
        <v>1</v>
      </c>
      <c r="Q110" s="325"/>
      <c r="R110" s="325"/>
      <c r="S110" s="322"/>
      <c r="T110" s="33" t="s">
        <v>982</v>
      </c>
    </row>
    <row r="111" spans="1:20" ht="60" customHeight="1" x14ac:dyDescent="0.25">
      <c r="A111" s="307"/>
      <c r="B111" s="266"/>
      <c r="C111" s="275" t="s">
        <v>636</v>
      </c>
      <c r="D111" s="30">
        <v>100</v>
      </c>
      <c r="E111" s="32" t="s">
        <v>637</v>
      </c>
      <c r="F111" s="27" t="s">
        <v>638</v>
      </c>
      <c r="G111" s="27" t="s">
        <v>639</v>
      </c>
      <c r="H111" s="27" t="s">
        <v>640</v>
      </c>
      <c r="I111" s="33" t="s">
        <v>641</v>
      </c>
      <c r="J111" s="270"/>
      <c r="K111" s="273"/>
      <c r="L111" s="275"/>
      <c r="M111" s="276"/>
      <c r="N111" s="57">
        <v>0.09</v>
      </c>
      <c r="O111" s="26">
        <v>0.09</v>
      </c>
      <c r="P111" s="135">
        <f t="shared" si="5"/>
        <v>1</v>
      </c>
      <c r="Q111" s="325"/>
      <c r="R111" s="325"/>
      <c r="S111" s="322"/>
      <c r="T111" s="33" t="s">
        <v>862</v>
      </c>
    </row>
    <row r="112" spans="1:20" ht="60" customHeight="1" x14ac:dyDescent="0.25">
      <c r="A112" s="307"/>
      <c r="B112" s="266"/>
      <c r="C112" s="275"/>
      <c r="D112" s="26">
        <v>101</v>
      </c>
      <c r="E112" s="31" t="s">
        <v>642</v>
      </c>
      <c r="F112" s="27" t="s">
        <v>643</v>
      </c>
      <c r="G112" s="27" t="s">
        <v>644</v>
      </c>
      <c r="H112" s="27" t="s">
        <v>645</v>
      </c>
      <c r="I112" s="33" t="s">
        <v>641</v>
      </c>
      <c r="J112" s="270"/>
      <c r="K112" s="273"/>
      <c r="L112" s="275"/>
      <c r="M112" s="276"/>
      <c r="N112" s="57">
        <v>0.09</v>
      </c>
      <c r="O112" s="26">
        <v>0.09</v>
      </c>
      <c r="P112" s="135">
        <f t="shared" si="5"/>
        <v>1</v>
      </c>
      <c r="Q112" s="325"/>
      <c r="R112" s="325"/>
      <c r="S112" s="322"/>
      <c r="T112" s="33" t="s">
        <v>983</v>
      </c>
    </row>
    <row r="113" spans="1:20" ht="60" customHeight="1" x14ac:dyDescent="0.25">
      <c r="A113" s="307"/>
      <c r="B113" s="266"/>
      <c r="C113" s="275"/>
      <c r="D113" s="26">
        <v>102</v>
      </c>
      <c r="E113" s="32" t="s">
        <v>646</v>
      </c>
      <c r="F113" s="27" t="s">
        <v>647</v>
      </c>
      <c r="G113" s="27" t="s">
        <v>648</v>
      </c>
      <c r="H113" s="27" t="s">
        <v>649</v>
      </c>
      <c r="I113" s="33" t="s">
        <v>650</v>
      </c>
      <c r="J113" s="270"/>
      <c r="K113" s="273"/>
      <c r="L113" s="275"/>
      <c r="M113" s="276"/>
      <c r="N113" s="57">
        <v>0.09</v>
      </c>
      <c r="O113" s="26">
        <v>7.0000000000000007E-2</v>
      </c>
      <c r="P113" s="135">
        <f t="shared" si="5"/>
        <v>0.7777777777777779</v>
      </c>
      <c r="Q113" s="325"/>
      <c r="R113" s="325"/>
      <c r="S113" s="322"/>
      <c r="T113" s="33" t="s">
        <v>984</v>
      </c>
    </row>
    <row r="114" spans="1:20" ht="60" customHeight="1" x14ac:dyDescent="0.25">
      <c r="A114" s="307"/>
      <c r="B114" s="266"/>
      <c r="C114" s="275"/>
      <c r="D114" s="26">
        <v>103</v>
      </c>
      <c r="E114" s="27" t="s">
        <v>651</v>
      </c>
      <c r="F114" s="27" t="s">
        <v>652</v>
      </c>
      <c r="G114" s="27" t="s">
        <v>653</v>
      </c>
      <c r="H114" s="27" t="s">
        <v>654</v>
      </c>
      <c r="I114" s="33" t="s">
        <v>655</v>
      </c>
      <c r="J114" s="270"/>
      <c r="K114" s="273"/>
      <c r="L114" s="275"/>
      <c r="M114" s="276"/>
      <c r="N114" s="57">
        <v>0.09</v>
      </c>
      <c r="O114" s="26">
        <v>0.09</v>
      </c>
      <c r="P114" s="135">
        <f t="shared" si="5"/>
        <v>1</v>
      </c>
      <c r="Q114" s="325"/>
      <c r="R114" s="325"/>
      <c r="S114" s="322"/>
      <c r="T114" s="33" t="s">
        <v>985</v>
      </c>
    </row>
    <row r="115" spans="1:20" ht="60" customHeight="1" x14ac:dyDescent="0.25">
      <c r="A115" s="307"/>
      <c r="B115" s="266"/>
      <c r="C115" s="275"/>
      <c r="D115" s="30">
        <v>104</v>
      </c>
      <c r="E115" s="27" t="s">
        <v>656</v>
      </c>
      <c r="F115" s="27" t="s">
        <v>657</v>
      </c>
      <c r="G115" s="27" t="s">
        <v>658</v>
      </c>
      <c r="H115" s="27" t="s">
        <v>659</v>
      </c>
      <c r="I115" s="33" t="s">
        <v>660</v>
      </c>
      <c r="J115" s="270"/>
      <c r="K115" s="273"/>
      <c r="L115" s="275"/>
      <c r="M115" s="276"/>
      <c r="N115" s="57">
        <v>0.09</v>
      </c>
      <c r="O115" s="26">
        <v>0.05</v>
      </c>
      <c r="P115" s="135">
        <f t="shared" si="5"/>
        <v>0.55555555555555558</v>
      </c>
      <c r="Q115" s="325"/>
      <c r="R115" s="325"/>
      <c r="S115" s="322"/>
      <c r="T115" s="33" t="s">
        <v>986</v>
      </c>
    </row>
    <row r="116" spans="1:20" ht="60" customHeight="1" x14ac:dyDescent="0.25">
      <c r="A116" s="307"/>
      <c r="B116" s="266"/>
      <c r="C116" s="275"/>
      <c r="D116" s="26">
        <v>105</v>
      </c>
      <c r="E116" s="27" t="s">
        <v>661</v>
      </c>
      <c r="F116" s="27" t="s">
        <v>662</v>
      </c>
      <c r="G116" s="27" t="s">
        <v>663</v>
      </c>
      <c r="H116" s="27" t="s">
        <v>664</v>
      </c>
      <c r="I116" s="33" t="s">
        <v>665</v>
      </c>
      <c r="J116" s="270"/>
      <c r="K116" s="273"/>
      <c r="L116" s="275"/>
      <c r="M116" s="276"/>
      <c r="N116" s="57">
        <v>1.2E-2</v>
      </c>
      <c r="O116" s="26">
        <v>0.01</v>
      </c>
      <c r="P116" s="135">
        <f t="shared" si="5"/>
        <v>0.83333333333333337</v>
      </c>
      <c r="Q116" s="325"/>
      <c r="R116" s="325"/>
      <c r="S116" s="322"/>
      <c r="T116" s="33" t="s">
        <v>987</v>
      </c>
    </row>
    <row r="117" spans="1:20" ht="60" customHeight="1" x14ac:dyDescent="0.25">
      <c r="A117" s="307"/>
      <c r="B117" s="266"/>
      <c r="C117" s="275"/>
      <c r="D117" s="26">
        <v>106</v>
      </c>
      <c r="E117" s="27" t="s">
        <v>666</v>
      </c>
      <c r="F117" s="27" t="s">
        <v>667</v>
      </c>
      <c r="G117" s="27" t="s">
        <v>668</v>
      </c>
      <c r="H117" s="27" t="s">
        <v>669</v>
      </c>
      <c r="I117" s="33" t="s">
        <v>670</v>
      </c>
      <c r="J117" s="270"/>
      <c r="K117" s="273"/>
      <c r="L117" s="275"/>
      <c r="M117" s="276"/>
      <c r="N117" s="57">
        <v>0.09</v>
      </c>
      <c r="O117" s="26">
        <v>0.09</v>
      </c>
      <c r="P117" s="135">
        <f t="shared" si="5"/>
        <v>1</v>
      </c>
      <c r="Q117" s="325"/>
      <c r="R117" s="325"/>
      <c r="S117" s="322"/>
      <c r="T117" s="33" t="s">
        <v>867</v>
      </c>
    </row>
    <row r="118" spans="1:20" ht="60" customHeight="1" x14ac:dyDescent="0.25">
      <c r="A118" s="307"/>
      <c r="B118" s="266"/>
      <c r="C118" s="275"/>
      <c r="D118" s="26">
        <v>107</v>
      </c>
      <c r="E118" s="27" t="s">
        <v>671</v>
      </c>
      <c r="F118" s="27" t="s">
        <v>672</v>
      </c>
      <c r="G118" s="27" t="s">
        <v>673</v>
      </c>
      <c r="H118" s="27" t="s">
        <v>59</v>
      </c>
      <c r="I118" s="33" t="s">
        <v>674</v>
      </c>
      <c r="J118" s="270"/>
      <c r="K118" s="273"/>
      <c r="L118" s="275"/>
      <c r="M118" s="276"/>
      <c r="N118" s="57">
        <v>0.09</v>
      </c>
      <c r="O118" s="26">
        <v>3.5999999999999997E-2</v>
      </c>
      <c r="P118" s="135">
        <f t="shared" si="5"/>
        <v>0.39999999999999997</v>
      </c>
      <c r="Q118" s="325"/>
      <c r="R118" s="325"/>
      <c r="S118" s="322"/>
      <c r="T118" s="33" t="s">
        <v>988</v>
      </c>
    </row>
    <row r="119" spans="1:20" ht="60" customHeight="1" x14ac:dyDescent="0.25">
      <c r="A119" s="307"/>
      <c r="B119" s="303" t="s">
        <v>675</v>
      </c>
      <c r="C119" s="266" t="s">
        <v>676</v>
      </c>
      <c r="D119" s="30">
        <v>108</v>
      </c>
      <c r="E119" s="27" t="s">
        <v>677</v>
      </c>
      <c r="F119" s="27" t="s">
        <v>678</v>
      </c>
      <c r="G119" s="27" t="s">
        <v>679</v>
      </c>
      <c r="H119" s="27" t="s">
        <v>680</v>
      </c>
      <c r="I119" s="33" t="s">
        <v>670</v>
      </c>
      <c r="J119" s="270"/>
      <c r="K119" s="273"/>
      <c r="L119" s="275"/>
      <c r="M119" s="276"/>
      <c r="N119" s="57">
        <v>0.09</v>
      </c>
      <c r="O119" s="26">
        <v>0.09</v>
      </c>
      <c r="P119" s="135">
        <f t="shared" si="5"/>
        <v>1</v>
      </c>
      <c r="Q119" s="325"/>
      <c r="R119" s="325"/>
      <c r="S119" s="322"/>
      <c r="T119" s="33" t="s">
        <v>989</v>
      </c>
    </row>
    <row r="120" spans="1:20" ht="60" customHeight="1" thickBot="1" x14ac:dyDescent="0.3">
      <c r="A120" s="308"/>
      <c r="B120" s="304"/>
      <c r="C120" s="333"/>
      <c r="D120" s="73">
        <v>109</v>
      </c>
      <c r="E120" s="35" t="s">
        <v>681</v>
      </c>
      <c r="F120" s="35" t="s">
        <v>682</v>
      </c>
      <c r="G120" s="35" t="s">
        <v>683</v>
      </c>
      <c r="H120" s="35" t="s">
        <v>684</v>
      </c>
      <c r="I120" s="36" t="s">
        <v>685</v>
      </c>
      <c r="J120" s="310"/>
      <c r="K120" s="311"/>
      <c r="L120" s="301"/>
      <c r="M120" s="302"/>
      <c r="N120" s="72">
        <v>0.09</v>
      </c>
      <c r="O120" s="73">
        <v>4.4999999999999998E-2</v>
      </c>
      <c r="P120" s="46">
        <f t="shared" si="5"/>
        <v>0.5</v>
      </c>
      <c r="Q120" s="354"/>
      <c r="R120" s="354"/>
      <c r="S120" s="355"/>
      <c r="T120" s="36" t="s">
        <v>870</v>
      </c>
    </row>
  </sheetData>
  <mergeCells count="182">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 ref="Q70:Q71"/>
    <mergeCell ref="R70:R71"/>
    <mergeCell ref="S70:S71"/>
    <mergeCell ref="Q78:Q81"/>
    <mergeCell ref="R78:R81"/>
    <mergeCell ref="S78:S81"/>
    <mergeCell ref="Q88:Q90"/>
    <mergeCell ref="R88:R90"/>
    <mergeCell ref="S88:S90"/>
    <mergeCell ref="Q53:Q55"/>
    <mergeCell ref="R53:R55"/>
    <mergeCell ref="S53:S55"/>
    <mergeCell ref="Q57:Q60"/>
    <mergeCell ref="R57:R60"/>
    <mergeCell ref="S57:S60"/>
    <mergeCell ref="Q63:Q67"/>
    <mergeCell ref="R63:R67"/>
    <mergeCell ref="S63:S67"/>
    <mergeCell ref="R36:R37"/>
    <mergeCell ref="T36:T37"/>
    <mergeCell ref="Q48:Q49"/>
    <mergeCell ref="R48:R49"/>
    <mergeCell ref="Q50:Q51"/>
    <mergeCell ref="R50:R51"/>
    <mergeCell ref="S18:S20"/>
    <mergeCell ref="S36:S37"/>
    <mergeCell ref="S48:S49"/>
    <mergeCell ref="S50:S5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M18:M20"/>
    <mergeCell ref="I36:I37"/>
    <mergeCell ref="J36:J37"/>
    <mergeCell ref="K36:K37"/>
    <mergeCell ref="L36:L37"/>
    <mergeCell ref="M36:M37"/>
    <mergeCell ref="G32:G35"/>
    <mergeCell ref="H32:H35"/>
    <mergeCell ref="I32:I35"/>
    <mergeCell ref="K18:K20"/>
    <mergeCell ref="L18:L20"/>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545" priority="12"/>
  </conditionalFormatting>
  <conditionalFormatting sqref="L39">
    <cfRule type="duplicateValues" dxfId="544" priority="11"/>
  </conditionalFormatting>
  <conditionalFormatting sqref="L18">
    <cfRule type="duplicateValues" dxfId="543" priority="10"/>
  </conditionalFormatting>
  <conditionalFormatting sqref="L42">
    <cfRule type="duplicateValues" dxfId="542" priority="9"/>
  </conditionalFormatting>
  <conditionalFormatting sqref="L50">
    <cfRule type="duplicateValues" dxfId="541" priority="8"/>
  </conditionalFormatting>
  <conditionalFormatting sqref="K75">
    <cfRule type="duplicateValues" dxfId="540" priority="7"/>
  </conditionalFormatting>
  <conditionalFormatting sqref="L109">
    <cfRule type="duplicateValues" dxfId="539" priority="6"/>
  </conditionalFormatting>
  <conditionalFormatting sqref="P36 P4:P32 P42:P120">
    <cfRule type="cellIs" dxfId="538" priority="1" operator="lessThan">
      <formula>0.4</formula>
    </cfRule>
    <cfRule type="cellIs" dxfId="537" priority="2" operator="between">
      <formula>0.4</formula>
      <formula>0.5999</formula>
    </cfRule>
    <cfRule type="cellIs" dxfId="536" priority="3" operator="between">
      <formula>0.6</formula>
      <formula>0.6999</formula>
    </cfRule>
    <cfRule type="cellIs" dxfId="535" priority="4" operator="between">
      <formula>0.7</formula>
      <formula>0.7999</formula>
    </cfRule>
    <cfRule type="cellIs" dxfId="534"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0"/>
  <sheetViews>
    <sheetView zoomScale="50" zoomScaleNormal="50" workbookViewId="0">
      <pane xSplit="6" ySplit="3" topLeftCell="T120" activePane="bottomRight" state="frozen"/>
      <selection pane="topRight" activeCell="G1" sqref="G1"/>
      <selection pane="bottomLeft" activeCell="A4" sqref="A4"/>
      <selection pane="bottomRight" activeCell="AB61" sqref="AB61"/>
    </sheetView>
  </sheetViews>
  <sheetFormatPr baseColWidth="10"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100" customWidth="1"/>
    <col min="15" max="15" width="21.140625" style="100" customWidth="1"/>
    <col min="16" max="16" width="15.140625" style="4" customWidth="1"/>
    <col min="17" max="17" width="21.85546875" style="100" customWidth="1"/>
    <col min="18" max="18" width="28.140625" style="100" customWidth="1"/>
    <col min="19" max="19" width="20.42578125" style="100" customWidth="1"/>
    <col min="20" max="20" width="16.7109375" style="100" customWidth="1"/>
    <col min="21" max="21" width="29" style="101" customWidth="1"/>
    <col min="22" max="22" width="16.7109375" style="100" customWidth="1"/>
    <col min="23" max="23" width="16.7109375" style="101" customWidth="1"/>
    <col min="24" max="24" width="16.7109375" style="100" customWidth="1"/>
    <col min="25" max="25" width="16.7109375" style="101" customWidth="1"/>
    <col min="26" max="26" width="16.7109375" style="100" customWidth="1"/>
    <col min="27" max="27" width="16.7109375" style="101" customWidth="1"/>
    <col min="28" max="28" width="79.85546875" style="2" customWidth="1"/>
    <col min="29" max="16384" width="11.42578125" style="192"/>
  </cols>
  <sheetData>
    <row r="1" spans="1:30" ht="39.75" customHeight="1" thickBot="1" x14ac:dyDescent="0.3">
      <c r="A1" s="339" t="s">
        <v>698</v>
      </c>
      <c r="B1" s="340"/>
      <c r="C1" s="340"/>
      <c r="D1" s="340"/>
      <c r="E1" s="340"/>
      <c r="F1" s="340"/>
      <c r="G1" s="340"/>
      <c r="H1" s="340"/>
      <c r="I1" s="341"/>
      <c r="J1" s="22"/>
      <c r="K1" s="22"/>
      <c r="L1" s="22"/>
      <c r="M1" s="22"/>
      <c r="P1" s="102"/>
      <c r="AB1" s="22"/>
    </row>
    <row r="2" spans="1:30" ht="51" customHeight="1" x14ac:dyDescent="0.25">
      <c r="A2" s="342" t="s">
        <v>0</v>
      </c>
      <c r="B2" s="342" t="s">
        <v>1</v>
      </c>
      <c r="C2" s="342" t="s">
        <v>2</v>
      </c>
      <c r="D2" s="342" t="s">
        <v>12</v>
      </c>
      <c r="E2" s="342" t="s">
        <v>3</v>
      </c>
      <c r="F2" s="342" t="s">
        <v>4</v>
      </c>
      <c r="G2" s="342" t="s">
        <v>5</v>
      </c>
      <c r="H2" s="342" t="s">
        <v>6</v>
      </c>
      <c r="I2" s="344" t="s">
        <v>7</v>
      </c>
      <c r="J2" s="336" t="s">
        <v>284</v>
      </c>
      <c r="K2" s="337"/>
      <c r="L2" s="337"/>
      <c r="M2" s="338"/>
      <c r="N2" s="395" t="s">
        <v>697</v>
      </c>
      <c r="O2" s="396"/>
      <c r="P2" s="271" t="s">
        <v>281</v>
      </c>
      <c r="Q2" s="396" t="s">
        <v>692</v>
      </c>
      <c r="R2" s="396"/>
      <c r="S2" s="397" t="s">
        <v>281</v>
      </c>
      <c r="T2" s="408" t="s">
        <v>703</v>
      </c>
      <c r="U2" s="406"/>
      <c r="V2" s="406" t="s">
        <v>704</v>
      </c>
      <c r="W2" s="406"/>
      <c r="X2" s="406" t="s">
        <v>705</v>
      </c>
      <c r="Y2" s="406"/>
      <c r="Z2" s="406" t="s">
        <v>706</v>
      </c>
      <c r="AA2" s="407"/>
      <c r="AB2" s="278" t="s">
        <v>693</v>
      </c>
    </row>
    <row r="3" spans="1:30" ht="48.75" customHeight="1" thickBot="1" x14ac:dyDescent="0.3">
      <c r="A3" s="343"/>
      <c r="B3" s="343"/>
      <c r="C3" s="343"/>
      <c r="D3" s="343"/>
      <c r="E3" s="343"/>
      <c r="F3" s="343"/>
      <c r="G3" s="343"/>
      <c r="H3" s="343"/>
      <c r="I3" s="345"/>
      <c r="J3" s="81" t="s">
        <v>8</v>
      </c>
      <c r="K3" s="82" t="s">
        <v>9</v>
      </c>
      <c r="L3" s="82" t="s">
        <v>10</v>
      </c>
      <c r="M3" s="83" t="s">
        <v>11</v>
      </c>
      <c r="N3" s="81" t="s">
        <v>707</v>
      </c>
      <c r="O3" s="113" t="s">
        <v>700</v>
      </c>
      <c r="P3" s="272"/>
      <c r="Q3" s="82" t="s">
        <v>707</v>
      </c>
      <c r="R3" s="113" t="s">
        <v>700</v>
      </c>
      <c r="S3" s="398"/>
      <c r="T3" s="81" t="s">
        <v>701</v>
      </c>
      <c r="U3" s="113" t="s">
        <v>702</v>
      </c>
      <c r="V3" s="82" t="s">
        <v>701</v>
      </c>
      <c r="W3" s="113" t="s">
        <v>702</v>
      </c>
      <c r="X3" s="82" t="s">
        <v>701</v>
      </c>
      <c r="Y3" s="113" t="s">
        <v>702</v>
      </c>
      <c r="Z3" s="82" t="s">
        <v>701</v>
      </c>
      <c r="AA3" s="114" t="s">
        <v>702</v>
      </c>
      <c r="AB3" s="402"/>
    </row>
    <row r="4" spans="1:30" ht="192" customHeight="1" x14ac:dyDescent="0.25">
      <c r="A4" s="296" t="s">
        <v>13</v>
      </c>
      <c r="B4" s="297" t="s">
        <v>14</v>
      </c>
      <c r="C4" s="297" t="s">
        <v>15</v>
      </c>
      <c r="D4" s="151">
        <v>1</v>
      </c>
      <c r="E4" s="151" t="s">
        <v>16</v>
      </c>
      <c r="F4" s="151" t="s">
        <v>17</v>
      </c>
      <c r="G4" s="151" t="s">
        <v>18</v>
      </c>
      <c r="H4" s="151" t="s">
        <v>19</v>
      </c>
      <c r="I4" s="193" t="s">
        <v>20</v>
      </c>
      <c r="J4" s="145" t="s">
        <v>211</v>
      </c>
      <c r="K4" s="146" t="s">
        <v>214</v>
      </c>
      <c r="L4" s="216">
        <v>45</v>
      </c>
      <c r="M4" s="168" t="s">
        <v>213</v>
      </c>
      <c r="N4" s="177">
        <v>3</v>
      </c>
      <c r="O4" s="177">
        <v>1</v>
      </c>
      <c r="P4" s="156">
        <f>(O4/N4)*1</f>
        <v>0.33333333333333331</v>
      </c>
      <c r="Q4" s="111">
        <v>115160000</v>
      </c>
      <c r="R4" s="112">
        <v>57660000</v>
      </c>
      <c r="S4" s="156">
        <f>(R4/Q4)*1</f>
        <v>0.50069468565474118</v>
      </c>
      <c r="T4" s="177">
        <v>3</v>
      </c>
      <c r="U4" s="112">
        <v>57660000</v>
      </c>
      <c r="V4" s="111"/>
      <c r="W4" s="112"/>
      <c r="X4" s="111"/>
      <c r="Y4" s="112"/>
      <c r="Z4" s="111"/>
      <c r="AA4" s="231"/>
      <c r="AB4" s="28" t="s">
        <v>1100</v>
      </c>
    </row>
    <row r="5" spans="1:30" ht="347.25" customHeight="1" x14ac:dyDescent="0.25">
      <c r="A5" s="270"/>
      <c r="B5" s="273"/>
      <c r="C5" s="273"/>
      <c r="D5" s="146">
        <v>2</v>
      </c>
      <c r="E5" s="146" t="s">
        <v>21</v>
      </c>
      <c r="F5" s="146" t="s">
        <v>22</v>
      </c>
      <c r="G5" s="146" t="s">
        <v>23</v>
      </c>
      <c r="H5" s="146" t="s">
        <v>24</v>
      </c>
      <c r="I5" s="147" t="s">
        <v>25</v>
      </c>
      <c r="J5" s="145" t="s">
        <v>211</v>
      </c>
      <c r="K5" s="146" t="s">
        <v>990</v>
      </c>
      <c r="L5" s="216">
        <v>22</v>
      </c>
      <c r="M5" s="168" t="s">
        <v>991</v>
      </c>
      <c r="N5" s="170">
        <v>2</v>
      </c>
      <c r="O5" s="178">
        <v>0.5</v>
      </c>
      <c r="P5" s="156">
        <f t="shared" ref="P5:P53" si="0">(O5/N5)*1</f>
        <v>0.25</v>
      </c>
      <c r="Q5" s="194">
        <v>28000000</v>
      </c>
      <c r="R5" s="195">
        <v>23020000</v>
      </c>
      <c r="S5" s="156">
        <f t="shared" ref="S5:S53" si="1">(R5/Q5)*1</f>
        <v>0.82214285714285718</v>
      </c>
      <c r="T5" s="170">
        <v>2</v>
      </c>
      <c r="U5" s="195">
        <v>23020000</v>
      </c>
      <c r="V5" s="158"/>
      <c r="W5" s="160"/>
      <c r="X5" s="158"/>
      <c r="Y5" s="160"/>
      <c r="Z5" s="158"/>
      <c r="AA5" s="162"/>
      <c r="AB5" s="28" t="s">
        <v>1101</v>
      </c>
      <c r="AD5" s="100"/>
    </row>
    <row r="6" spans="1:30" ht="228" customHeight="1" x14ac:dyDescent="0.25">
      <c r="A6" s="270"/>
      <c r="B6" s="273"/>
      <c r="C6" s="273"/>
      <c r="D6" s="146">
        <v>3</v>
      </c>
      <c r="E6" s="146" t="s">
        <v>26</v>
      </c>
      <c r="F6" s="146" t="s">
        <v>27</v>
      </c>
      <c r="G6" s="146" t="s">
        <v>28</v>
      </c>
      <c r="H6" s="146" t="s">
        <v>29</v>
      </c>
      <c r="I6" s="147" t="s">
        <v>30</v>
      </c>
      <c r="J6" s="145" t="s">
        <v>211</v>
      </c>
      <c r="K6" s="146" t="s">
        <v>212</v>
      </c>
      <c r="L6" s="216">
        <v>45</v>
      </c>
      <c r="M6" s="147" t="s">
        <v>213</v>
      </c>
      <c r="N6" s="177">
        <v>3</v>
      </c>
      <c r="O6" s="177">
        <v>1</v>
      </c>
      <c r="P6" s="156">
        <f t="shared" si="0"/>
        <v>0.33333333333333331</v>
      </c>
      <c r="Q6" s="111">
        <v>115160000</v>
      </c>
      <c r="R6" s="112">
        <v>57660000</v>
      </c>
      <c r="S6" s="156">
        <f>(R6/Q6)*1</f>
        <v>0.50069468565474118</v>
      </c>
      <c r="T6" s="177">
        <v>3</v>
      </c>
      <c r="U6" s="112">
        <v>57660000</v>
      </c>
      <c r="V6" s="158"/>
      <c r="W6" s="160"/>
      <c r="X6" s="158"/>
      <c r="Y6" s="160"/>
      <c r="Z6" s="158"/>
      <c r="AA6" s="161"/>
      <c r="AB6" s="147" t="s">
        <v>1012</v>
      </c>
    </row>
    <row r="7" spans="1:30" ht="130.5" customHeight="1" x14ac:dyDescent="0.25">
      <c r="A7" s="270"/>
      <c r="B7" s="273"/>
      <c r="C7" s="273"/>
      <c r="D7" s="146">
        <v>4</v>
      </c>
      <c r="E7" s="146" t="s">
        <v>31</v>
      </c>
      <c r="F7" s="146" t="s">
        <v>32</v>
      </c>
      <c r="G7" s="146" t="s">
        <v>33</v>
      </c>
      <c r="H7" s="146" t="s">
        <v>34</v>
      </c>
      <c r="I7" s="147" t="s">
        <v>35</v>
      </c>
      <c r="J7" s="145" t="s">
        <v>96</v>
      </c>
      <c r="K7" s="146" t="s">
        <v>96</v>
      </c>
      <c r="L7" s="216" t="s">
        <v>96</v>
      </c>
      <c r="M7" s="147" t="s">
        <v>96</v>
      </c>
      <c r="N7" s="157">
        <v>1</v>
      </c>
      <c r="O7" s="158">
        <f t="shared" ref="O7" si="2">T7+V7+X7+Z7</f>
        <v>1</v>
      </c>
      <c r="P7" s="156">
        <f t="shared" si="0"/>
        <v>1</v>
      </c>
      <c r="Q7" s="158" t="s">
        <v>1079</v>
      </c>
      <c r="R7" s="160" t="s">
        <v>1079</v>
      </c>
      <c r="S7" s="156" t="e">
        <f t="shared" si="1"/>
        <v>#VALUE!</v>
      </c>
      <c r="T7" s="157">
        <v>1</v>
      </c>
      <c r="U7" s="160" t="s">
        <v>1079</v>
      </c>
      <c r="V7" s="158"/>
      <c r="W7" s="160"/>
      <c r="X7" s="158"/>
      <c r="Y7" s="160"/>
      <c r="Z7" s="158"/>
      <c r="AA7" s="161"/>
      <c r="AB7" s="147" t="s">
        <v>1043</v>
      </c>
    </row>
    <row r="8" spans="1:30" ht="180" customHeight="1" x14ac:dyDescent="0.25">
      <c r="A8" s="270"/>
      <c r="B8" s="273"/>
      <c r="C8" s="273"/>
      <c r="D8" s="146">
        <v>5</v>
      </c>
      <c r="E8" s="146" t="s">
        <v>36</v>
      </c>
      <c r="F8" s="146" t="s">
        <v>37</v>
      </c>
      <c r="G8" s="146" t="s">
        <v>38</v>
      </c>
      <c r="H8" s="146" t="s">
        <v>39</v>
      </c>
      <c r="I8" s="147" t="s">
        <v>40</v>
      </c>
      <c r="J8" s="145" t="s">
        <v>211</v>
      </c>
      <c r="K8" s="146" t="s">
        <v>214</v>
      </c>
      <c r="L8" s="216">
        <v>45</v>
      </c>
      <c r="M8" s="147" t="s">
        <v>213</v>
      </c>
      <c r="N8" s="177">
        <v>3</v>
      </c>
      <c r="O8" s="177">
        <v>1</v>
      </c>
      <c r="P8" s="156">
        <f t="shared" si="0"/>
        <v>0.33333333333333331</v>
      </c>
      <c r="Q8" s="111">
        <v>115160000</v>
      </c>
      <c r="R8" s="112">
        <v>57660000</v>
      </c>
      <c r="S8" s="156">
        <f>(R8/Q8)*1</f>
        <v>0.50069468565474118</v>
      </c>
      <c r="T8" s="177">
        <v>3</v>
      </c>
      <c r="U8" s="112">
        <v>57660000</v>
      </c>
      <c r="V8" s="158"/>
      <c r="W8" s="160"/>
      <c r="X8" s="158"/>
      <c r="Y8" s="160"/>
      <c r="Z8" s="158"/>
      <c r="AA8" s="161"/>
      <c r="AB8" s="147" t="s">
        <v>1044</v>
      </c>
    </row>
    <row r="9" spans="1:30" ht="60" customHeight="1" x14ac:dyDescent="0.25">
      <c r="A9" s="270"/>
      <c r="B9" s="273"/>
      <c r="C9" s="273"/>
      <c r="D9" s="146">
        <v>6</v>
      </c>
      <c r="E9" s="146" t="s">
        <v>41</v>
      </c>
      <c r="F9" s="146" t="s">
        <v>42</v>
      </c>
      <c r="G9" s="146" t="s">
        <v>43</v>
      </c>
      <c r="H9" s="146" t="s">
        <v>44</v>
      </c>
      <c r="I9" s="147" t="s">
        <v>45</v>
      </c>
      <c r="J9" s="152" t="s">
        <v>215</v>
      </c>
      <c r="K9" s="146" t="s">
        <v>216</v>
      </c>
      <c r="L9" s="216">
        <v>33</v>
      </c>
      <c r="M9" s="147" t="s">
        <v>219</v>
      </c>
      <c r="N9" s="170">
        <v>400</v>
      </c>
      <c r="O9" s="171">
        <v>119</v>
      </c>
      <c r="P9" s="156">
        <f t="shared" si="0"/>
        <v>0.29749999999999999</v>
      </c>
      <c r="Q9" s="194">
        <v>28000000</v>
      </c>
      <c r="R9" s="190">
        <v>23280000</v>
      </c>
      <c r="S9" s="156">
        <f t="shared" si="1"/>
        <v>0.83142857142857141</v>
      </c>
      <c r="T9" s="170">
        <v>400</v>
      </c>
      <c r="U9" s="190">
        <v>23280000</v>
      </c>
      <c r="V9" s="158"/>
      <c r="W9" s="160"/>
      <c r="X9" s="158"/>
      <c r="Y9" s="160"/>
      <c r="Z9" s="158"/>
      <c r="AA9" s="161"/>
      <c r="AB9" s="147" t="s">
        <v>1081</v>
      </c>
    </row>
    <row r="10" spans="1:30" ht="60" customHeight="1" x14ac:dyDescent="0.25">
      <c r="A10" s="270"/>
      <c r="B10" s="273"/>
      <c r="C10" s="273"/>
      <c r="D10" s="146">
        <v>7</v>
      </c>
      <c r="E10" s="146" t="s">
        <v>46</v>
      </c>
      <c r="F10" s="146" t="s">
        <v>47</v>
      </c>
      <c r="G10" s="146" t="s">
        <v>48</v>
      </c>
      <c r="H10" s="146" t="s">
        <v>19</v>
      </c>
      <c r="I10" s="147" t="s">
        <v>49</v>
      </c>
      <c r="J10" s="145" t="s">
        <v>96</v>
      </c>
      <c r="K10" s="146" t="s">
        <v>96</v>
      </c>
      <c r="L10" s="216" t="s">
        <v>96</v>
      </c>
      <c r="M10" s="147" t="s">
        <v>96</v>
      </c>
      <c r="N10" s="157">
        <v>1</v>
      </c>
      <c r="O10" s="158">
        <v>1</v>
      </c>
      <c r="P10" s="156">
        <f t="shared" si="0"/>
        <v>1</v>
      </c>
      <c r="Q10" s="158" t="s">
        <v>1079</v>
      </c>
      <c r="R10" s="160" t="s">
        <v>1079</v>
      </c>
      <c r="S10" s="156" t="e">
        <f t="shared" si="1"/>
        <v>#VALUE!</v>
      </c>
      <c r="T10" s="157">
        <v>1</v>
      </c>
      <c r="U10" s="160" t="s">
        <v>1079</v>
      </c>
      <c r="V10" s="158"/>
      <c r="W10" s="160"/>
      <c r="X10" s="158"/>
      <c r="Y10" s="160"/>
      <c r="Z10" s="158"/>
      <c r="AA10" s="161"/>
      <c r="AB10" s="147" t="s">
        <v>1013</v>
      </c>
    </row>
    <row r="11" spans="1:30" ht="136.5" customHeight="1" x14ac:dyDescent="0.25">
      <c r="A11" s="270"/>
      <c r="B11" s="273"/>
      <c r="C11" s="273" t="s">
        <v>50</v>
      </c>
      <c r="D11" s="146">
        <v>8</v>
      </c>
      <c r="E11" s="146" t="s">
        <v>51</v>
      </c>
      <c r="F11" s="146" t="s">
        <v>52</v>
      </c>
      <c r="G11" s="146" t="s">
        <v>53</v>
      </c>
      <c r="H11" s="146" t="s">
        <v>54</v>
      </c>
      <c r="I11" s="147" t="s">
        <v>55</v>
      </c>
      <c r="J11" s="145" t="s">
        <v>211</v>
      </c>
      <c r="K11" s="146" t="s">
        <v>218</v>
      </c>
      <c r="L11" s="216">
        <v>33</v>
      </c>
      <c r="M11" s="147" t="s">
        <v>219</v>
      </c>
      <c r="N11" s="170">
        <v>400</v>
      </c>
      <c r="O11" s="171">
        <v>119</v>
      </c>
      <c r="P11" s="156">
        <f t="shared" si="0"/>
        <v>0.29749999999999999</v>
      </c>
      <c r="Q11" s="194">
        <v>28000000</v>
      </c>
      <c r="R11" s="190">
        <v>23280000</v>
      </c>
      <c r="S11" s="156">
        <f t="shared" si="1"/>
        <v>0.83142857142857141</v>
      </c>
      <c r="T11" s="170">
        <v>400</v>
      </c>
      <c r="U11" s="190">
        <v>23280000</v>
      </c>
      <c r="V11" s="158"/>
      <c r="W11" s="160"/>
      <c r="X11" s="158"/>
      <c r="Y11" s="160"/>
      <c r="Z11" s="158"/>
      <c r="AA11" s="161"/>
      <c r="AB11" s="147" t="s">
        <v>1045</v>
      </c>
    </row>
    <row r="12" spans="1:30" ht="91.5" customHeight="1" x14ac:dyDescent="0.25">
      <c r="A12" s="270"/>
      <c r="B12" s="273"/>
      <c r="C12" s="273"/>
      <c r="D12" s="146">
        <v>9</v>
      </c>
      <c r="E12" s="146" t="s">
        <v>56</v>
      </c>
      <c r="F12" s="146" t="s">
        <v>57</v>
      </c>
      <c r="G12" s="146" t="s">
        <v>58</v>
      </c>
      <c r="H12" s="146" t="s">
        <v>59</v>
      </c>
      <c r="I12" s="147" t="s">
        <v>55</v>
      </c>
      <c r="J12" s="145" t="s">
        <v>211</v>
      </c>
      <c r="K12" s="146" t="s">
        <v>214</v>
      </c>
      <c r="L12" s="216">
        <v>28</v>
      </c>
      <c r="M12" s="147" t="s">
        <v>220</v>
      </c>
      <c r="N12" s="170">
        <v>2</v>
      </c>
      <c r="O12" s="171">
        <v>0</v>
      </c>
      <c r="P12" s="156">
        <f t="shared" si="0"/>
        <v>0</v>
      </c>
      <c r="Q12" s="194">
        <v>21000000</v>
      </c>
      <c r="R12" s="195"/>
      <c r="S12" s="156">
        <f t="shared" si="1"/>
        <v>0</v>
      </c>
      <c r="T12" s="170">
        <v>2</v>
      </c>
      <c r="U12" s="195"/>
      <c r="V12" s="158"/>
      <c r="W12" s="160"/>
      <c r="X12" s="158"/>
      <c r="Y12" s="160"/>
      <c r="Z12" s="158"/>
      <c r="AA12" s="161"/>
      <c r="AB12" s="147" t="s">
        <v>1046</v>
      </c>
    </row>
    <row r="13" spans="1:30" ht="123.75" customHeight="1" x14ac:dyDescent="0.25">
      <c r="A13" s="270"/>
      <c r="B13" s="273"/>
      <c r="C13" s="273"/>
      <c r="D13" s="146">
        <v>10</v>
      </c>
      <c r="E13" s="216" t="s">
        <v>60</v>
      </c>
      <c r="F13" s="146" t="s">
        <v>61</v>
      </c>
      <c r="G13" s="146" t="s">
        <v>62</v>
      </c>
      <c r="H13" s="146" t="s">
        <v>63</v>
      </c>
      <c r="I13" s="147" t="s">
        <v>55</v>
      </c>
      <c r="J13" s="145" t="s">
        <v>221</v>
      </c>
      <c r="K13" s="146" t="s">
        <v>222</v>
      </c>
      <c r="L13" s="216">
        <v>122</v>
      </c>
      <c r="M13" s="147" t="s">
        <v>223</v>
      </c>
      <c r="N13" s="157">
        <v>1</v>
      </c>
      <c r="O13" s="158">
        <v>0.5</v>
      </c>
      <c r="P13" s="156">
        <f t="shared" si="0"/>
        <v>0.5</v>
      </c>
      <c r="Q13" s="158">
        <v>96174667</v>
      </c>
      <c r="R13" s="160">
        <v>25800000</v>
      </c>
      <c r="S13" s="156">
        <f t="shared" si="1"/>
        <v>0.26826191142413836</v>
      </c>
      <c r="T13" s="157">
        <v>1</v>
      </c>
      <c r="U13" s="160">
        <v>25800000</v>
      </c>
      <c r="V13" s="158"/>
      <c r="W13" s="160"/>
      <c r="X13" s="158"/>
      <c r="Y13" s="160"/>
      <c r="Z13" s="158"/>
      <c r="AA13" s="161"/>
      <c r="AB13" s="147" t="s">
        <v>1047</v>
      </c>
    </row>
    <row r="14" spans="1:30" ht="114" customHeight="1" x14ac:dyDescent="0.25">
      <c r="A14" s="270"/>
      <c r="B14" s="273"/>
      <c r="C14" s="273" t="s">
        <v>50</v>
      </c>
      <c r="D14" s="146">
        <v>11</v>
      </c>
      <c r="E14" s="146" t="s">
        <v>64</v>
      </c>
      <c r="F14" s="146" t="s">
        <v>65</v>
      </c>
      <c r="G14" s="146" t="s">
        <v>66</v>
      </c>
      <c r="H14" s="146" t="s">
        <v>67</v>
      </c>
      <c r="I14" s="147" t="s">
        <v>289</v>
      </c>
      <c r="J14" s="145" t="s">
        <v>224</v>
      </c>
      <c r="K14" s="146" t="s">
        <v>290</v>
      </c>
      <c r="L14" s="216" t="s">
        <v>225</v>
      </c>
      <c r="M14" s="147" t="s">
        <v>226</v>
      </c>
      <c r="N14" s="170">
        <v>600</v>
      </c>
      <c r="O14" s="171">
        <v>139</v>
      </c>
      <c r="P14" s="156">
        <f t="shared" si="0"/>
        <v>0.23166666666666666</v>
      </c>
      <c r="Q14" s="194">
        <v>28000000</v>
      </c>
      <c r="R14" s="190">
        <v>26620000</v>
      </c>
      <c r="S14" s="156">
        <f t="shared" si="1"/>
        <v>0.95071428571428573</v>
      </c>
      <c r="T14" s="170">
        <v>600</v>
      </c>
      <c r="U14" s="190">
        <v>26620000</v>
      </c>
      <c r="V14" s="158"/>
      <c r="W14" s="160"/>
      <c r="X14" s="158"/>
      <c r="Y14" s="160"/>
      <c r="Z14" s="158"/>
      <c r="AA14" s="161"/>
      <c r="AB14" s="147" t="s">
        <v>1048</v>
      </c>
    </row>
    <row r="15" spans="1:30" ht="84.75" customHeight="1" x14ac:dyDescent="0.25">
      <c r="A15" s="270"/>
      <c r="B15" s="273"/>
      <c r="C15" s="273"/>
      <c r="D15" s="146">
        <v>12</v>
      </c>
      <c r="E15" s="146" t="s">
        <v>69</v>
      </c>
      <c r="F15" s="146" t="s">
        <v>70</v>
      </c>
      <c r="G15" s="146" t="s">
        <v>71</v>
      </c>
      <c r="H15" s="146" t="s">
        <v>72</v>
      </c>
      <c r="I15" s="147" t="s">
        <v>285</v>
      </c>
      <c r="J15" s="145" t="s">
        <v>211</v>
      </c>
      <c r="K15" s="146" t="s">
        <v>212</v>
      </c>
      <c r="L15" s="216">
        <v>46</v>
      </c>
      <c r="M15" s="147" t="s">
        <v>227</v>
      </c>
      <c r="N15" s="157">
        <v>1</v>
      </c>
      <c r="O15" s="158">
        <v>0.25</v>
      </c>
      <c r="P15" s="156">
        <f t="shared" si="0"/>
        <v>0.25</v>
      </c>
      <c r="Q15" s="181">
        <v>100000000</v>
      </c>
      <c r="R15" s="181">
        <f>31680000+68320000</f>
        <v>100000000</v>
      </c>
      <c r="S15" s="156">
        <f t="shared" si="1"/>
        <v>1</v>
      </c>
      <c r="T15" s="157">
        <v>1</v>
      </c>
      <c r="U15" s="181">
        <f>31680000+68320000</f>
        <v>100000000</v>
      </c>
      <c r="V15" s="158"/>
      <c r="W15" s="160"/>
      <c r="X15" s="158"/>
      <c r="Y15" s="160"/>
      <c r="Z15" s="158"/>
      <c r="AA15" s="161"/>
      <c r="AB15" s="147" t="s">
        <v>1014</v>
      </c>
    </row>
    <row r="16" spans="1:30" ht="80.25" customHeight="1" x14ac:dyDescent="0.25">
      <c r="A16" s="270"/>
      <c r="B16" s="273"/>
      <c r="C16" s="273"/>
      <c r="D16" s="146">
        <v>13</v>
      </c>
      <c r="E16" s="146" t="s">
        <v>287</v>
      </c>
      <c r="F16" s="146" t="s">
        <v>288</v>
      </c>
      <c r="G16" s="146" t="s">
        <v>73</v>
      </c>
      <c r="H16" s="146" t="s">
        <v>74</v>
      </c>
      <c r="I16" s="147" t="s">
        <v>286</v>
      </c>
      <c r="J16" s="145" t="s">
        <v>228</v>
      </c>
      <c r="K16" s="146" t="s">
        <v>229</v>
      </c>
      <c r="L16" s="216" t="s">
        <v>230</v>
      </c>
      <c r="M16" s="147" t="s">
        <v>231</v>
      </c>
      <c r="N16" s="170">
        <v>70</v>
      </c>
      <c r="O16" s="172">
        <v>70</v>
      </c>
      <c r="P16" s="156">
        <f t="shared" si="0"/>
        <v>1</v>
      </c>
      <c r="Q16" s="194">
        <v>7000000</v>
      </c>
      <c r="R16" s="195">
        <v>5950000</v>
      </c>
      <c r="S16" s="156">
        <f t="shared" si="1"/>
        <v>0.85</v>
      </c>
      <c r="T16" s="170">
        <v>70</v>
      </c>
      <c r="U16" s="195">
        <v>5950000</v>
      </c>
      <c r="V16" s="158"/>
      <c r="W16" s="160"/>
      <c r="X16" s="158"/>
      <c r="Y16" s="160"/>
      <c r="Z16" s="158"/>
      <c r="AA16" s="161"/>
      <c r="AB16" s="147" t="s">
        <v>1049</v>
      </c>
    </row>
    <row r="17" spans="1:28" ht="60" customHeight="1" x14ac:dyDescent="0.25">
      <c r="A17" s="270"/>
      <c r="B17" s="273"/>
      <c r="C17" s="273"/>
      <c r="D17" s="146">
        <v>14</v>
      </c>
      <c r="E17" s="146" t="s">
        <v>75</v>
      </c>
      <c r="F17" s="146" t="s">
        <v>76</v>
      </c>
      <c r="G17" s="146" t="s">
        <v>77</v>
      </c>
      <c r="H17" s="146" t="s">
        <v>78</v>
      </c>
      <c r="I17" s="147" t="s">
        <v>68</v>
      </c>
      <c r="J17" s="145" t="s">
        <v>211</v>
      </c>
      <c r="K17" s="146" t="s">
        <v>218</v>
      </c>
      <c r="L17" s="216">
        <v>32</v>
      </c>
      <c r="M17" s="147" t="s">
        <v>232</v>
      </c>
      <c r="N17" s="170">
        <v>30</v>
      </c>
      <c r="O17" s="171">
        <v>15</v>
      </c>
      <c r="P17" s="156">
        <f t="shared" si="0"/>
        <v>0.5</v>
      </c>
      <c r="Q17" s="194">
        <v>140000000</v>
      </c>
      <c r="R17" s="190">
        <v>66320000</v>
      </c>
      <c r="S17" s="156">
        <f t="shared" si="1"/>
        <v>0.4737142857142857</v>
      </c>
      <c r="T17" s="170">
        <v>30</v>
      </c>
      <c r="U17" s="190">
        <v>66320000</v>
      </c>
      <c r="V17" s="158"/>
      <c r="W17" s="160"/>
      <c r="X17" s="158"/>
      <c r="Y17" s="160"/>
      <c r="Z17" s="158"/>
      <c r="AA17" s="161"/>
      <c r="AB17" s="191" t="s">
        <v>1050</v>
      </c>
    </row>
    <row r="18" spans="1:28" ht="60" customHeight="1" x14ac:dyDescent="0.25">
      <c r="A18" s="270"/>
      <c r="B18" s="273"/>
      <c r="C18" s="273" t="s">
        <v>79</v>
      </c>
      <c r="D18" s="146">
        <v>15</v>
      </c>
      <c r="E18" s="216" t="s">
        <v>80</v>
      </c>
      <c r="F18" s="146" t="s">
        <v>81</v>
      </c>
      <c r="G18" s="146" t="s">
        <v>82</v>
      </c>
      <c r="H18" s="146" t="s">
        <v>83</v>
      </c>
      <c r="I18" s="147" t="s">
        <v>84</v>
      </c>
      <c r="J18" s="270" t="s">
        <v>233</v>
      </c>
      <c r="K18" s="273" t="s">
        <v>234</v>
      </c>
      <c r="L18" s="275">
        <v>197</v>
      </c>
      <c r="M18" s="276" t="s">
        <v>217</v>
      </c>
      <c r="N18" s="356">
        <v>1</v>
      </c>
      <c r="O18" s="363">
        <v>0.2</v>
      </c>
      <c r="P18" s="321">
        <f t="shared" si="0"/>
        <v>0.2</v>
      </c>
      <c r="Q18" s="359">
        <v>69300000</v>
      </c>
      <c r="R18" s="361">
        <v>59520000</v>
      </c>
      <c r="S18" s="315">
        <f t="shared" si="1"/>
        <v>0.8588744588744589</v>
      </c>
      <c r="T18" s="356">
        <v>1</v>
      </c>
      <c r="U18" s="361">
        <v>59520000</v>
      </c>
      <c r="V18" s="158"/>
      <c r="W18" s="160"/>
      <c r="X18" s="158"/>
      <c r="Y18" s="160"/>
      <c r="Z18" s="158"/>
      <c r="AA18" s="162"/>
      <c r="AB18" s="401" t="s">
        <v>1027</v>
      </c>
    </row>
    <row r="19" spans="1:28" ht="94.5" customHeight="1" x14ac:dyDescent="0.25">
      <c r="A19" s="270"/>
      <c r="B19" s="273"/>
      <c r="C19" s="273"/>
      <c r="D19" s="146">
        <v>16</v>
      </c>
      <c r="E19" s="146" t="s">
        <v>85</v>
      </c>
      <c r="F19" s="146" t="s">
        <v>86</v>
      </c>
      <c r="G19" s="146" t="s">
        <v>291</v>
      </c>
      <c r="H19" s="146" t="s">
        <v>87</v>
      </c>
      <c r="I19" s="93" t="s">
        <v>88</v>
      </c>
      <c r="J19" s="270"/>
      <c r="K19" s="273"/>
      <c r="L19" s="275"/>
      <c r="M19" s="276"/>
      <c r="N19" s="357"/>
      <c r="O19" s="364"/>
      <c r="P19" s="322"/>
      <c r="Q19" s="366"/>
      <c r="R19" s="368"/>
      <c r="S19" s="316"/>
      <c r="T19" s="357"/>
      <c r="U19" s="368"/>
      <c r="V19" s="158"/>
      <c r="W19" s="160"/>
      <c r="X19" s="158"/>
      <c r="Y19" s="160"/>
      <c r="Z19" s="158"/>
      <c r="AA19" s="162"/>
      <c r="AB19" s="401"/>
    </row>
    <row r="20" spans="1:28" ht="80.25" customHeight="1" x14ac:dyDescent="0.25">
      <c r="A20" s="270"/>
      <c r="B20" s="273"/>
      <c r="C20" s="273"/>
      <c r="D20" s="146">
        <v>17</v>
      </c>
      <c r="E20" s="146" t="s">
        <v>89</v>
      </c>
      <c r="F20" s="146" t="s">
        <v>90</v>
      </c>
      <c r="G20" s="146" t="s">
        <v>91</v>
      </c>
      <c r="H20" s="146" t="s">
        <v>87</v>
      </c>
      <c r="I20" s="93" t="s">
        <v>92</v>
      </c>
      <c r="J20" s="270"/>
      <c r="K20" s="273"/>
      <c r="L20" s="275"/>
      <c r="M20" s="276"/>
      <c r="N20" s="370"/>
      <c r="O20" s="371"/>
      <c r="P20" s="323"/>
      <c r="Q20" s="360"/>
      <c r="R20" s="362"/>
      <c r="S20" s="317"/>
      <c r="T20" s="370"/>
      <c r="U20" s="362"/>
      <c r="V20" s="158"/>
      <c r="W20" s="160"/>
      <c r="X20" s="158"/>
      <c r="Y20" s="160"/>
      <c r="Z20" s="158"/>
      <c r="AA20" s="162"/>
      <c r="AB20" s="401"/>
    </row>
    <row r="21" spans="1:28" ht="86.25" customHeight="1" x14ac:dyDescent="0.25">
      <c r="A21" s="270"/>
      <c r="B21" s="273"/>
      <c r="C21" s="273"/>
      <c r="D21" s="146">
        <v>18</v>
      </c>
      <c r="E21" s="216" t="s">
        <v>93</v>
      </c>
      <c r="F21" s="146" t="s">
        <v>94</v>
      </c>
      <c r="G21" s="146" t="s">
        <v>95</v>
      </c>
      <c r="H21" s="146" t="s">
        <v>96</v>
      </c>
      <c r="I21" s="93" t="s">
        <v>97</v>
      </c>
      <c r="J21" s="145" t="s">
        <v>993</v>
      </c>
      <c r="K21" s="146" t="s">
        <v>218</v>
      </c>
      <c r="L21" s="216">
        <v>34</v>
      </c>
      <c r="M21" s="147" t="s">
        <v>992</v>
      </c>
      <c r="N21" s="170">
        <v>600</v>
      </c>
      <c r="O21" s="171">
        <v>139</v>
      </c>
      <c r="P21" s="156">
        <f t="shared" si="0"/>
        <v>0.23166666666666666</v>
      </c>
      <c r="Q21" s="194">
        <v>28000000</v>
      </c>
      <c r="R21" s="190">
        <v>26620000</v>
      </c>
      <c r="S21" s="156">
        <f t="shared" si="1"/>
        <v>0.95071428571428573</v>
      </c>
      <c r="T21" s="170">
        <v>600</v>
      </c>
      <c r="U21" s="190">
        <v>26620000</v>
      </c>
      <c r="V21" s="158"/>
      <c r="W21" s="160"/>
      <c r="X21" s="158"/>
      <c r="Y21" s="160"/>
      <c r="Z21" s="158"/>
      <c r="AA21" s="161"/>
      <c r="AB21" s="147" t="s">
        <v>1051</v>
      </c>
    </row>
    <row r="22" spans="1:28" ht="60" customHeight="1" x14ac:dyDescent="0.25">
      <c r="A22" s="270"/>
      <c r="B22" s="273"/>
      <c r="C22" s="273"/>
      <c r="D22" s="146">
        <v>19</v>
      </c>
      <c r="E22" s="146" t="s">
        <v>98</v>
      </c>
      <c r="F22" s="146" t="s">
        <v>99</v>
      </c>
      <c r="G22" s="146" t="s">
        <v>100</v>
      </c>
      <c r="H22" s="146" t="s">
        <v>101</v>
      </c>
      <c r="I22" s="93" t="s">
        <v>102</v>
      </c>
      <c r="J22" s="145" t="s">
        <v>233</v>
      </c>
      <c r="K22" s="146" t="s">
        <v>234</v>
      </c>
      <c r="L22" s="218">
        <v>192</v>
      </c>
      <c r="M22" s="149" t="s">
        <v>235</v>
      </c>
      <c r="N22" s="173">
        <v>1</v>
      </c>
      <c r="O22" s="174">
        <v>0.25</v>
      </c>
      <c r="P22" s="156">
        <f t="shared" si="0"/>
        <v>0.25</v>
      </c>
      <c r="Q22" s="182">
        <v>80000000</v>
      </c>
      <c r="R22" s="182">
        <v>20280000</v>
      </c>
      <c r="S22" s="156">
        <f t="shared" si="1"/>
        <v>0.2535</v>
      </c>
      <c r="T22" s="173">
        <v>1</v>
      </c>
      <c r="U22" s="182">
        <v>20280000</v>
      </c>
      <c r="V22" s="158"/>
      <c r="W22" s="160"/>
      <c r="X22" s="158"/>
      <c r="Y22" s="160"/>
      <c r="Z22" s="158"/>
      <c r="AA22" s="161"/>
      <c r="AB22" s="147" t="s">
        <v>1052</v>
      </c>
    </row>
    <row r="23" spans="1:28" ht="60" customHeight="1" thickBot="1" x14ac:dyDescent="0.3">
      <c r="A23" s="270"/>
      <c r="B23" s="273"/>
      <c r="C23" s="273"/>
      <c r="D23" s="146">
        <v>20</v>
      </c>
      <c r="E23" s="146" t="s">
        <v>103</v>
      </c>
      <c r="F23" s="146" t="s">
        <v>104</v>
      </c>
      <c r="G23" s="146" t="s">
        <v>105</v>
      </c>
      <c r="H23" s="146" t="s">
        <v>106</v>
      </c>
      <c r="I23" s="147" t="s">
        <v>107</v>
      </c>
      <c r="J23" s="145" t="s">
        <v>96</v>
      </c>
      <c r="K23" s="146" t="s">
        <v>96</v>
      </c>
      <c r="L23" s="216" t="s">
        <v>96</v>
      </c>
      <c r="M23" s="147" t="s">
        <v>96</v>
      </c>
      <c r="N23" s="157">
        <v>1</v>
      </c>
      <c r="O23" s="158">
        <v>0</v>
      </c>
      <c r="P23" s="156">
        <f t="shared" si="0"/>
        <v>0</v>
      </c>
      <c r="Q23" s="158" t="s">
        <v>1079</v>
      </c>
      <c r="R23" s="160" t="s">
        <v>1079</v>
      </c>
      <c r="S23" s="156" t="e">
        <f t="shared" si="1"/>
        <v>#VALUE!</v>
      </c>
      <c r="T23" s="157">
        <v>1</v>
      </c>
      <c r="U23" s="160" t="s">
        <v>1079</v>
      </c>
      <c r="V23" s="158"/>
      <c r="W23" s="160"/>
      <c r="X23" s="158"/>
      <c r="Y23" s="160"/>
      <c r="Z23" s="158"/>
      <c r="AA23" s="161"/>
      <c r="AB23" s="147" t="s">
        <v>1028</v>
      </c>
    </row>
    <row r="24" spans="1:28" ht="60" customHeight="1" x14ac:dyDescent="0.25">
      <c r="A24" s="270"/>
      <c r="B24" s="275" t="s">
        <v>108</v>
      </c>
      <c r="C24" s="273" t="s">
        <v>109</v>
      </c>
      <c r="D24" s="146">
        <v>21</v>
      </c>
      <c r="E24" s="146" t="s">
        <v>110</v>
      </c>
      <c r="F24" s="146" t="s">
        <v>111</v>
      </c>
      <c r="G24" s="146" t="s">
        <v>112</v>
      </c>
      <c r="H24" s="146" t="s">
        <v>113</v>
      </c>
      <c r="I24" s="147" t="s">
        <v>114</v>
      </c>
      <c r="J24" s="145" t="s">
        <v>236</v>
      </c>
      <c r="K24" s="146" t="s">
        <v>237</v>
      </c>
      <c r="L24" s="216">
        <v>68</v>
      </c>
      <c r="M24" s="175" t="s">
        <v>244</v>
      </c>
      <c r="N24" s="175">
        <v>4500</v>
      </c>
      <c r="O24" s="175">
        <v>3707</v>
      </c>
      <c r="P24" s="156">
        <f t="shared" si="0"/>
        <v>0.82377777777777783</v>
      </c>
      <c r="Q24" s="183">
        <v>7200000</v>
      </c>
      <c r="R24" s="183"/>
      <c r="S24" s="156">
        <f t="shared" si="1"/>
        <v>0</v>
      </c>
      <c r="T24" s="175">
        <v>4500</v>
      </c>
      <c r="U24" s="183"/>
      <c r="V24" s="158"/>
      <c r="W24" s="160"/>
      <c r="X24" s="158"/>
      <c r="Y24" s="160"/>
      <c r="Z24" s="158"/>
      <c r="AA24" s="161"/>
      <c r="AB24" s="217" t="s">
        <v>1090</v>
      </c>
    </row>
    <row r="25" spans="1:28" ht="60" customHeight="1" x14ac:dyDescent="0.25">
      <c r="A25" s="270"/>
      <c r="B25" s="275"/>
      <c r="C25" s="273"/>
      <c r="D25" s="146">
        <v>22</v>
      </c>
      <c r="E25" s="146" t="s">
        <v>115</v>
      </c>
      <c r="F25" s="146" t="s">
        <v>116</v>
      </c>
      <c r="G25" s="146" t="s">
        <v>117</v>
      </c>
      <c r="H25" s="146" t="s">
        <v>118</v>
      </c>
      <c r="I25" s="147" t="s">
        <v>119</v>
      </c>
      <c r="J25" s="152" t="s">
        <v>236</v>
      </c>
      <c r="K25" s="148" t="s">
        <v>239</v>
      </c>
      <c r="L25" s="216">
        <v>85</v>
      </c>
      <c r="M25" s="147" t="s">
        <v>240</v>
      </c>
      <c r="N25" s="176">
        <v>26</v>
      </c>
      <c r="O25" s="176">
        <v>54</v>
      </c>
      <c r="P25" s="156">
        <f t="shared" si="0"/>
        <v>2.0769230769230771</v>
      </c>
      <c r="Q25" s="196">
        <v>16050000</v>
      </c>
      <c r="R25" s="184"/>
      <c r="S25" s="156">
        <f t="shared" si="1"/>
        <v>0</v>
      </c>
      <c r="T25" s="176">
        <v>26</v>
      </c>
      <c r="U25" s="184"/>
      <c r="V25" s="158"/>
      <c r="W25" s="160"/>
      <c r="X25" s="158"/>
      <c r="Y25" s="160"/>
      <c r="Z25" s="158"/>
      <c r="AA25" s="161"/>
      <c r="AB25" s="205" t="s">
        <v>1091</v>
      </c>
    </row>
    <row r="26" spans="1:28" ht="120" customHeight="1" thickBot="1" x14ac:dyDescent="0.3">
      <c r="A26" s="270"/>
      <c r="B26" s="275"/>
      <c r="C26" s="273"/>
      <c r="D26" s="146">
        <v>23</v>
      </c>
      <c r="E26" s="146" t="s">
        <v>120</v>
      </c>
      <c r="F26" s="146" t="s">
        <v>121</v>
      </c>
      <c r="G26" s="146" t="s">
        <v>122</v>
      </c>
      <c r="H26" s="146" t="s">
        <v>118</v>
      </c>
      <c r="I26" s="147" t="s">
        <v>123</v>
      </c>
      <c r="J26" s="145" t="s">
        <v>96</v>
      </c>
      <c r="K26" s="146" t="s">
        <v>96</v>
      </c>
      <c r="L26" s="216" t="s">
        <v>96</v>
      </c>
      <c r="M26" s="147" t="s">
        <v>241</v>
      </c>
      <c r="N26" s="197">
        <v>1</v>
      </c>
      <c r="O26" s="197">
        <v>0</v>
      </c>
      <c r="P26" s="156">
        <f t="shared" si="0"/>
        <v>0</v>
      </c>
      <c r="Q26" s="158" t="s">
        <v>1079</v>
      </c>
      <c r="R26" s="160" t="s">
        <v>1079</v>
      </c>
      <c r="S26" s="156" t="e">
        <f t="shared" si="1"/>
        <v>#VALUE!</v>
      </c>
      <c r="T26" s="197">
        <v>1</v>
      </c>
      <c r="U26" s="160" t="s">
        <v>1079</v>
      </c>
      <c r="V26" s="158"/>
      <c r="W26" s="160"/>
      <c r="X26" s="158"/>
      <c r="Y26" s="160"/>
      <c r="Z26" s="158"/>
      <c r="AA26" s="161"/>
      <c r="AB26" s="205" t="s">
        <v>1088</v>
      </c>
    </row>
    <row r="27" spans="1:28" ht="127.5" customHeight="1" x14ac:dyDescent="0.25">
      <c r="A27" s="270"/>
      <c r="B27" s="275"/>
      <c r="C27" s="273" t="s">
        <v>124</v>
      </c>
      <c r="D27" s="146">
        <v>24</v>
      </c>
      <c r="E27" s="146" t="s">
        <v>125</v>
      </c>
      <c r="F27" s="146" t="s">
        <v>126</v>
      </c>
      <c r="G27" s="146" t="s">
        <v>127</v>
      </c>
      <c r="H27" s="146" t="s">
        <v>128</v>
      </c>
      <c r="I27" s="147" t="s">
        <v>129</v>
      </c>
      <c r="J27" s="145" t="s">
        <v>242</v>
      </c>
      <c r="K27" s="146" t="s">
        <v>243</v>
      </c>
      <c r="L27" s="216">
        <v>68</v>
      </c>
      <c r="M27" s="147" t="s">
        <v>244</v>
      </c>
      <c r="N27" s="175">
        <v>4500</v>
      </c>
      <c r="O27" s="175">
        <v>3707</v>
      </c>
      <c r="P27" s="156">
        <f t="shared" si="0"/>
        <v>0.82377777777777783</v>
      </c>
      <c r="Q27" s="183">
        <v>7200000</v>
      </c>
      <c r="R27" s="183"/>
      <c r="S27" s="156">
        <f t="shared" si="1"/>
        <v>0</v>
      </c>
      <c r="T27" s="175">
        <v>4500</v>
      </c>
      <c r="U27" s="183"/>
      <c r="V27" s="158"/>
      <c r="W27" s="160"/>
      <c r="X27" s="158"/>
      <c r="Y27" s="160"/>
      <c r="Z27" s="158"/>
      <c r="AA27" s="161"/>
      <c r="AB27" s="377" t="s">
        <v>1089</v>
      </c>
    </row>
    <row r="28" spans="1:28" ht="139.5" customHeight="1" x14ac:dyDescent="0.25">
      <c r="A28" s="270"/>
      <c r="B28" s="275"/>
      <c r="C28" s="273"/>
      <c r="D28" s="146">
        <v>25</v>
      </c>
      <c r="E28" s="146" t="s">
        <v>130</v>
      </c>
      <c r="F28" s="146" t="s">
        <v>131</v>
      </c>
      <c r="G28" s="146" t="s">
        <v>132</v>
      </c>
      <c r="H28" s="146" t="s">
        <v>133</v>
      </c>
      <c r="I28" s="147" t="s">
        <v>134</v>
      </c>
      <c r="J28" s="145" t="s">
        <v>245</v>
      </c>
      <c r="K28" s="146" t="s">
        <v>246</v>
      </c>
      <c r="L28" s="216">
        <v>107</v>
      </c>
      <c r="M28" s="147" t="s">
        <v>247</v>
      </c>
      <c r="N28" s="173">
        <v>1</v>
      </c>
      <c r="O28" s="173">
        <v>0.13</v>
      </c>
      <c r="P28" s="156">
        <f t="shared" si="0"/>
        <v>0.13</v>
      </c>
      <c r="Q28" s="185">
        <v>45000000</v>
      </c>
      <c r="R28" s="184">
        <v>5800000</v>
      </c>
      <c r="S28" s="156">
        <f t="shared" si="1"/>
        <v>0.12888888888888889</v>
      </c>
      <c r="T28" s="173">
        <v>1</v>
      </c>
      <c r="U28" s="184">
        <v>5800000</v>
      </c>
      <c r="V28" s="158"/>
      <c r="W28" s="160"/>
      <c r="X28" s="158"/>
      <c r="Y28" s="160"/>
      <c r="Z28" s="158"/>
      <c r="AA28" s="161"/>
      <c r="AB28" s="379"/>
    </row>
    <row r="29" spans="1:28" ht="120" customHeight="1" x14ac:dyDescent="0.25">
      <c r="A29" s="270"/>
      <c r="B29" s="275"/>
      <c r="C29" s="273" t="s">
        <v>135</v>
      </c>
      <c r="D29" s="146">
        <v>26</v>
      </c>
      <c r="E29" s="146" t="s">
        <v>136</v>
      </c>
      <c r="F29" s="146" t="s">
        <v>137</v>
      </c>
      <c r="G29" s="146" t="s">
        <v>138</v>
      </c>
      <c r="H29" s="146" t="s">
        <v>139</v>
      </c>
      <c r="I29" s="147" t="s">
        <v>140</v>
      </c>
      <c r="J29" s="145" t="s">
        <v>96</v>
      </c>
      <c r="K29" s="146" t="s">
        <v>96</v>
      </c>
      <c r="L29" s="216" t="s">
        <v>96</v>
      </c>
      <c r="M29" s="147" t="s">
        <v>241</v>
      </c>
      <c r="N29" s="157">
        <v>1</v>
      </c>
      <c r="O29" s="158">
        <v>0</v>
      </c>
      <c r="P29" s="156">
        <f t="shared" si="0"/>
        <v>0</v>
      </c>
      <c r="Q29" s="158">
        <v>1</v>
      </c>
      <c r="R29" s="160" t="e">
        <f t="shared" ref="R29" si="3">U29+W29+Y29+AA29</f>
        <v>#VALUE!</v>
      </c>
      <c r="S29" s="156" t="e">
        <f t="shared" si="1"/>
        <v>#VALUE!</v>
      </c>
      <c r="T29" s="157">
        <v>1</v>
      </c>
      <c r="U29" s="160" t="e">
        <f t="shared" ref="U29" si="4">X29+Z29+AB29+AD29</f>
        <v>#VALUE!</v>
      </c>
      <c r="V29" s="158"/>
      <c r="W29" s="160"/>
      <c r="X29" s="158"/>
      <c r="Y29" s="160"/>
      <c r="Z29" s="158"/>
      <c r="AA29" s="161"/>
      <c r="AB29" s="147" t="s">
        <v>1053</v>
      </c>
    </row>
    <row r="30" spans="1:28" ht="324.75" customHeight="1" x14ac:dyDescent="0.25">
      <c r="A30" s="270"/>
      <c r="B30" s="275"/>
      <c r="C30" s="273"/>
      <c r="D30" s="146">
        <v>27</v>
      </c>
      <c r="E30" s="146" t="s">
        <v>141</v>
      </c>
      <c r="F30" s="146" t="s">
        <v>142</v>
      </c>
      <c r="G30" s="146" t="s">
        <v>143</v>
      </c>
      <c r="H30" s="146" t="s">
        <v>144</v>
      </c>
      <c r="I30" s="147" t="s">
        <v>145</v>
      </c>
      <c r="J30" s="145" t="s">
        <v>215</v>
      </c>
      <c r="K30" s="146" t="s">
        <v>216</v>
      </c>
      <c r="L30" s="216">
        <v>197</v>
      </c>
      <c r="M30" s="168" t="s">
        <v>217</v>
      </c>
      <c r="N30" s="170">
        <v>1</v>
      </c>
      <c r="O30" s="198">
        <v>0.2</v>
      </c>
      <c r="P30" s="159">
        <f t="shared" si="0"/>
        <v>0.2</v>
      </c>
      <c r="Q30" s="186">
        <v>69300000</v>
      </c>
      <c r="R30" s="160">
        <v>59520000</v>
      </c>
      <c r="S30" s="159">
        <f t="shared" si="1"/>
        <v>0.8588744588744589</v>
      </c>
      <c r="T30" s="170">
        <v>1</v>
      </c>
      <c r="U30" s="160">
        <v>59520000</v>
      </c>
      <c r="V30" s="158"/>
      <c r="W30" s="160"/>
      <c r="X30" s="158"/>
      <c r="Y30" s="160"/>
      <c r="Z30" s="158"/>
      <c r="AA30" s="161"/>
      <c r="AB30" s="205" t="s">
        <v>1092</v>
      </c>
    </row>
    <row r="31" spans="1:28" ht="217.5" customHeight="1" x14ac:dyDescent="0.25">
      <c r="A31" s="270"/>
      <c r="B31" s="275" t="s">
        <v>146</v>
      </c>
      <c r="C31" s="273" t="s">
        <v>147</v>
      </c>
      <c r="D31" s="146">
        <v>28</v>
      </c>
      <c r="E31" s="146" t="s">
        <v>148</v>
      </c>
      <c r="F31" s="146" t="s">
        <v>149</v>
      </c>
      <c r="G31" s="146" t="s">
        <v>150</v>
      </c>
      <c r="H31" s="146" t="s">
        <v>151</v>
      </c>
      <c r="I31" s="147" t="s">
        <v>152</v>
      </c>
      <c r="J31" s="145" t="s">
        <v>254</v>
      </c>
      <c r="K31" s="146" t="s">
        <v>249</v>
      </c>
      <c r="L31" s="216">
        <v>154</v>
      </c>
      <c r="M31" s="168" t="s">
        <v>258</v>
      </c>
      <c r="N31" s="170">
        <v>5</v>
      </c>
      <c r="O31" s="198">
        <v>1</v>
      </c>
      <c r="P31" s="159">
        <f t="shared" si="0"/>
        <v>0.2</v>
      </c>
      <c r="Q31" s="186">
        <v>86385271</v>
      </c>
      <c r="R31" s="160">
        <v>34860000</v>
      </c>
      <c r="S31" s="159">
        <f t="shared" si="1"/>
        <v>0.40354101569004741</v>
      </c>
      <c r="T31" s="170">
        <v>5</v>
      </c>
      <c r="U31" s="204" t="s">
        <v>1083</v>
      </c>
      <c r="V31" s="158"/>
      <c r="W31" s="160"/>
      <c r="X31" s="158"/>
      <c r="Y31" s="160"/>
      <c r="Z31" s="158"/>
      <c r="AA31" s="161"/>
      <c r="AB31" s="147" t="s">
        <v>1082</v>
      </c>
    </row>
    <row r="32" spans="1:28" ht="60" customHeight="1" x14ac:dyDescent="0.25">
      <c r="A32" s="270"/>
      <c r="B32" s="275"/>
      <c r="C32" s="273"/>
      <c r="D32" s="273">
        <v>29</v>
      </c>
      <c r="E32" s="273" t="s">
        <v>153</v>
      </c>
      <c r="F32" s="273" t="s">
        <v>154</v>
      </c>
      <c r="G32" s="273" t="s">
        <v>155</v>
      </c>
      <c r="H32" s="273" t="s">
        <v>151</v>
      </c>
      <c r="I32" s="274" t="s">
        <v>152</v>
      </c>
      <c r="J32" s="145" t="s">
        <v>251</v>
      </c>
      <c r="K32" s="146" t="s">
        <v>252</v>
      </c>
      <c r="L32" s="216">
        <v>129</v>
      </c>
      <c r="M32" s="168" t="s">
        <v>253</v>
      </c>
      <c r="N32" s="170">
        <v>6</v>
      </c>
      <c r="O32" s="198">
        <v>5</v>
      </c>
      <c r="P32" s="159">
        <f t="shared" si="0"/>
        <v>0.83333333333333337</v>
      </c>
      <c r="Q32" s="186">
        <v>53000000</v>
      </c>
      <c r="R32" s="181">
        <v>31680000</v>
      </c>
      <c r="S32" s="159">
        <f t="shared" si="1"/>
        <v>0.59773584905660382</v>
      </c>
      <c r="T32" s="170">
        <v>6</v>
      </c>
      <c r="U32" s="181">
        <v>31680000</v>
      </c>
      <c r="V32" s="403"/>
      <c r="W32" s="404"/>
      <c r="X32" s="403"/>
      <c r="Y32" s="404"/>
      <c r="Z32" s="403"/>
      <c r="AA32" s="405"/>
      <c r="AB32" s="164" t="s">
        <v>1055</v>
      </c>
    </row>
    <row r="33" spans="1:28" ht="60" customHeight="1" x14ac:dyDescent="0.25">
      <c r="A33" s="270"/>
      <c r="B33" s="275"/>
      <c r="C33" s="273"/>
      <c r="D33" s="273"/>
      <c r="E33" s="273"/>
      <c r="F33" s="273"/>
      <c r="G33" s="273"/>
      <c r="H33" s="273"/>
      <c r="I33" s="274"/>
      <c r="J33" s="145" t="s">
        <v>254</v>
      </c>
      <c r="K33" s="146" t="s">
        <v>255</v>
      </c>
      <c r="L33" s="216">
        <v>134</v>
      </c>
      <c r="M33" s="168" t="s">
        <v>256</v>
      </c>
      <c r="N33" s="158">
        <v>4800</v>
      </c>
      <c r="O33" s="158">
        <v>1043</v>
      </c>
      <c r="P33" s="159">
        <f t="shared" si="0"/>
        <v>0.21729166666666666</v>
      </c>
      <c r="Q33" s="186">
        <v>68860000</v>
      </c>
      <c r="R33" s="160">
        <v>29200000</v>
      </c>
      <c r="S33" s="156">
        <f t="shared" si="1"/>
        <v>0.4240487946558234</v>
      </c>
      <c r="T33" s="158">
        <v>4800</v>
      </c>
      <c r="U33" s="160">
        <v>29200000</v>
      </c>
      <c r="V33" s="403"/>
      <c r="W33" s="404"/>
      <c r="X33" s="403"/>
      <c r="Y33" s="404"/>
      <c r="Z33" s="403"/>
      <c r="AA33" s="405"/>
      <c r="AB33" s="165" t="s">
        <v>1056</v>
      </c>
    </row>
    <row r="34" spans="1:28" ht="60" customHeight="1" x14ac:dyDescent="0.25">
      <c r="A34" s="270"/>
      <c r="B34" s="275"/>
      <c r="C34" s="273"/>
      <c r="D34" s="273"/>
      <c r="E34" s="273"/>
      <c r="F34" s="273"/>
      <c r="G34" s="273"/>
      <c r="H34" s="273"/>
      <c r="I34" s="274"/>
      <c r="J34" s="145" t="s">
        <v>254</v>
      </c>
      <c r="K34" s="146" t="s">
        <v>255</v>
      </c>
      <c r="L34" s="216">
        <v>133</v>
      </c>
      <c r="M34" s="168" t="s">
        <v>257</v>
      </c>
      <c r="N34" s="158">
        <v>12</v>
      </c>
      <c r="O34" s="158">
        <v>12</v>
      </c>
      <c r="P34" s="159">
        <f t="shared" si="0"/>
        <v>1</v>
      </c>
      <c r="Q34" s="186">
        <v>24140000</v>
      </c>
      <c r="R34" s="199">
        <v>20000000</v>
      </c>
      <c r="S34" s="156">
        <f t="shared" si="1"/>
        <v>0.82850041425020715</v>
      </c>
      <c r="T34" s="158">
        <v>12</v>
      </c>
      <c r="U34" s="199">
        <v>20000000</v>
      </c>
      <c r="V34" s="403"/>
      <c r="W34" s="404"/>
      <c r="X34" s="403"/>
      <c r="Y34" s="404"/>
      <c r="Z34" s="403"/>
      <c r="AA34" s="405"/>
      <c r="AB34" s="165" t="s">
        <v>1057</v>
      </c>
    </row>
    <row r="35" spans="1:28" ht="60" customHeight="1" x14ac:dyDescent="0.25">
      <c r="A35" s="270"/>
      <c r="B35" s="275"/>
      <c r="C35" s="273"/>
      <c r="D35" s="273"/>
      <c r="E35" s="273"/>
      <c r="F35" s="273"/>
      <c r="G35" s="273"/>
      <c r="H35" s="273"/>
      <c r="I35" s="274"/>
      <c r="J35" s="145" t="s">
        <v>254</v>
      </c>
      <c r="K35" s="146" t="s">
        <v>249</v>
      </c>
      <c r="L35" s="216">
        <v>154</v>
      </c>
      <c r="M35" s="147" t="s">
        <v>258</v>
      </c>
      <c r="N35" s="170">
        <v>5</v>
      </c>
      <c r="O35" s="198">
        <v>1</v>
      </c>
      <c r="P35" s="159">
        <f t="shared" si="0"/>
        <v>0.2</v>
      </c>
      <c r="Q35" s="186">
        <v>86385271</v>
      </c>
      <c r="R35" s="160">
        <v>34860000</v>
      </c>
      <c r="S35" s="159">
        <f t="shared" si="1"/>
        <v>0.40354101569004741</v>
      </c>
      <c r="T35" s="170">
        <v>5</v>
      </c>
      <c r="U35" s="160">
        <v>34860000</v>
      </c>
      <c r="V35" s="403"/>
      <c r="W35" s="404"/>
      <c r="X35" s="403"/>
      <c r="Y35" s="404"/>
      <c r="Z35" s="403"/>
      <c r="AA35" s="405"/>
      <c r="AB35" s="166" t="s">
        <v>1054</v>
      </c>
    </row>
    <row r="36" spans="1:28" ht="60" customHeight="1" x14ac:dyDescent="0.25">
      <c r="A36" s="270"/>
      <c r="B36" s="275"/>
      <c r="C36" s="273" t="s">
        <v>156</v>
      </c>
      <c r="D36" s="273">
        <v>30</v>
      </c>
      <c r="E36" s="273" t="s">
        <v>157</v>
      </c>
      <c r="F36" s="273" t="s">
        <v>158</v>
      </c>
      <c r="G36" s="273" t="s">
        <v>159</v>
      </c>
      <c r="H36" s="273" t="s">
        <v>151</v>
      </c>
      <c r="I36" s="274" t="s">
        <v>272</v>
      </c>
      <c r="J36" s="270" t="s">
        <v>254</v>
      </c>
      <c r="K36" s="273" t="s">
        <v>259</v>
      </c>
      <c r="L36" s="273">
        <v>143</v>
      </c>
      <c r="M36" s="274" t="s">
        <v>260</v>
      </c>
      <c r="N36" s="375">
        <v>1</v>
      </c>
      <c r="O36" s="387">
        <v>1</v>
      </c>
      <c r="P36" s="321">
        <f t="shared" si="0"/>
        <v>1</v>
      </c>
      <c r="Q36" s="399">
        <v>35000000</v>
      </c>
      <c r="R36" s="373">
        <v>25509300</v>
      </c>
      <c r="S36" s="315">
        <f t="shared" si="1"/>
        <v>0.72883714285714285</v>
      </c>
      <c r="T36" s="375">
        <v>1</v>
      </c>
      <c r="U36" s="373">
        <v>25509300</v>
      </c>
      <c r="V36" s="403"/>
      <c r="W36" s="404"/>
      <c r="X36" s="403"/>
      <c r="Y36" s="404"/>
      <c r="Z36" s="403"/>
      <c r="AA36" s="405"/>
      <c r="AB36" s="377" t="s">
        <v>1058</v>
      </c>
    </row>
    <row r="37" spans="1:28" ht="60" customHeight="1" x14ac:dyDescent="0.25">
      <c r="A37" s="270"/>
      <c r="B37" s="275"/>
      <c r="C37" s="273"/>
      <c r="D37" s="273"/>
      <c r="E37" s="273"/>
      <c r="F37" s="273"/>
      <c r="G37" s="273"/>
      <c r="H37" s="273"/>
      <c r="I37" s="274"/>
      <c r="J37" s="270"/>
      <c r="K37" s="273"/>
      <c r="L37" s="273"/>
      <c r="M37" s="274"/>
      <c r="N37" s="376"/>
      <c r="O37" s="388"/>
      <c r="P37" s="323"/>
      <c r="Q37" s="400"/>
      <c r="R37" s="374"/>
      <c r="S37" s="317"/>
      <c r="T37" s="376"/>
      <c r="U37" s="374"/>
      <c r="V37" s="403"/>
      <c r="W37" s="404"/>
      <c r="X37" s="403"/>
      <c r="Y37" s="404"/>
      <c r="Z37" s="403"/>
      <c r="AA37" s="405"/>
      <c r="AB37" s="378"/>
    </row>
    <row r="38" spans="1:28" ht="60" customHeight="1" x14ac:dyDescent="0.25">
      <c r="A38" s="270"/>
      <c r="B38" s="275"/>
      <c r="C38" s="273"/>
      <c r="D38" s="273"/>
      <c r="E38" s="273"/>
      <c r="F38" s="273"/>
      <c r="G38" s="273"/>
      <c r="H38" s="273"/>
      <c r="I38" s="147" t="s">
        <v>273</v>
      </c>
      <c r="J38" s="145" t="s">
        <v>251</v>
      </c>
      <c r="K38" s="146" t="s">
        <v>252</v>
      </c>
      <c r="L38" s="216">
        <v>128</v>
      </c>
      <c r="M38" s="147" t="s">
        <v>261</v>
      </c>
      <c r="N38" s="157">
        <v>1</v>
      </c>
      <c r="O38" s="158">
        <v>0.25</v>
      </c>
      <c r="P38" s="156">
        <f t="shared" si="0"/>
        <v>0.25</v>
      </c>
      <c r="Q38" s="158">
        <v>37000000</v>
      </c>
      <c r="R38" s="200">
        <v>25980000</v>
      </c>
      <c r="S38" s="156">
        <f t="shared" si="1"/>
        <v>0.70216216216216221</v>
      </c>
      <c r="T38" s="157">
        <v>1</v>
      </c>
      <c r="U38" s="200">
        <v>25980000</v>
      </c>
      <c r="V38" s="403"/>
      <c r="W38" s="404"/>
      <c r="X38" s="403"/>
      <c r="Y38" s="404"/>
      <c r="Z38" s="403"/>
      <c r="AA38" s="405"/>
      <c r="AB38" s="378"/>
    </row>
    <row r="39" spans="1:28" ht="126" customHeight="1" x14ac:dyDescent="0.25">
      <c r="A39" s="270"/>
      <c r="B39" s="275"/>
      <c r="C39" s="273"/>
      <c r="D39" s="273"/>
      <c r="E39" s="273"/>
      <c r="F39" s="273"/>
      <c r="G39" s="273"/>
      <c r="H39" s="273"/>
      <c r="I39" s="147" t="s">
        <v>274</v>
      </c>
      <c r="J39" s="145" t="s">
        <v>254</v>
      </c>
      <c r="K39" s="146" t="s">
        <v>262</v>
      </c>
      <c r="L39" s="218">
        <v>134</v>
      </c>
      <c r="M39" s="149" t="s">
        <v>256</v>
      </c>
      <c r="N39" s="157">
        <v>4800</v>
      </c>
      <c r="O39" s="158">
        <v>1043</v>
      </c>
      <c r="P39" s="156">
        <f t="shared" si="0"/>
        <v>0.21729166666666666</v>
      </c>
      <c r="Q39" s="158">
        <v>68860000</v>
      </c>
      <c r="R39" s="160">
        <v>29200000</v>
      </c>
      <c r="S39" s="156">
        <f t="shared" si="1"/>
        <v>0.4240487946558234</v>
      </c>
      <c r="T39" s="157">
        <v>4800</v>
      </c>
      <c r="U39" s="160">
        <v>29200000</v>
      </c>
      <c r="V39" s="403"/>
      <c r="W39" s="404"/>
      <c r="X39" s="403"/>
      <c r="Y39" s="404"/>
      <c r="Z39" s="403"/>
      <c r="AA39" s="405"/>
      <c r="AB39" s="165" t="s">
        <v>1056</v>
      </c>
    </row>
    <row r="40" spans="1:28" ht="60" customHeight="1" x14ac:dyDescent="0.25">
      <c r="A40" s="270"/>
      <c r="B40" s="275"/>
      <c r="C40" s="273"/>
      <c r="D40" s="273"/>
      <c r="E40" s="273"/>
      <c r="F40" s="273"/>
      <c r="G40" s="273"/>
      <c r="H40" s="273"/>
      <c r="I40" s="147" t="s">
        <v>275</v>
      </c>
      <c r="J40" s="145" t="s">
        <v>254</v>
      </c>
      <c r="K40" s="146" t="s">
        <v>262</v>
      </c>
      <c r="L40" s="216">
        <v>137</v>
      </c>
      <c r="M40" s="147" t="s">
        <v>263</v>
      </c>
      <c r="N40" s="157">
        <v>12</v>
      </c>
      <c r="O40" s="158">
        <v>2</v>
      </c>
      <c r="P40" s="156">
        <f t="shared" si="0"/>
        <v>0.16666666666666666</v>
      </c>
      <c r="Q40" s="158">
        <v>53000000</v>
      </c>
      <c r="R40" s="201">
        <v>26400000</v>
      </c>
      <c r="S40" s="156">
        <f t="shared" si="1"/>
        <v>0.49811320754716981</v>
      </c>
      <c r="T40" s="157">
        <v>12</v>
      </c>
      <c r="U40" s="201">
        <v>26400000</v>
      </c>
      <c r="V40" s="403"/>
      <c r="W40" s="404"/>
      <c r="X40" s="403"/>
      <c r="Y40" s="404"/>
      <c r="Z40" s="403"/>
      <c r="AA40" s="405"/>
      <c r="AB40" s="378" t="s">
        <v>1059</v>
      </c>
    </row>
    <row r="41" spans="1:28" ht="60" customHeight="1" x14ac:dyDescent="0.25">
      <c r="A41" s="270"/>
      <c r="B41" s="275"/>
      <c r="C41" s="273"/>
      <c r="D41" s="273"/>
      <c r="E41" s="273"/>
      <c r="F41" s="273"/>
      <c r="G41" s="273"/>
      <c r="H41" s="273"/>
      <c r="I41" s="147" t="s">
        <v>276</v>
      </c>
      <c r="J41" s="145" t="s">
        <v>254</v>
      </c>
      <c r="K41" s="146" t="s">
        <v>259</v>
      </c>
      <c r="L41" s="216">
        <v>142</v>
      </c>
      <c r="M41" s="147" t="s">
        <v>264</v>
      </c>
      <c r="N41" s="157">
        <v>12</v>
      </c>
      <c r="O41" s="158">
        <v>4</v>
      </c>
      <c r="P41" s="156">
        <f t="shared" si="0"/>
        <v>0.33333333333333331</v>
      </c>
      <c r="Q41" s="158">
        <v>107000000</v>
      </c>
      <c r="R41" s="201">
        <v>65460000</v>
      </c>
      <c r="S41" s="156">
        <f t="shared" si="1"/>
        <v>0.61177570093457945</v>
      </c>
      <c r="T41" s="157">
        <v>12</v>
      </c>
      <c r="U41" s="201">
        <v>65460000</v>
      </c>
      <c r="V41" s="403"/>
      <c r="W41" s="404"/>
      <c r="X41" s="403"/>
      <c r="Y41" s="404"/>
      <c r="Z41" s="403"/>
      <c r="AA41" s="405"/>
      <c r="AB41" s="379"/>
    </row>
    <row r="42" spans="1:28" ht="121.5" customHeight="1" x14ac:dyDescent="0.25">
      <c r="A42" s="270"/>
      <c r="B42" s="275"/>
      <c r="C42" s="273"/>
      <c r="D42" s="146">
        <v>31</v>
      </c>
      <c r="E42" s="146" t="s">
        <v>160</v>
      </c>
      <c r="F42" s="146" t="s">
        <v>161</v>
      </c>
      <c r="G42" s="146" t="s">
        <v>162</v>
      </c>
      <c r="H42" s="146" t="s">
        <v>118</v>
      </c>
      <c r="I42" s="147" t="s">
        <v>163</v>
      </c>
      <c r="J42" s="145" t="s">
        <v>254</v>
      </c>
      <c r="K42" s="146" t="s">
        <v>255</v>
      </c>
      <c r="L42" s="218">
        <v>133</v>
      </c>
      <c r="M42" s="149" t="s">
        <v>257</v>
      </c>
      <c r="N42" s="157">
        <v>12</v>
      </c>
      <c r="O42" s="158">
        <v>12</v>
      </c>
      <c r="P42" s="156">
        <f t="shared" si="0"/>
        <v>1</v>
      </c>
      <c r="Q42" s="158">
        <v>24140000</v>
      </c>
      <c r="R42" s="201">
        <v>20000000</v>
      </c>
      <c r="S42" s="156">
        <f t="shared" si="1"/>
        <v>0.82850041425020715</v>
      </c>
      <c r="T42" s="157">
        <v>12</v>
      </c>
      <c r="U42" s="201">
        <v>20000000</v>
      </c>
      <c r="V42" s="158"/>
      <c r="W42" s="160"/>
      <c r="X42" s="158"/>
      <c r="Y42" s="160"/>
      <c r="Z42" s="158"/>
      <c r="AA42" s="161"/>
      <c r="AB42" s="147" t="s">
        <v>1057</v>
      </c>
    </row>
    <row r="43" spans="1:28" ht="69" customHeight="1" x14ac:dyDescent="0.25">
      <c r="A43" s="270"/>
      <c r="B43" s="275"/>
      <c r="C43" s="273" t="s">
        <v>164</v>
      </c>
      <c r="D43" s="146">
        <v>32</v>
      </c>
      <c r="E43" s="146" t="s">
        <v>165</v>
      </c>
      <c r="F43" s="146" t="s">
        <v>166</v>
      </c>
      <c r="G43" s="146" t="s">
        <v>167</v>
      </c>
      <c r="H43" s="146" t="s">
        <v>168</v>
      </c>
      <c r="I43" s="147" t="s">
        <v>169</v>
      </c>
      <c r="J43" s="145" t="s">
        <v>233</v>
      </c>
      <c r="K43" s="146" t="s">
        <v>995</v>
      </c>
      <c r="L43" s="216">
        <v>196</v>
      </c>
      <c r="M43" s="147" t="s">
        <v>994</v>
      </c>
      <c r="N43" s="173">
        <v>1</v>
      </c>
      <c r="O43" s="174">
        <v>0.4</v>
      </c>
      <c r="P43" s="156">
        <f t="shared" si="0"/>
        <v>0.4</v>
      </c>
      <c r="Q43" s="158">
        <v>56400000</v>
      </c>
      <c r="R43" s="160">
        <v>56400000</v>
      </c>
      <c r="S43" s="156">
        <f t="shared" si="1"/>
        <v>1</v>
      </c>
      <c r="T43" s="173">
        <v>1</v>
      </c>
      <c r="U43" s="160">
        <v>56400000</v>
      </c>
      <c r="V43" s="158"/>
      <c r="W43" s="160"/>
      <c r="X43" s="158"/>
      <c r="Y43" s="160"/>
      <c r="Z43" s="158"/>
      <c r="AA43" s="161"/>
      <c r="AB43" s="147" t="s">
        <v>1060</v>
      </c>
    </row>
    <row r="44" spans="1:28" ht="60" customHeight="1" x14ac:dyDescent="0.25">
      <c r="A44" s="270"/>
      <c r="B44" s="275"/>
      <c r="C44" s="273"/>
      <c r="D44" s="146">
        <v>33</v>
      </c>
      <c r="E44" s="146" t="s">
        <v>170</v>
      </c>
      <c r="F44" s="146" t="s">
        <v>171</v>
      </c>
      <c r="G44" s="146" t="s">
        <v>172</v>
      </c>
      <c r="H44" s="146" t="s">
        <v>173</v>
      </c>
      <c r="I44" s="147" t="s">
        <v>174</v>
      </c>
      <c r="J44" s="145" t="s">
        <v>265</v>
      </c>
      <c r="K44" s="146" t="s">
        <v>266</v>
      </c>
      <c r="L44" s="218">
        <v>185</v>
      </c>
      <c r="M44" s="149" t="s">
        <v>267</v>
      </c>
      <c r="N44" s="170">
        <v>1</v>
      </c>
      <c r="O44" s="174">
        <v>0.2</v>
      </c>
      <c r="P44" s="156">
        <f t="shared" si="0"/>
        <v>0.2</v>
      </c>
      <c r="Q44" s="182">
        <v>40000000</v>
      </c>
      <c r="R44" s="182">
        <v>15000000</v>
      </c>
      <c r="S44" s="156">
        <f t="shared" si="1"/>
        <v>0.375</v>
      </c>
      <c r="T44" s="170">
        <v>1</v>
      </c>
      <c r="U44" s="182">
        <v>15000000</v>
      </c>
      <c r="V44" s="158"/>
      <c r="W44" s="160"/>
      <c r="X44" s="158"/>
      <c r="Y44" s="160"/>
      <c r="Z44" s="158"/>
      <c r="AA44" s="161"/>
      <c r="AB44" s="147" t="s">
        <v>1061</v>
      </c>
    </row>
    <row r="45" spans="1:28" ht="60" customHeight="1" x14ac:dyDescent="0.25">
      <c r="A45" s="270"/>
      <c r="B45" s="275"/>
      <c r="C45" s="273"/>
      <c r="D45" s="146">
        <v>34</v>
      </c>
      <c r="E45" s="146" t="s">
        <v>175</v>
      </c>
      <c r="F45" s="146" t="s">
        <v>176</v>
      </c>
      <c r="G45" s="146" t="s">
        <v>177</v>
      </c>
      <c r="H45" s="146" t="s">
        <v>178</v>
      </c>
      <c r="I45" s="147" t="s">
        <v>179</v>
      </c>
      <c r="J45" s="145" t="s">
        <v>254</v>
      </c>
      <c r="K45" s="146" t="s">
        <v>262</v>
      </c>
      <c r="L45" s="216">
        <v>137</v>
      </c>
      <c r="M45" s="147" t="s">
        <v>263</v>
      </c>
      <c r="N45" s="157">
        <v>12</v>
      </c>
      <c r="O45" s="158">
        <v>2</v>
      </c>
      <c r="P45" s="156">
        <f t="shared" si="0"/>
        <v>0.16666666666666666</v>
      </c>
      <c r="Q45" s="158">
        <v>53000000</v>
      </c>
      <c r="R45" s="201">
        <v>26400000</v>
      </c>
      <c r="S45" s="156">
        <f t="shared" si="1"/>
        <v>0.49811320754716981</v>
      </c>
      <c r="T45" s="157">
        <v>12</v>
      </c>
      <c r="U45" s="201">
        <v>26400000</v>
      </c>
      <c r="V45" s="158"/>
      <c r="W45" s="160"/>
      <c r="X45" s="158"/>
      <c r="Y45" s="160"/>
      <c r="Z45" s="158"/>
      <c r="AA45" s="161"/>
      <c r="AB45" s="377" t="s">
        <v>1059</v>
      </c>
    </row>
    <row r="46" spans="1:28" ht="60" customHeight="1" x14ac:dyDescent="0.25">
      <c r="A46" s="270"/>
      <c r="B46" s="275"/>
      <c r="C46" s="273"/>
      <c r="D46" s="146">
        <v>35</v>
      </c>
      <c r="E46" s="146" t="s">
        <v>180</v>
      </c>
      <c r="F46" s="146" t="s">
        <v>181</v>
      </c>
      <c r="G46" s="146" t="s">
        <v>182</v>
      </c>
      <c r="H46" s="146" t="s">
        <v>183</v>
      </c>
      <c r="I46" s="147" t="s">
        <v>184</v>
      </c>
      <c r="J46" s="145" t="s">
        <v>254</v>
      </c>
      <c r="K46" s="146" t="s">
        <v>268</v>
      </c>
      <c r="L46" s="216">
        <v>139</v>
      </c>
      <c r="M46" s="147" t="s">
        <v>269</v>
      </c>
      <c r="N46" s="157">
        <v>1</v>
      </c>
      <c r="O46" s="158">
        <v>0.4</v>
      </c>
      <c r="P46" s="156">
        <f t="shared" si="0"/>
        <v>0.4</v>
      </c>
      <c r="Q46" s="186">
        <v>112000000</v>
      </c>
      <c r="R46" s="160">
        <v>66720000</v>
      </c>
      <c r="S46" s="156">
        <f t="shared" si="1"/>
        <v>0.59571428571428575</v>
      </c>
      <c r="T46" s="157">
        <v>1</v>
      </c>
      <c r="U46" s="160">
        <v>66720000</v>
      </c>
      <c r="V46" s="158"/>
      <c r="W46" s="160"/>
      <c r="X46" s="158"/>
      <c r="Y46" s="160"/>
      <c r="Z46" s="158"/>
      <c r="AA46" s="161"/>
      <c r="AB46" s="379"/>
    </row>
    <row r="47" spans="1:28" ht="60" customHeight="1" x14ac:dyDescent="0.25">
      <c r="A47" s="270"/>
      <c r="B47" s="275"/>
      <c r="C47" s="273"/>
      <c r="D47" s="146">
        <v>36</v>
      </c>
      <c r="E47" s="146" t="s">
        <v>185</v>
      </c>
      <c r="F47" s="146" t="s">
        <v>186</v>
      </c>
      <c r="G47" s="146" t="s">
        <v>187</v>
      </c>
      <c r="H47" s="146" t="s">
        <v>188</v>
      </c>
      <c r="I47" s="147" t="s">
        <v>189</v>
      </c>
      <c r="J47" s="145" t="s">
        <v>254</v>
      </c>
      <c r="K47" s="146" t="s">
        <v>270</v>
      </c>
      <c r="L47" s="216">
        <v>162</v>
      </c>
      <c r="M47" s="147" t="s">
        <v>271</v>
      </c>
      <c r="N47" s="157">
        <v>83</v>
      </c>
      <c r="O47" s="158">
        <v>83</v>
      </c>
      <c r="P47" s="156">
        <f t="shared" si="0"/>
        <v>1</v>
      </c>
      <c r="Q47" s="186">
        <v>323286843</v>
      </c>
      <c r="R47" s="160">
        <v>157800000</v>
      </c>
      <c r="S47" s="156">
        <f t="shared" si="1"/>
        <v>0.48811141998748153</v>
      </c>
      <c r="T47" s="157">
        <v>83</v>
      </c>
      <c r="U47" s="160">
        <v>157800000</v>
      </c>
      <c r="V47" s="158"/>
      <c r="W47" s="160"/>
      <c r="X47" s="158"/>
      <c r="Y47" s="160"/>
      <c r="Z47" s="158"/>
      <c r="AA47" s="161"/>
      <c r="AB47" s="147" t="s">
        <v>1062</v>
      </c>
    </row>
    <row r="48" spans="1:28" ht="60" customHeight="1" x14ac:dyDescent="0.25">
      <c r="A48" s="270"/>
      <c r="B48" s="275"/>
      <c r="C48" s="273" t="s">
        <v>190</v>
      </c>
      <c r="D48" s="146">
        <v>37</v>
      </c>
      <c r="E48" s="146" t="s">
        <v>191</v>
      </c>
      <c r="F48" s="146" t="s">
        <v>192</v>
      </c>
      <c r="G48" s="146" t="s">
        <v>193</v>
      </c>
      <c r="H48" s="146" t="s">
        <v>194</v>
      </c>
      <c r="I48" s="147" t="s">
        <v>179</v>
      </c>
      <c r="J48" s="318" t="s">
        <v>254</v>
      </c>
      <c r="K48" s="312" t="s">
        <v>255</v>
      </c>
      <c r="L48" s="312">
        <v>132</v>
      </c>
      <c r="M48" s="330" t="s">
        <v>996</v>
      </c>
      <c r="N48" s="385">
        <v>8</v>
      </c>
      <c r="O48" s="387">
        <v>8</v>
      </c>
      <c r="P48" s="321">
        <f t="shared" si="0"/>
        <v>1</v>
      </c>
      <c r="Q48" s="383">
        <v>37000000</v>
      </c>
      <c r="R48" s="373">
        <v>22240000</v>
      </c>
      <c r="S48" s="315">
        <f t="shared" si="1"/>
        <v>0.60108108108108105</v>
      </c>
      <c r="T48" s="385">
        <v>8</v>
      </c>
      <c r="U48" s="373">
        <v>22240000</v>
      </c>
      <c r="V48" s="158"/>
      <c r="W48" s="160"/>
      <c r="X48" s="158"/>
      <c r="Y48" s="160"/>
      <c r="Z48" s="158"/>
      <c r="AA48" s="161"/>
      <c r="AB48" s="377" t="s">
        <v>1057</v>
      </c>
    </row>
    <row r="49" spans="1:28" ht="60" customHeight="1" x14ac:dyDescent="0.25">
      <c r="A49" s="270"/>
      <c r="B49" s="275"/>
      <c r="C49" s="273"/>
      <c r="D49" s="146">
        <v>38</v>
      </c>
      <c r="E49" s="146" t="s">
        <v>195</v>
      </c>
      <c r="F49" s="146" t="s">
        <v>192</v>
      </c>
      <c r="G49" s="146" t="s">
        <v>193</v>
      </c>
      <c r="H49" s="146" t="s">
        <v>194</v>
      </c>
      <c r="I49" s="147" t="s">
        <v>179</v>
      </c>
      <c r="J49" s="320"/>
      <c r="K49" s="314"/>
      <c r="L49" s="314"/>
      <c r="M49" s="332"/>
      <c r="N49" s="386"/>
      <c r="O49" s="388"/>
      <c r="P49" s="323"/>
      <c r="Q49" s="384"/>
      <c r="R49" s="374"/>
      <c r="S49" s="317"/>
      <c r="T49" s="386"/>
      <c r="U49" s="374"/>
      <c r="V49" s="158"/>
      <c r="W49" s="160"/>
      <c r="X49" s="158"/>
      <c r="Y49" s="160"/>
      <c r="Z49" s="158"/>
      <c r="AA49" s="161"/>
      <c r="AB49" s="379"/>
    </row>
    <row r="50" spans="1:28" ht="60" customHeight="1" x14ac:dyDescent="0.25">
      <c r="A50" s="270"/>
      <c r="B50" s="275"/>
      <c r="C50" s="273"/>
      <c r="D50" s="146">
        <v>39</v>
      </c>
      <c r="E50" s="146" t="s">
        <v>196</v>
      </c>
      <c r="F50" s="146" t="s">
        <v>197</v>
      </c>
      <c r="G50" s="146" t="s">
        <v>198</v>
      </c>
      <c r="H50" s="146" t="s">
        <v>199</v>
      </c>
      <c r="I50" s="147" t="s">
        <v>179</v>
      </c>
      <c r="J50" s="318" t="s">
        <v>254</v>
      </c>
      <c r="K50" s="312" t="s">
        <v>249</v>
      </c>
      <c r="L50" s="389">
        <v>154</v>
      </c>
      <c r="M50" s="391" t="s">
        <v>258</v>
      </c>
      <c r="N50" s="356">
        <v>5</v>
      </c>
      <c r="O50" s="363">
        <v>1</v>
      </c>
      <c r="P50" s="321">
        <f t="shared" ref="P50" si="5">(O50/N50)*1</f>
        <v>0.2</v>
      </c>
      <c r="Q50" s="383">
        <v>86385271</v>
      </c>
      <c r="R50" s="361">
        <v>34860000</v>
      </c>
      <c r="S50" s="315">
        <f t="shared" ref="S50" si="6">(R50/Q50)*1</f>
        <v>0.40354101569004741</v>
      </c>
      <c r="T50" s="356">
        <v>5</v>
      </c>
      <c r="U50" s="361">
        <v>34860000</v>
      </c>
      <c r="V50" s="158"/>
      <c r="W50" s="160"/>
      <c r="X50" s="158"/>
      <c r="Y50" s="160"/>
      <c r="Z50" s="158"/>
      <c r="AA50" s="161"/>
      <c r="AB50" s="377" t="s">
        <v>1054</v>
      </c>
    </row>
    <row r="51" spans="1:28" ht="60" customHeight="1" x14ac:dyDescent="0.25">
      <c r="A51" s="270"/>
      <c r="B51" s="275"/>
      <c r="C51" s="273"/>
      <c r="D51" s="146">
        <v>40</v>
      </c>
      <c r="E51" s="146" t="s">
        <v>200</v>
      </c>
      <c r="F51" s="146" t="s">
        <v>201</v>
      </c>
      <c r="G51" s="146" t="s">
        <v>202</v>
      </c>
      <c r="H51" s="146" t="s">
        <v>203</v>
      </c>
      <c r="I51" s="147" t="s">
        <v>204</v>
      </c>
      <c r="J51" s="320"/>
      <c r="K51" s="314"/>
      <c r="L51" s="390"/>
      <c r="M51" s="392"/>
      <c r="N51" s="370"/>
      <c r="O51" s="371"/>
      <c r="P51" s="323"/>
      <c r="Q51" s="384"/>
      <c r="R51" s="362"/>
      <c r="S51" s="317"/>
      <c r="T51" s="370"/>
      <c r="U51" s="362"/>
      <c r="V51" s="158"/>
      <c r="W51" s="160"/>
      <c r="X51" s="158"/>
      <c r="Y51" s="160"/>
      <c r="Z51" s="158"/>
      <c r="AA51" s="161"/>
      <c r="AB51" s="379"/>
    </row>
    <row r="52" spans="1:28" ht="60" customHeight="1" x14ac:dyDescent="0.25">
      <c r="A52" s="270" t="s">
        <v>292</v>
      </c>
      <c r="B52" s="273" t="s">
        <v>293</v>
      </c>
      <c r="C52" s="273" t="s">
        <v>294</v>
      </c>
      <c r="D52" s="146">
        <v>41</v>
      </c>
      <c r="E52" s="146" t="s">
        <v>295</v>
      </c>
      <c r="F52" s="146" t="s">
        <v>296</v>
      </c>
      <c r="G52" s="146" t="s">
        <v>297</v>
      </c>
      <c r="H52" s="146" t="s">
        <v>298</v>
      </c>
      <c r="I52" s="147" t="s">
        <v>299</v>
      </c>
      <c r="J52" s="145" t="s">
        <v>382</v>
      </c>
      <c r="K52" s="146" t="s">
        <v>383</v>
      </c>
      <c r="L52" s="221">
        <v>250</v>
      </c>
      <c r="M52" s="147" t="s">
        <v>384</v>
      </c>
      <c r="N52" s="157">
        <v>3</v>
      </c>
      <c r="O52" s="158">
        <v>1</v>
      </c>
      <c r="P52" s="156">
        <f t="shared" si="0"/>
        <v>0.33333333333333331</v>
      </c>
      <c r="Q52" s="158">
        <v>358000000</v>
      </c>
      <c r="R52" s="160">
        <v>84490000</v>
      </c>
      <c r="S52" s="156">
        <f t="shared" si="1"/>
        <v>0.23600558659217877</v>
      </c>
      <c r="T52" s="157">
        <v>3</v>
      </c>
      <c r="U52" s="160">
        <v>84490000</v>
      </c>
      <c r="V52" s="158"/>
      <c r="W52" s="160"/>
      <c r="X52" s="158"/>
      <c r="Y52" s="160"/>
      <c r="Z52" s="158"/>
      <c r="AA52" s="161"/>
      <c r="AB52" s="147" t="s">
        <v>1063</v>
      </c>
    </row>
    <row r="53" spans="1:28" ht="60" customHeight="1" x14ac:dyDescent="0.25">
      <c r="A53" s="270"/>
      <c r="B53" s="273"/>
      <c r="C53" s="273"/>
      <c r="D53" s="146">
        <v>42</v>
      </c>
      <c r="E53" s="146" t="s">
        <v>300</v>
      </c>
      <c r="F53" s="146" t="s">
        <v>301</v>
      </c>
      <c r="G53" s="146" t="s">
        <v>302</v>
      </c>
      <c r="H53" s="146" t="s">
        <v>303</v>
      </c>
      <c r="I53" s="147" t="s">
        <v>304</v>
      </c>
      <c r="J53" s="270" t="s">
        <v>215</v>
      </c>
      <c r="K53" s="273" t="s">
        <v>216</v>
      </c>
      <c r="L53" s="273">
        <v>197</v>
      </c>
      <c r="M53" s="274" t="s">
        <v>217</v>
      </c>
      <c r="N53" s="356">
        <v>1</v>
      </c>
      <c r="O53" s="363">
        <v>0.2</v>
      </c>
      <c r="P53" s="321">
        <f t="shared" si="0"/>
        <v>0.2</v>
      </c>
      <c r="Q53" s="359">
        <v>69300000</v>
      </c>
      <c r="R53" s="361">
        <v>59520000</v>
      </c>
      <c r="S53" s="315">
        <f t="shared" si="1"/>
        <v>0.8588744588744589</v>
      </c>
      <c r="T53" s="356">
        <v>1</v>
      </c>
      <c r="U53" s="361">
        <v>59520000</v>
      </c>
      <c r="V53" s="158"/>
      <c r="W53" s="160"/>
      <c r="X53" s="158"/>
      <c r="Y53" s="160"/>
      <c r="Z53" s="158"/>
      <c r="AA53" s="161"/>
      <c r="AB53" s="377" t="s">
        <v>1084</v>
      </c>
    </row>
    <row r="54" spans="1:28" ht="60" customHeight="1" x14ac:dyDescent="0.25">
      <c r="A54" s="270"/>
      <c r="B54" s="273"/>
      <c r="C54" s="273"/>
      <c r="D54" s="146">
        <v>43</v>
      </c>
      <c r="E54" s="146" t="s">
        <v>305</v>
      </c>
      <c r="F54" s="146" t="s">
        <v>306</v>
      </c>
      <c r="G54" s="146" t="s">
        <v>307</v>
      </c>
      <c r="H54" s="146" t="s">
        <v>308</v>
      </c>
      <c r="I54" s="147" t="s">
        <v>309</v>
      </c>
      <c r="J54" s="270"/>
      <c r="K54" s="273"/>
      <c r="L54" s="273"/>
      <c r="M54" s="274"/>
      <c r="N54" s="357"/>
      <c r="O54" s="364"/>
      <c r="P54" s="322"/>
      <c r="Q54" s="366"/>
      <c r="R54" s="368"/>
      <c r="S54" s="316"/>
      <c r="T54" s="357"/>
      <c r="U54" s="368"/>
      <c r="V54" s="158"/>
      <c r="W54" s="160"/>
      <c r="X54" s="158"/>
      <c r="Y54" s="160"/>
      <c r="Z54" s="158"/>
      <c r="AA54" s="161"/>
      <c r="AB54" s="378"/>
    </row>
    <row r="55" spans="1:28" ht="60" customHeight="1" x14ac:dyDescent="0.25">
      <c r="A55" s="270"/>
      <c r="B55" s="273"/>
      <c r="C55" s="273"/>
      <c r="D55" s="146">
        <v>44</v>
      </c>
      <c r="E55" s="146" t="s">
        <v>310</v>
      </c>
      <c r="F55" s="146" t="s">
        <v>311</v>
      </c>
      <c r="G55" s="146" t="s">
        <v>312</v>
      </c>
      <c r="H55" s="146" t="s">
        <v>313</v>
      </c>
      <c r="I55" s="147" t="s">
        <v>314</v>
      </c>
      <c r="J55" s="270"/>
      <c r="K55" s="273"/>
      <c r="L55" s="273"/>
      <c r="M55" s="274"/>
      <c r="N55" s="370"/>
      <c r="O55" s="371"/>
      <c r="P55" s="323"/>
      <c r="Q55" s="360"/>
      <c r="R55" s="362"/>
      <c r="S55" s="317"/>
      <c r="T55" s="370"/>
      <c r="U55" s="362"/>
      <c r="V55" s="158"/>
      <c r="W55" s="160"/>
      <c r="X55" s="158"/>
      <c r="Y55" s="160"/>
      <c r="Z55" s="158"/>
      <c r="AA55" s="161"/>
      <c r="AB55" s="379"/>
    </row>
    <row r="56" spans="1:28" ht="97.5" customHeight="1" x14ac:dyDescent="0.25">
      <c r="A56" s="270"/>
      <c r="B56" s="273" t="s">
        <v>380</v>
      </c>
      <c r="C56" s="146" t="s">
        <v>315</v>
      </c>
      <c r="D56" s="146">
        <v>45</v>
      </c>
      <c r="E56" s="146" t="s">
        <v>316</v>
      </c>
      <c r="F56" s="146" t="s">
        <v>317</v>
      </c>
      <c r="G56" s="146" t="s">
        <v>318</v>
      </c>
      <c r="H56" s="146" t="s">
        <v>319</v>
      </c>
      <c r="I56" s="147" t="s">
        <v>320</v>
      </c>
      <c r="J56" s="152" t="s">
        <v>385</v>
      </c>
      <c r="K56" s="148" t="s">
        <v>386</v>
      </c>
      <c r="L56" s="216" t="s">
        <v>1080</v>
      </c>
      <c r="M56" s="147" t="s">
        <v>388</v>
      </c>
      <c r="N56" s="157">
        <v>12</v>
      </c>
      <c r="O56" s="158">
        <v>8</v>
      </c>
      <c r="P56" s="159">
        <f>(O56/N56)*1</f>
        <v>0.66666666666666663</v>
      </c>
      <c r="Q56" s="158">
        <v>760000000</v>
      </c>
      <c r="R56" s="160">
        <v>305000000</v>
      </c>
      <c r="S56" s="159">
        <f>(R56/Q56)*1</f>
        <v>0.40131578947368424</v>
      </c>
      <c r="T56" s="157">
        <v>12</v>
      </c>
      <c r="U56" s="160">
        <v>305000000</v>
      </c>
      <c r="V56" s="158"/>
      <c r="W56" s="160"/>
      <c r="X56" s="158"/>
      <c r="Y56" s="160"/>
      <c r="Z56" s="158"/>
      <c r="AA56" s="161"/>
      <c r="AB56" s="205" t="s">
        <v>1093</v>
      </c>
    </row>
    <row r="57" spans="1:28" ht="60" customHeight="1" x14ac:dyDescent="0.25">
      <c r="A57" s="270"/>
      <c r="B57" s="273"/>
      <c r="C57" s="273" t="s">
        <v>321</v>
      </c>
      <c r="D57" s="146">
        <v>46</v>
      </c>
      <c r="E57" s="146" t="s">
        <v>322</v>
      </c>
      <c r="F57" s="146" t="s">
        <v>323</v>
      </c>
      <c r="G57" s="146" t="s">
        <v>324</v>
      </c>
      <c r="H57" s="146" t="s">
        <v>325</v>
      </c>
      <c r="I57" s="93" t="s">
        <v>326</v>
      </c>
      <c r="J57" s="270" t="s">
        <v>215</v>
      </c>
      <c r="K57" s="273" t="s">
        <v>216</v>
      </c>
      <c r="L57" s="288">
        <v>197</v>
      </c>
      <c r="M57" s="274" t="s">
        <v>217</v>
      </c>
      <c r="N57" s="356">
        <v>1</v>
      </c>
      <c r="O57" s="363">
        <v>0.2</v>
      </c>
      <c r="P57" s="321">
        <f t="shared" ref="P57" si="7">(O57/N57)*1</f>
        <v>0.2</v>
      </c>
      <c r="Q57" s="359">
        <v>69300000</v>
      </c>
      <c r="R57" s="361">
        <v>59520000</v>
      </c>
      <c r="S57" s="315">
        <f t="shared" ref="S57" si="8">(R57/Q57)*1</f>
        <v>0.8588744588744589</v>
      </c>
      <c r="T57" s="356">
        <v>1</v>
      </c>
      <c r="U57" s="361">
        <v>59520000</v>
      </c>
      <c r="V57" s="158"/>
      <c r="W57" s="160"/>
      <c r="X57" s="158"/>
      <c r="Y57" s="160"/>
      <c r="Z57" s="158"/>
      <c r="AA57" s="161"/>
      <c r="AB57" s="377" t="s">
        <v>1085</v>
      </c>
    </row>
    <row r="58" spans="1:28" ht="60" customHeight="1" x14ac:dyDescent="0.25">
      <c r="A58" s="270"/>
      <c r="B58" s="273"/>
      <c r="C58" s="273"/>
      <c r="D58" s="146">
        <v>47</v>
      </c>
      <c r="E58" s="146" t="s">
        <v>327</v>
      </c>
      <c r="F58" s="146" t="s">
        <v>328</v>
      </c>
      <c r="G58" s="146" t="s">
        <v>329</v>
      </c>
      <c r="H58" s="146" t="s">
        <v>330</v>
      </c>
      <c r="I58" s="147" t="s">
        <v>331</v>
      </c>
      <c r="J58" s="270"/>
      <c r="K58" s="273"/>
      <c r="L58" s="288"/>
      <c r="M58" s="274"/>
      <c r="N58" s="357"/>
      <c r="O58" s="364"/>
      <c r="P58" s="322"/>
      <c r="Q58" s="366"/>
      <c r="R58" s="368"/>
      <c r="S58" s="316"/>
      <c r="T58" s="357"/>
      <c r="U58" s="368"/>
      <c r="V58" s="158"/>
      <c r="W58" s="160"/>
      <c r="X58" s="158"/>
      <c r="Y58" s="160"/>
      <c r="Z58" s="158"/>
      <c r="AA58" s="161"/>
      <c r="AB58" s="378"/>
    </row>
    <row r="59" spans="1:28" ht="60" customHeight="1" x14ac:dyDescent="0.25">
      <c r="A59" s="270"/>
      <c r="B59" s="273"/>
      <c r="C59" s="273"/>
      <c r="D59" s="146">
        <v>48</v>
      </c>
      <c r="E59" s="146" t="s">
        <v>332</v>
      </c>
      <c r="F59" s="146" t="s">
        <v>333</v>
      </c>
      <c r="G59" s="146" t="s">
        <v>334</v>
      </c>
      <c r="H59" s="146" t="s">
        <v>335</v>
      </c>
      <c r="I59" s="93" t="s">
        <v>336</v>
      </c>
      <c r="J59" s="270"/>
      <c r="K59" s="273"/>
      <c r="L59" s="288"/>
      <c r="M59" s="274"/>
      <c r="N59" s="357"/>
      <c r="O59" s="364"/>
      <c r="P59" s="322"/>
      <c r="Q59" s="366"/>
      <c r="R59" s="368"/>
      <c r="S59" s="316"/>
      <c r="T59" s="357"/>
      <c r="U59" s="368"/>
      <c r="V59" s="158"/>
      <c r="W59" s="160"/>
      <c r="X59" s="158"/>
      <c r="Y59" s="160"/>
      <c r="Z59" s="158"/>
      <c r="AA59" s="161"/>
      <c r="AB59" s="378"/>
    </row>
    <row r="60" spans="1:28" ht="60" customHeight="1" x14ac:dyDescent="0.25">
      <c r="A60" s="270"/>
      <c r="B60" s="273"/>
      <c r="C60" s="273" t="s">
        <v>337</v>
      </c>
      <c r="D60" s="146">
        <v>49</v>
      </c>
      <c r="E60" s="146" t="s">
        <v>338</v>
      </c>
      <c r="F60" s="146" t="s">
        <v>339</v>
      </c>
      <c r="G60" s="146" t="s">
        <v>340</v>
      </c>
      <c r="H60" s="146" t="s">
        <v>341</v>
      </c>
      <c r="I60" s="93" t="s">
        <v>342</v>
      </c>
      <c r="J60" s="270"/>
      <c r="K60" s="273"/>
      <c r="L60" s="288"/>
      <c r="M60" s="274"/>
      <c r="N60" s="370"/>
      <c r="O60" s="371"/>
      <c r="P60" s="323"/>
      <c r="Q60" s="360"/>
      <c r="R60" s="362"/>
      <c r="S60" s="317"/>
      <c r="T60" s="370"/>
      <c r="U60" s="362"/>
      <c r="V60" s="158"/>
      <c r="W60" s="160"/>
      <c r="X60" s="158"/>
      <c r="Y60" s="160"/>
      <c r="Z60" s="158"/>
      <c r="AA60" s="161"/>
      <c r="AB60" s="379"/>
    </row>
    <row r="61" spans="1:28" ht="114" customHeight="1" x14ac:dyDescent="0.25">
      <c r="A61" s="270"/>
      <c r="B61" s="273"/>
      <c r="C61" s="273"/>
      <c r="D61" s="146">
        <v>50</v>
      </c>
      <c r="E61" s="146" t="s">
        <v>343</v>
      </c>
      <c r="F61" s="146" t="s">
        <v>344</v>
      </c>
      <c r="G61" s="146" t="s">
        <v>345</v>
      </c>
      <c r="H61" s="146" t="s">
        <v>346</v>
      </c>
      <c r="I61" s="147" t="s">
        <v>347</v>
      </c>
      <c r="J61" s="145" t="s">
        <v>406</v>
      </c>
      <c r="K61" s="146" t="s">
        <v>998</v>
      </c>
      <c r="L61" s="221">
        <v>20</v>
      </c>
      <c r="M61" s="147" t="s">
        <v>997</v>
      </c>
      <c r="N61" s="170">
        <v>70</v>
      </c>
      <c r="O61" s="172">
        <v>70</v>
      </c>
      <c r="P61" s="156">
        <f t="shared" ref="P61:P96" si="9">(O61/N61)*1</f>
        <v>1</v>
      </c>
      <c r="Q61" s="194">
        <v>7000000</v>
      </c>
      <c r="R61" s="195">
        <v>5950000</v>
      </c>
      <c r="S61" s="156">
        <f t="shared" ref="S61:S96" si="10">(R61/Q61)*1</f>
        <v>0.85</v>
      </c>
      <c r="T61" s="170">
        <v>70</v>
      </c>
      <c r="U61" s="195">
        <v>5950000</v>
      </c>
      <c r="V61" s="158"/>
      <c r="W61" s="160"/>
      <c r="X61" s="158"/>
      <c r="Y61" s="160"/>
      <c r="Z61" s="158"/>
      <c r="AA61" s="161"/>
      <c r="AB61" s="217" t="s">
        <v>1018</v>
      </c>
    </row>
    <row r="62" spans="1:28" ht="60" customHeight="1" x14ac:dyDescent="0.25">
      <c r="A62" s="270"/>
      <c r="B62" s="273" t="s">
        <v>381</v>
      </c>
      <c r="C62" s="275" t="s">
        <v>348</v>
      </c>
      <c r="D62" s="146">
        <v>51</v>
      </c>
      <c r="E62" s="218" t="s">
        <v>349</v>
      </c>
      <c r="F62" s="146" t="s">
        <v>350</v>
      </c>
      <c r="G62" s="146" t="s">
        <v>351</v>
      </c>
      <c r="H62" s="146" t="s">
        <v>352</v>
      </c>
      <c r="I62" s="147" t="s">
        <v>1022</v>
      </c>
      <c r="J62" s="318" t="s">
        <v>233</v>
      </c>
      <c r="K62" s="312" t="s">
        <v>234</v>
      </c>
      <c r="L62" s="380">
        <v>197</v>
      </c>
      <c r="M62" s="330" t="s">
        <v>217</v>
      </c>
      <c r="N62" s="356">
        <v>1</v>
      </c>
      <c r="O62" s="363">
        <v>0.2</v>
      </c>
      <c r="P62" s="321">
        <f t="shared" si="9"/>
        <v>0.2</v>
      </c>
      <c r="Q62" s="359">
        <v>69300000</v>
      </c>
      <c r="R62" s="361">
        <v>59520000</v>
      </c>
      <c r="S62" s="315">
        <f t="shared" si="10"/>
        <v>0.8588744588744589</v>
      </c>
      <c r="T62" s="356">
        <v>1</v>
      </c>
      <c r="U62" s="361">
        <v>59520000</v>
      </c>
      <c r="V62" s="158"/>
      <c r="W62" s="160"/>
      <c r="X62" s="158"/>
      <c r="Y62" s="160"/>
      <c r="Z62" s="158"/>
      <c r="AA62" s="161"/>
      <c r="AB62" s="377" t="s">
        <v>1064</v>
      </c>
    </row>
    <row r="63" spans="1:28" ht="60" customHeight="1" x14ac:dyDescent="0.25">
      <c r="A63" s="270"/>
      <c r="B63" s="273"/>
      <c r="C63" s="275"/>
      <c r="D63" s="146">
        <v>52</v>
      </c>
      <c r="E63" s="218" t="s">
        <v>354</v>
      </c>
      <c r="F63" s="146" t="s">
        <v>355</v>
      </c>
      <c r="G63" s="146" t="s">
        <v>356</v>
      </c>
      <c r="H63" s="146" t="s">
        <v>357</v>
      </c>
      <c r="I63" s="147" t="s">
        <v>353</v>
      </c>
      <c r="J63" s="319"/>
      <c r="K63" s="313"/>
      <c r="L63" s="381"/>
      <c r="M63" s="331"/>
      <c r="N63" s="357"/>
      <c r="O63" s="364"/>
      <c r="P63" s="322"/>
      <c r="Q63" s="366"/>
      <c r="R63" s="368"/>
      <c r="S63" s="316"/>
      <c r="T63" s="357"/>
      <c r="U63" s="368"/>
      <c r="V63" s="158"/>
      <c r="W63" s="160"/>
      <c r="X63" s="158"/>
      <c r="Y63" s="160"/>
      <c r="Z63" s="158"/>
      <c r="AA63" s="161"/>
      <c r="AB63" s="379"/>
    </row>
    <row r="64" spans="1:28" ht="118.5" customHeight="1" x14ac:dyDescent="0.25">
      <c r="A64" s="270"/>
      <c r="B64" s="273"/>
      <c r="C64" s="275"/>
      <c r="D64" s="146">
        <v>53</v>
      </c>
      <c r="E64" s="218" t="s">
        <v>358</v>
      </c>
      <c r="F64" s="146" t="s">
        <v>359</v>
      </c>
      <c r="G64" s="146" t="s">
        <v>360</v>
      </c>
      <c r="H64" s="146" t="s">
        <v>361</v>
      </c>
      <c r="I64" s="147" t="s">
        <v>362</v>
      </c>
      <c r="J64" s="319"/>
      <c r="K64" s="313"/>
      <c r="L64" s="381"/>
      <c r="M64" s="331"/>
      <c r="N64" s="357"/>
      <c r="O64" s="364"/>
      <c r="P64" s="322"/>
      <c r="Q64" s="366"/>
      <c r="R64" s="368"/>
      <c r="S64" s="316"/>
      <c r="T64" s="357"/>
      <c r="U64" s="368"/>
      <c r="V64" s="158"/>
      <c r="W64" s="160"/>
      <c r="X64" s="158"/>
      <c r="Y64" s="160"/>
      <c r="Z64" s="158"/>
      <c r="AA64" s="161"/>
      <c r="AB64" s="377" t="s">
        <v>1029</v>
      </c>
    </row>
    <row r="65" spans="1:28" ht="60" customHeight="1" x14ac:dyDescent="0.25">
      <c r="A65" s="270"/>
      <c r="B65" s="273"/>
      <c r="C65" s="275"/>
      <c r="D65" s="146">
        <v>54</v>
      </c>
      <c r="E65" s="148" t="s">
        <v>363</v>
      </c>
      <c r="F65" s="146" t="s">
        <v>364</v>
      </c>
      <c r="G65" s="146" t="s">
        <v>365</v>
      </c>
      <c r="H65" s="146" t="s">
        <v>366</v>
      </c>
      <c r="I65" s="93" t="s">
        <v>367</v>
      </c>
      <c r="J65" s="319"/>
      <c r="K65" s="313"/>
      <c r="L65" s="381"/>
      <c r="M65" s="331"/>
      <c r="N65" s="357"/>
      <c r="O65" s="364"/>
      <c r="P65" s="322"/>
      <c r="Q65" s="366"/>
      <c r="R65" s="368"/>
      <c r="S65" s="316"/>
      <c r="T65" s="357"/>
      <c r="U65" s="368"/>
      <c r="V65" s="158"/>
      <c r="W65" s="160"/>
      <c r="X65" s="158"/>
      <c r="Y65" s="160"/>
      <c r="Z65" s="158"/>
      <c r="AA65" s="161"/>
      <c r="AB65" s="379"/>
    </row>
    <row r="66" spans="1:28" ht="60" customHeight="1" x14ac:dyDescent="0.25">
      <c r="A66" s="270"/>
      <c r="B66" s="273" t="s">
        <v>368</v>
      </c>
      <c r="C66" s="273" t="s">
        <v>369</v>
      </c>
      <c r="D66" s="146">
        <v>55</v>
      </c>
      <c r="E66" s="146" t="s">
        <v>370</v>
      </c>
      <c r="F66" s="146" t="s">
        <v>371</v>
      </c>
      <c r="G66" s="146" t="s">
        <v>372</v>
      </c>
      <c r="H66" s="146" t="s">
        <v>373</v>
      </c>
      <c r="I66" s="147" t="s">
        <v>374</v>
      </c>
      <c r="J66" s="319"/>
      <c r="K66" s="313"/>
      <c r="L66" s="381"/>
      <c r="M66" s="331"/>
      <c r="N66" s="357"/>
      <c r="O66" s="364"/>
      <c r="P66" s="322"/>
      <c r="Q66" s="366"/>
      <c r="R66" s="368"/>
      <c r="S66" s="316"/>
      <c r="T66" s="357"/>
      <c r="U66" s="368"/>
      <c r="V66" s="158"/>
      <c r="W66" s="160"/>
      <c r="X66" s="158"/>
      <c r="Y66" s="160"/>
      <c r="Z66" s="158"/>
      <c r="AA66" s="161"/>
      <c r="AB66" s="147" t="s">
        <v>1065</v>
      </c>
    </row>
    <row r="67" spans="1:28" ht="129.75" customHeight="1" x14ac:dyDescent="0.25">
      <c r="A67" s="270"/>
      <c r="B67" s="273"/>
      <c r="C67" s="273"/>
      <c r="D67" s="146">
        <v>56</v>
      </c>
      <c r="E67" s="146" t="s">
        <v>375</v>
      </c>
      <c r="F67" s="146" t="s">
        <v>376</v>
      </c>
      <c r="G67" s="146" t="s">
        <v>377</v>
      </c>
      <c r="H67" s="146" t="s">
        <v>378</v>
      </c>
      <c r="I67" s="147" t="s">
        <v>379</v>
      </c>
      <c r="J67" s="320"/>
      <c r="K67" s="314"/>
      <c r="L67" s="382"/>
      <c r="M67" s="332"/>
      <c r="N67" s="370"/>
      <c r="O67" s="371"/>
      <c r="P67" s="323"/>
      <c r="Q67" s="360"/>
      <c r="R67" s="362"/>
      <c r="S67" s="317"/>
      <c r="T67" s="370"/>
      <c r="U67" s="362"/>
      <c r="V67" s="158"/>
      <c r="W67" s="160"/>
      <c r="X67" s="158"/>
      <c r="Y67" s="160"/>
      <c r="Z67" s="158"/>
      <c r="AA67" s="161"/>
      <c r="AB67" s="163" t="s">
        <v>1066</v>
      </c>
    </row>
    <row r="68" spans="1:28" ht="169.5" customHeight="1" x14ac:dyDescent="0.25">
      <c r="A68" s="298" t="s">
        <v>393</v>
      </c>
      <c r="B68" s="273" t="s">
        <v>394</v>
      </c>
      <c r="C68" s="273" t="s">
        <v>1086</v>
      </c>
      <c r="D68" s="146">
        <v>57</v>
      </c>
      <c r="E68" s="146" t="s">
        <v>396</v>
      </c>
      <c r="F68" s="146" t="s">
        <v>397</v>
      </c>
      <c r="G68" s="146" t="s">
        <v>398</v>
      </c>
      <c r="H68" s="146" t="s">
        <v>399</v>
      </c>
      <c r="I68" s="147" t="s">
        <v>400</v>
      </c>
      <c r="J68" s="145" t="s">
        <v>1000</v>
      </c>
      <c r="K68" s="146" t="s">
        <v>1001</v>
      </c>
      <c r="L68" s="218">
        <v>116</v>
      </c>
      <c r="M68" s="187" t="s">
        <v>999</v>
      </c>
      <c r="N68" s="177">
        <v>10</v>
      </c>
      <c r="O68" s="202">
        <v>0</v>
      </c>
      <c r="P68" s="159">
        <f t="shared" si="9"/>
        <v>0</v>
      </c>
      <c r="Q68" s="199">
        <v>25980000</v>
      </c>
      <c r="R68" s="199">
        <v>8660000</v>
      </c>
      <c r="S68" s="159">
        <f t="shared" si="10"/>
        <v>0.33333333333333331</v>
      </c>
      <c r="T68" s="177">
        <v>10</v>
      </c>
      <c r="U68" s="199">
        <v>8660000</v>
      </c>
      <c r="V68" s="158"/>
      <c r="W68" s="160"/>
      <c r="X68" s="158"/>
      <c r="Y68" s="160"/>
      <c r="Z68" s="158"/>
      <c r="AA68" s="161"/>
      <c r="AB68" s="205" t="s">
        <v>1087</v>
      </c>
    </row>
    <row r="69" spans="1:28" ht="92.25" customHeight="1" x14ac:dyDescent="0.25">
      <c r="A69" s="298"/>
      <c r="B69" s="273"/>
      <c r="C69" s="273"/>
      <c r="D69" s="146">
        <v>58</v>
      </c>
      <c r="E69" s="146" t="s">
        <v>401</v>
      </c>
      <c r="F69" s="146" t="s">
        <v>402</v>
      </c>
      <c r="G69" s="146" t="s">
        <v>403</v>
      </c>
      <c r="H69" s="146" t="s">
        <v>404</v>
      </c>
      <c r="I69" s="147" t="s">
        <v>405</v>
      </c>
      <c r="J69" s="152" t="s">
        <v>406</v>
      </c>
      <c r="K69" s="148" t="s">
        <v>407</v>
      </c>
      <c r="L69" s="221">
        <v>207</v>
      </c>
      <c r="M69" s="66" t="s">
        <v>408</v>
      </c>
      <c r="N69" s="179">
        <v>1</v>
      </c>
      <c r="O69" s="180">
        <v>0.2</v>
      </c>
      <c r="P69" s="156">
        <f t="shared" si="9"/>
        <v>0.2</v>
      </c>
      <c r="Q69" s="111">
        <v>347228160</v>
      </c>
      <c r="R69" s="188">
        <v>81500000</v>
      </c>
      <c r="S69" s="156">
        <f t="shared" si="10"/>
        <v>0.23471598616886372</v>
      </c>
      <c r="T69" s="179">
        <v>1</v>
      </c>
      <c r="U69" s="188">
        <v>81500000</v>
      </c>
      <c r="V69" s="158"/>
      <c r="W69" s="160"/>
      <c r="X69" s="158"/>
      <c r="Y69" s="160"/>
      <c r="Z69" s="158"/>
      <c r="AA69" s="161"/>
      <c r="AB69" s="147" t="s">
        <v>1068</v>
      </c>
    </row>
    <row r="70" spans="1:28" ht="105" customHeight="1" x14ac:dyDescent="0.25">
      <c r="A70" s="298"/>
      <c r="B70" s="273"/>
      <c r="C70" s="273"/>
      <c r="D70" s="146">
        <v>59</v>
      </c>
      <c r="E70" s="146" t="s">
        <v>409</v>
      </c>
      <c r="F70" s="146" t="s">
        <v>410</v>
      </c>
      <c r="G70" s="146" t="s">
        <v>411</v>
      </c>
      <c r="H70" s="146" t="s">
        <v>412</v>
      </c>
      <c r="I70" s="147" t="s">
        <v>413</v>
      </c>
      <c r="J70" s="145" t="s">
        <v>1002</v>
      </c>
      <c r="K70" s="146" t="s">
        <v>990</v>
      </c>
      <c r="L70" s="218">
        <v>22</v>
      </c>
      <c r="M70" s="149" t="s">
        <v>991</v>
      </c>
      <c r="N70" s="170">
        <v>2</v>
      </c>
      <c r="O70" s="178">
        <v>0.5</v>
      </c>
      <c r="P70" s="156">
        <f t="shared" si="9"/>
        <v>0.25</v>
      </c>
      <c r="Q70" s="194">
        <v>28000000</v>
      </c>
      <c r="R70" s="195">
        <v>23020000</v>
      </c>
      <c r="S70" s="156">
        <f t="shared" si="10"/>
        <v>0.82214285714285718</v>
      </c>
      <c r="T70" s="170">
        <v>2</v>
      </c>
      <c r="U70" s="195">
        <v>23020000</v>
      </c>
      <c r="V70" s="158"/>
      <c r="W70" s="160"/>
      <c r="X70" s="158"/>
      <c r="Y70" s="160"/>
      <c r="Z70" s="158"/>
      <c r="AA70" s="161"/>
      <c r="AB70" s="147" t="s">
        <v>1069</v>
      </c>
    </row>
    <row r="71" spans="1:28" ht="60" customHeight="1" x14ac:dyDescent="0.25">
      <c r="A71" s="298"/>
      <c r="B71" s="273"/>
      <c r="C71" s="273"/>
      <c r="D71" s="146">
        <v>60</v>
      </c>
      <c r="E71" s="150" t="s">
        <v>414</v>
      </c>
      <c r="F71" s="150" t="s">
        <v>415</v>
      </c>
      <c r="G71" s="150" t="s">
        <v>416</v>
      </c>
      <c r="H71" s="150" t="s">
        <v>417</v>
      </c>
      <c r="I71" s="154" t="s">
        <v>413</v>
      </c>
      <c r="J71" s="145" t="s">
        <v>1000</v>
      </c>
      <c r="K71" s="146" t="s">
        <v>1001</v>
      </c>
      <c r="L71" s="218">
        <v>116</v>
      </c>
      <c r="M71" s="149" t="s">
        <v>1003</v>
      </c>
      <c r="N71" s="177">
        <v>10</v>
      </c>
      <c r="O71" s="202">
        <v>0</v>
      </c>
      <c r="P71" s="159">
        <f t="shared" si="9"/>
        <v>0</v>
      </c>
      <c r="Q71" s="199">
        <v>25980000</v>
      </c>
      <c r="R71" s="199">
        <v>8660000</v>
      </c>
      <c r="S71" s="159">
        <f t="shared" si="10"/>
        <v>0.33333333333333331</v>
      </c>
      <c r="T71" s="177">
        <v>10</v>
      </c>
      <c r="U71" s="199">
        <v>8660000</v>
      </c>
      <c r="V71" s="158"/>
      <c r="W71" s="160"/>
      <c r="X71" s="158"/>
      <c r="Y71" s="160"/>
      <c r="Z71" s="158"/>
      <c r="AA71" s="161"/>
      <c r="AB71" s="147" t="s">
        <v>1067</v>
      </c>
    </row>
    <row r="72" spans="1:28" ht="84.75" customHeight="1" x14ac:dyDescent="0.25">
      <c r="A72" s="298"/>
      <c r="B72" s="273"/>
      <c r="C72" s="273" t="s">
        <v>418</v>
      </c>
      <c r="D72" s="146">
        <v>61</v>
      </c>
      <c r="E72" s="146" t="s">
        <v>419</v>
      </c>
      <c r="F72" s="146" t="s">
        <v>420</v>
      </c>
      <c r="G72" s="146" t="s">
        <v>421</v>
      </c>
      <c r="H72" s="146" t="s">
        <v>422</v>
      </c>
      <c r="I72" s="147" t="s">
        <v>423</v>
      </c>
      <c r="J72" s="145" t="s">
        <v>254</v>
      </c>
      <c r="K72" s="146" t="s">
        <v>255</v>
      </c>
      <c r="L72" s="218">
        <v>132</v>
      </c>
      <c r="M72" s="149" t="s">
        <v>996</v>
      </c>
      <c r="N72" s="157">
        <v>8</v>
      </c>
      <c r="O72" s="158">
        <v>8</v>
      </c>
      <c r="P72" s="156">
        <f t="shared" si="9"/>
        <v>1</v>
      </c>
      <c r="Q72" s="158">
        <v>37000000</v>
      </c>
      <c r="R72" s="201">
        <v>22240000</v>
      </c>
      <c r="S72" s="156">
        <f t="shared" si="10"/>
        <v>0.60108108108108105</v>
      </c>
      <c r="T72" s="157">
        <v>8</v>
      </c>
      <c r="U72" s="201">
        <v>22240000</v>
      </c>
      <c r="V72" s="158"/>
      <c r="W72" s="160"/>
      <c r="X72" s="158"/>
      <c r="Y72" s="160"/>
      <c r="Z72" s="158"/>
      <c r="AA72" s="161"/>
      <c r="AB72" s="147" t="s">
        <v>1070</v>
      </c>
    </row>
    <row r="73" spans="1:28" ht="60" customHeight="1" x14ac:dyDescent="0.25">
      <c r="A73" s="298"/>
      <c r="B73" s="273"/>
      <c r="C73" s="273"/>
      <c r="D73" s="146">
        <v>62</v>
      </c>
      <c r="E73" s="146" t="s">
        <v>426</v>
      </c>
      <c r="F73" s="146" t="s">
        <v>427</v>
      </c>
      <c r="G73" s="146" t="s">
        <v>428</v>
      </c>
      <c r="H73" s="146" t="s">
        <v>429</v>
      </c>
      <c r="I73" s="147" t="s">
        <v>430</v>
      </c>
      <c r="J73" s="145" t="s">
        <v>233</v>
      </c>
      <c r="K73" s="146" t="s">
        <v>234</v>
      </c>
      <c r="L73" s="218">
        <v>197</v>
      </c>
      <c r="M73" s="149" t="s">
        <v>217</v>
      </c>
      <c r="N73" s="170">
        <v>1</v>
      </c>
      <c r="O73" s="198">
        <v>0.2</v>
      </c>
      <c r="P73" s="159">
        <f t="shared" si="9"/>
        <v>0.2</v>
      </c>
      <c r="Q73" s="158">
        <v>69300000</v>
      </c>
      <c r="R73" s="160">
        <v>59520000</v>
      </c>
      <c r="S73" s="159">
        <f t="shared" si="10"/>
        <v>0.8588744588744589</v>
      </c>
      <c r="T73" s="170">
        <v>1</v>
      </c>
      <c r="U73" s="160">
        <v>59520000</v>
      </c>
      <c r="V73" s="158"/>
      <c r="W73" s="160"/>
      <c r="X73" s="158"/>
      <c r="Y73" s="160"/>
      <c r="Z73" s="158"/>
      <c r="AA73" s="161"/>
      <c r="AB73" s="147" t="s">
        <v>1030</v>
      </c>
    </row>
    <row r="74" spans="1:28" ht="60" customHeight="1" x14ac:dyDescent="0.25">
      <c r="A74" s="298"/>
      <c r="B74" s="273"/>
      <c r="C74" s="273"/>
      <c r="D74" s="146">
        <v>63</v>
      </c>
      <c r="E74" s="146" t="s">
        <v>431</v>
      </c>
      <c r="F74" s="146" t="s">
        <v>432</v>
      </c>
      <c r="G74" s="146" t="s">
        <v>433</v>
      </c>
      <c r="H74" s="146" t="s">
        <v>434</v>
      </c>
      <c r="I74" s="147" t="s">
        <v>435</v>
      </c>
      <c r="J74" s="145" t="s">
        <v>96</v>
      </c>
      <c r="K74" s="146" t="s">
        <v>96</v>
      </c>
      <c r="L74" s="216" t="s">
        <v>96</v>
      </c>
      <c r="M74" s="147" t="s">
        <v>96</v>
      </c>
      <c r="N74" s="157">
        <v>1</v>
      </c>
      <c r="O74" s="158">
        <v>0</v>
      </c>
      <c r="P74" s="156">
        <f t="shared" si="9"/>
        <v>0</v>
      </c>
      <c r="Q74" s="158">
        <v>1</v>
      </c>
      <c r="R74" s="160" t="e">
        <f t="shared" ref="R74:R99" si="11">U74+W74+Y74+AA74</f>
        <v>#VALUE!</v>
      </c>
      <c r="S74" s="156" t="e">
        <f t="shared" si="10"/>
        <v>#VALUE!</v>
      </c>
      <c r="T74" s="157">
        <v>1</v>
      </c>
      <c r="U74" s="160" t="e">
        <f t="shared" ref="U74:U99" si="12">X74+Z74+AB74+AD74</f>
        <v>#VALUE!</v>
      </c>
      <c r="V74" s="158"/>
      <c r="W74" s="160"/>
      <c r="X74" s="158"/>
      <c r="Y74" s="160"/>
      <c r="Z74" s="158"/>
      <c r="AA74" s="161"/>
      <c r="AB74" s="147" t="s">
        <v>1071</v>
      </c>
    </row>
    <row r="75" spans="1:28" ht="133.5" customHeight="1" x14ac:dyDescent="0.25">
      <c r="A75" s="298"/>
      <c r="B75" s="273"/>
      <c r="C75" s="273"/>
      <c r="D75" s="146">
        <v>64</v>
      </c>
      <c r="E75" s="150" t="s">
        <v>436</v>
      </c>
      <c r="F75" s="150" t="s">
        <v>437</v>
      </c>
      <c r="G75" s="150" t="s">
        <v>438</v>
      </c>
      <c r="H75" s="150" t="s">
        <v>439</v>
      </c>
      <c r="I75" s="154" t="s">
        <v>440</v>
      </c>
      <c r="J75" s="152" t="s">
        <v>389</v>
      </c>
      <c r="K75" s="148" t="s">
        <v>390</v>
      </c>
      <c r="L75" s="216" t="s">
        <v>441</v>
      </c>
      <c r="M75" s="167" t="s">
        <v>442</v>
      </c>
      <c r="N75" s="157">
        <v>12</v>
      </c>
      <c r="O75" s="158">
        <v>3</v>
      </c>
      <c r="P75" s="156">
        <f t="shared" si="9"/>
        <v>0.25</v>
      </c>
      <c r="Q75" s="158">
        <v>23800000</v>
      </c>
      <c r="R75" s="160">
        <v>750000</v>
      </c>
      <c r="S75" s="156">
        <f t="shared" si="10"/>
        <v>3.1512605042016806E-2</v>
      </c>
      <c r="T75" s="157">
        <v>12</v>
      </c>
      <c r="U75" s="160">
        <v>750000</v>
      </c>
      <c r="V75" s="158"/>
      <c r="W75" s="160"/>
      <c r="X75" s="158"/>
      <c r="Y75" s="160"/>
      <c r="Z75" s="158"/>
      <c r="AA75" s="161"/>
      <c r="AB75" s="147" t="s">
        <v>1072</v>
      </c>
    </row>
    <row r="76" spans="1:28" ht="106.5" customHeight="1" x14ac:dyDescent="0.25">
      <c r="A76" s="298"/>
      <c r="B76" s="273"/>
      <c r="C76" s="273"/>
      <c r="D76" s="146">
        <v>65</v>
      </c>
      <c r="E76" s="216" t="s">
        <v>443</v>
      </c>
      <c r="F76" s="146" t="s">
        <v>444</v>
      </c>
      <c r="G76" s="146" t="s">
        <v>445</v>
      </c>
      <c r="H76" s="146" t="s">
        <v>446</v>
      </c>
      <c r="I76" s="147" t="s">
        <v>447</v>
      </c>
      <c r="J76" s="153" t="s">
        <v>233</v>
      </c>
      <c r="K76" s="150" t="s">
        <v>234</v>
      </c>
      <c r="L76" s="218">
        <v>197</v>
      </c>
      <c r="M76" s="149" t="s">
        <v>217</v>
      </c>
      <c r="N76" s="170">
        <v>1</v>
      </c>
      <c r="O76" s="198">
        <v>0.2</v>
      </c>
      <c r="P76" s="159">
        <f t="shared" si="9"/>
        <v>0.2</v>
      </c>
      <c r="Q76" s="158">
        <v>69300000</v>
      </c>
      <c r="R76" s="160">
        <v>59520000</v>
      </c>
      <c r="S76" s="159">
        <f t="shared" si="10"/>
        <v>0.8588744588744589</v>
      </c>
      <c r="T76" s="170">
        <v>1</v>
      </c>
      <c r="U76" s="160">
        <v>59520000</v>
      </c>
      <c r="V76" s="158"/>
      <c r="W76" s="160"/>
      <c r="X76" s="158"/>
      <c r="Y76" s="160"/>
      <c r="Z76" s="158"/>
      <c r="AA76" s="161"/>
      <c r="AB76" s="147" t="s">
        <v>1023</v>
      </c>
    </row>
    <row r="77" spans="1:28" ht="116.25" customHeight="1" x14ac:dyDescent="0.25">
      <c r="A77" s="298"/>
      <c r="B77" s="273" t="s">
        <v>448</v>
      </c>
      <c r="C77" s="273" t="s">
        <v>449</v>
      </c>
      <c r="D77" s="146">
        <v>66</v>
      </c>
      <c r="E77" s="146" t="s">
        <v>450</v>
      </c>
      <c r="F77" s="146" t="s">
        <v>451</v>
      </c>
      <c r="G77" s="146" t="s">
        <v>452</v>
      </c>
      <c r="H77" s="146" t="s">
        <v>453</v>
      </c>
      <c r="I77" s="147" t="s">
        <v>454</v>
      </c>
      <c r="J77" s="145" t="s">
        <v>254</v>
      </c>
      <c r="K77" s="146" t="s">
        <v>255</v>
      </c>
      <c r="L77" s="43">
        <v>132</v>
      </c>
      <c r="M77" s="149" t="s">
        <v>996</v>
      </c>
      <c r="N77" s="157">
        <v>8</v>
      </c>
      <c r="O77" s="158">
        <v>8</v>
      </c>
      <c r="P77" s="156">
        <f t="shared" si="9"/>
        <v>1</v>
      </c>
      <c r="Q77" s="158">
        <v>37000000</v>
      </c>
      <c r="R77" s="201">
        <v>22240000</v>
      </c>
      <c r="S77" s="156">
        <f t="shared" si="10"/>
        <v>0.60108108108108105</v>
      </c>
      <c r="T77" s="157">
        <v>8</v>
      </c>
      <c r="U77" s="201">
        <v>22240000</v>
      </c>
      <c r="V77" s="158"/>
      <c r="W77" s="160"/>
      <c r="X77" s="158"/>
      <c r="Y77" s="160"/>
      <c r="Z77" s="158"/>
      <c r="AA77" s="161"/>
      <c r="AB77" s="205" t="s">
        <v>1094</v>
      </c>
    </row>
    <row r="78" spans="1:28" ht="60" customHeight="1" x14ac:dyDescent="0.25">
      <c r="A78" s="298"/>
      <c r="B78" s="273"/>
      <c r="C78" s="273"/>
      <c r="D78" s="146">
        <v>67</v>
      </c>
      <c r="E78" s="146" t="s">
        <v>456</v>
      </c>
      <c r="F78" s="146" t="s">
        <v>457</v>
      </c>
      <c r="G78" s="146" t="s">
        <v>458</v>
      </c>
      <c r="H78" s="146" t="s">
        <v>459</v>
      </c>
      <c r="I78" s="147" t="s">
        <v>460</v>
      </c>
      <c r="J78" s="270" t="s">
        <v>233</v>
      </c>
      <c r="K78" s="273" t="s">
        <v>234</v>
      </c>
      <c r="L78" s="275">
        <v>197</v>
      </c>
      <c r="M78" s="149" t="s">
        <v>217</v>
      </c>
      <c r="N78" s="356">
        <v>1</v>
      </c>
      <c r="O78" s="363">
        <v>0.2</v>
      </c>
      <c r="P78" s="321">
        <f t="shared" si="9"/>
        <v>0.2</v>
      </c>
      <c r="Q78" s="359">
        <v>69300000</v>
      </c>
      <c r="R78" s="361">
        <v>59520000</v>
      </c>
      <c r="S78" s="315">
        <f t="shared" si="10"/>
        <v>0.8588744588744589</v>
      </c>
      <c r="T78" s="356">
        <v>1</v>
      </c>
      <c r="U78" s="361">
        <v>59520000</v>
      </c>
      <c r="V78" s="158"/>
      <c r="W78" s="160"/>
      <c r="X78" s="158"/>
      <c r="Y78" s="160"/>
      <c r="Z78" s="158"/>
      <c r="AA78" s="161"/>
      <c r="AB78" s="377" t="s">
        <v>1073</v>
      </c>
    </row>
    <row r="79" spans="1:28" ht="78.75" customHeight="1" x14ac:dyDescent="0.25">
      <c r="A79" s="298"/>
      <c r="B79" s="273"/>
      <c r="C79" s="273"/>
      <c r="D79" s="146">
        <v>68</v>
      </c>
      <c r="E79" s="146" t="s">
        <v>461</v>
      </c>
      <c r="F79" s="146" t="s">
        <v>462</v>
      </c>
      <c r="G79" s="146" t="s">
        <v>463</v>
      </c>
      <c r="H79" s="146" t="s">
        <v>464</v>
      </c>
      <c r="I79" s="147" t="s">
        <v>465</v>
      </c>
      <c r="J79" s="270"/>
      <c r="K79" s="273"/>
      <c r="L79" s="275"/>
      <c r="M79" s="149" t="s">
        <v>217</v>
      </c>
      <c r="N79" s="357"/>
      <c r="O79" s="364"/>
      <c r="P79" s="322"/>
      <c r="Q79" s="366"/>
      <c r="R79" s="368"/>
      <c r="S79" s="316"/>
      <c r="T79" s="357"/>
      <c r="U79" s="368"/>
      <c r="V79" s="158"/>
      <c r="W79" s="160"/>
      <c r="X79" s="158"/>
      <c r="Y79" s="160"/>
      <c r="Z79" s="158"/>
      <c r="AA79" s="161"/>
      <c r="AB79" s="378"/>
    </row>
    <row r="80" spans="1:28" ht="60" customHeight="1" x14ac:dyDescent="0.25">
      <c r="A80" s="298"/>
      <c r="B80" s="273"/>
      <c r="C80" s="273" t="s">
        <v>466</v>
      </c>
      <c r="D80" s="146">
        <v>69</v>
      </c>
      <c r="E80" s="216" t="s">
        <v>467</v>
      </c>
      <c r="F80" s="146" t="s">
        <v>468</v>
      </c>
      <c r="G80" s="146" t="s">
        <v>469</v>
      </c>
      <c r="H80" s="146" t="s">
        <v>470</v>
      </c>
      <c r="I80" s="147" t="s">
        <v>471</v>
      </c>
      <c r="J80" s="270"/>
      <c r="K80" s="273"/>
      <c r="L80" s="275"/>
      <c r="M80" s="149" t="s">
        <v>217</v>
      </c>
      <c r="N80" s="357"/>
      <c r="O80" s="364"/>
      <c r="P80" s="322"/>
      <c r="Q80" s="366"/>
      <c r="R80" s="368"/>
      <c r="S80" s="316"/>
      <c r="T80" s="357"/>
      <c r="U80" s="368"/>
      <c r="V80" s="158"/>
      <c r="W80" s="160"/>
      <c r="X80" s="158"/>
      <c r="Y80" s="160"/>
      <c r="Z80" s="158"/>
      <c r="AA80" s="161"/>
      <c r="AB80" s="378"/>
    </row>
    <row r="81" spans="1:28" ht="60" customHeight="1" x14ac:dyDescent="0.25">
      <c r="A81" s="298"/>
      <c r="B81" s="273"/>
      <c r="C81" s="273"/>
      <c r="D81" s="146">
        <v>70</v>
      </c>
      <c r="E81" s="146" t="s">
        <v>472</v>
      </c>
      <c r="F81" s="146" t="s">
        <v>473</v>
      </c>
      <c r="G81" s="146" t="s">
        <v>474</v>
      </c>
      <c r="H81" s="146" t="s">
        <v>475</v>
      </c>
      <c r="I81" s="147" t="s">
        <v>476</v>
      </c>
      <c r="J81" s="270"/>
      <c r="K81" s="273"/>
      <c r="L81" s="275"/>
      <c r="M81" s="149" t="s">
        <v>217</v>
      </c>
      <c r="N81" s="370"/>
      <c r="O81" s="371"/>
      <c r="P81" s="323"/>
      <c r="Q81" s="360"/>
      <c r="R81" s="362"/>
      <c r="S81" s="317"/>
      <c r="T81" s="370"/>
      <c r="U81" s="362"/>
      <c r="V81" s="158"/>
      <c r="W81" s="160"/>
      <c r="X81" s="158"/>
      <c r="Y81" s="160"/>
      <c r="Z81" s="158"/>
      <c r="AA81" s="161"/>
      <c r="AB81" s="379"/>
    </row>
    <row r="82" spans="1:28" ht="90" customHeight="1" x14ac:dyDescent="0.25">
      <c r="A82" s="298"/>
      <c r="B82" s="273"/>
      <c r="C82" s="273"/>
      <c r="D82" s="146">
        <v>71</v>
      </c>
      <c r="E82" s="146" t="s">
        <v>477</v>
      </c>
      <c r="F82" s="146" t="s">
        <v>478</v>
      </c>
      <c r="G82" s="146" t="s">
        <v>479</v>
      </c>
      <c r="H82" s="146" t="s">
        <v>480</v>
      </c>
      <c r="I82" s="147" t="s">
        <v>481</v>
      </c>
      <c r="J82" s="145" t="s">
        <v>389</v>
      </c>
      <c r="K82" s="146" t="s">
        <v>603</v>
      </c>
      <c r="L82" s="221">
        <v>226</v>
      </c>
      <c r="M82" s="149" t="s">
        <v>1004</v>
      </c>
      <c r="N82" s="157">
        <v>12</v>
      </c>
      <c r="O82" s="158">
        <v>8</v>
      </c>
      <c r="P82" s="156">
        <f t="shared" si="9"/>
        <v>0.66666666666666663</v>
      </c>
      <c r="Q82" s="158">
        <v>210000000</v>
      </c>
      <c r="R82" s="189">
        <f>10000000+6800000+3580000+10900000+10900000+10150000+5000000+2700000+8145000</f>
        <v>68175000</v>
      </c>
      <c r="S82" s="156">
        <f t="shared" si="10"/>
        <v>0.32464285714285712</v>
      </c>
      <c r="T82" s="157">
        <v>12</v>
      </c>
      <c r="U82" s="189">
        <f>10000000+6800000+3580000+10900000+10900000+10150000+5000000+2700000+8145000</f>
        <v>68175000</v>
      </c>
      <c r="V82" s="158"/>
      <c r="W82" s="160"/>
      <c r="X82" s="158"/>
      <c r="Y82" s="160"/>
      <c r="Z82" s="158"/>
      <c r="AA82" s="161"/>
      <c r="AB82" s="147" t="s">
        <v>1015</v>
      </c>
    </row>
    <row r="83" spans="1:28" ht="60" customHeight="1" x14ac:dyDescent="0.25">
      <c r="A83" s="298"/>
      <c r="B83" s="273"/>
      <c r="C83" s="273"/>
      <c r="D83" s="146">
        <v>72</v>
      </c>
      <c r="E83" s="216" t="s">
        <v>483</v>
      </c>
      <c r="F83" s="146" t="s">
        <v>484</v>
      </c>
      <c r="G83" s="146" t="s">
        <v>485</v>
      </c>
      <c r="H83" s="146" t="s">
        <v>486</v>
      </c>
      <c r="I83" s="147" t="s">
        <v>1019</v>
      </c>
      <c r="J83" s="145" t="s">
        <v>233</v>
      </c>
      <c r="K83" s="146" t="s">
        <v>234</v>
      </c>
      <c r="L83" s="218">
        <v>197</v>
      </c>
      <c r="M83" s="187" t="s">
        <v>217</v>
      </c>
      <c r="N83" s="170">
        <v>1</v>
      </c>
      <c r="O83" s="198">
        <v>0.2</v>
      </c>
      <c r="P83" s="159">
        <f t="shared" si="9"/>
        <v>0.2</v>
      </c>
      <c r="Q83" s="158">
        <v>69300000</v>
      </c>
      <c r="R83" s="160">
        <v>59520000</v>
      </c>
      <c r="S83" s="159">
        <f t="shared" si="10"/>
        <v>0.8588744588744589</v>
      </c>
      <c r="T83" s="170">
        <v>1</v>
      </c>
      <c r="U83" s="160">
        <v>59520000</v>
      </c>
      <c r="V83" s="158"/>
      <c r="W83" s="160"/>
      <c r="X83" s="158"/>
      <c r="Y83" s="160"/>
      <c r="Z83" s="158"/>
      <c r="AA83" s="161"/>
      <c r="AB83" s="147" t="s">
        <v>1031</v>
      </c>
    </row>
    <row r="84" spans="1:28" ht="60" customHeight="1" x14ac:dyDescent="0.25">
      <c r="A84" s="298"/>
      <c r="B84" s="273"/>
      <c r="C84" s="273"/>
      <c r="D84" s="146">
        <v>73</v>
      </c>
      <c r="E84" s="146" t="s">
        <v>488</v>
      </c>
      <c r="F84" s="146" t="s">
        <v>489</v>
      </c>
      <c r="G84" s="146" t="s">
        <v>490</v>
      </c>
      <c r="H84" s="146" t="s">
        <v>491</v>
      </c>
      <c r="I84" s="147" t="s">
        <v>492</v>
      </c>
      <c r="J84" s="145" t="s">
        <v>236</v>
      </c>
      <c r="K84" s="146" t="s">
        <v>493</v>
      </c>
      <c r="L84" s="221">
        <v>84</v>
      </c>
      <c r="M84" s="168" t="s">
        <v>1005</v>
      </c>
      <c r="N84" s="176">
        <v>26</v>
      </c>
      <c r="O84" s="176">
        <v>28</v>
      </c>
      <c r="P84" s="159">
        <f t="shared" si="9"/>
        <v>1.0769230769230769</v>
      </c>
      <c r="Q84" s="158" t="s">
        <v>1079</v>
      </c>
      <c r="R84" s="160" t="s">
        <v>1079</v>
      </c>
      <c r="S84" s="159" t="e">
        <f t="shared" si="10"/>
        <v>#VALUE!</v>
      </c>
      <c r="T84" s="176">
        <v>26</v>
      </c>
      <c r="U84" s="160" t="s">
        <v>1079</v>
      </c>
      <c r="V84" s="158"/>
      <c r="W84" s="160"/>
      <c r="X84" s="158"/>
      <c r="Y84" s="160"/>
      <c r="Z84" s="158"/>
      <c r="AA84" s="161"/>
      <c r="AB84" s="205" t="s">
        <v>1095</v>
      </c>
    </row>
    <row r="85" spans="1:28" ht="60" customHeight="1" x14ac:dyDescent="0.25">
      <c r="A85" s="298" t="s">
        <v>495</v>
      </c>
      <c r="B85" s="275" t="s">
        <v>496</v>
      </c>
      <c r="C85" s="273" t="s">
        <v>497</v>
      </c>
      <c r="D85" s="146">
        <v>74</v>
      </c>
      <c r="E85" s="146" t="s">
        <v>498</v>
      </c>
      <c r="F85" s="146" t="s">
        <v>499</v>
      </c>
      <c r="G85" s="146" t="s">
        <v>500</v>
      </c>
      <c r="H85" s="146" t="s">
        <v>501</v>
      </c>
      <c r="I85" s="147" t="s">
        <v>502</v>
      </c>
      <c r="J85" s="145" t="s">
        <v>382</v>
      </c>
      <c r="K85" s="146" t="s">
        <v>383</v>
      </c>
      <c r="L85" s="221">
        <v>250</v>
      </c>
      <c r="M85" s="168" t="s">
        <v>384</v>
      </c>
      <c r="N85" s="157">
        <v>3</v>
      </c>
      <c r="O85" s="158">
        <v>1</v>
      </c>
      <c r="P85" s="156">
        <f t="shared" si="9"/>
        <v>0.33333333333333331</v>
      </c>
      <c r="Q85" s="158">
        <v>358000000</v>
      </c>
      <c r="R85" s="160">
        <v>84490000</v>
      </c>
      <c r="S85" s="156">
        <f t="shared" si="10"/>
        <v>0.23600558659217877</v>
      </c>
      <c r="T85" s="157">
        <v>3</v>
      </c>
      <c r="U85" s="160">
        <v>84490000</v>
      </c>
      <c r="V85" s="158"/>
      <c r="W85" s="160"/>
      <c r="X85" s="158"/>
      <c r="Y85" s="160"/>
      <c r="Z85" s="158"/>
      <c r="AA85" s="161"/>
      <c r="AB85" s="147" t="s">
        <v>1074</v>
      </c>
    </row>
    <row r="86" spans="1:28" ht="60" customHeight="1" x14ac:dyDescent="0.25">
      <c r="A86" s="298"/>
      <c r="B86" s="275"/>
      <c r="C86" s="273"/>
      <c r="D86" s="146">
        <v>75</v>
      </c>
      <c r="E86" s="146" t="s">
        <v>503</v>
      </c>
      <c r="F86" s="146" t="s">
        <v>504</v>
      </c>
      <c r="G86" s="146" t="s">
        <v>505</v>
      </c>
      <c r="H86" s="146" t="s">
        <v>506</v>
      </c>
      <c r="I86" s="147" t="s">
        <v>507</v>
      </c>
      <c r="J86" s="145" t="s">
        <v>406</v>
      </c>
      <c r="K86" s="146" t="s">
        <v>407</v>
      </c>
      <c r="L86" s="221">
        <v>231</v>
      </c>
      <c r="M86" s="168" t="s">
        <v>391</v>
      </c>
      <c r="N86" s="170">
        <v>1</v>
      </c>
      <c r="O86" s="198">
        <v>0.15</v>
      </c>
      <c r="P86" s="159">
        <f t="shared" si="9"/>
        <v>0.15</v>
      </c>
      <c r="Q86" s="158">
        <v>7250000</v>
      </c>
      <c r="R86" s="160">
        <v>1500000</v>
      </c>
      <c r="S86" s="159">
        <f t="shared" si="10"/>
        <v>0.20689655172413793</v>
      </c>
      <c r="T86" s="170">
        <v>1</v>
      </c>
      <c r="U86" s="160">
        <v>1500000</v>
      </c>
      <c r="V86" s="158"/>
      <c r="W86" s="160"/>
      <c r="X86" s="158"/>
      <c r="Y86" s="160"/>
      <c r="Z86" s="158"/>
      <c r="AA86" s="161"/>
      <c r="AB86" s="147" t="s">
        <v>1025</v>
      </c>
    </row>
    <row r="87" spans="1:28" ht="60" customHeight="1" x14ac:dyDescent="0.25">
      <c r="A87" s="298"/>
      <c r="B87" s="275"/>
      <c r="C87" s="273"/>
      <c r="D87" s="146">
        <v>76</v>
      </c>
      <c r="E87" s="146" t="s">
        <v>508</v>
      </c>
      <c r="F87" s="146" t="s">
        <v>509</v>
      </c>
      <c r="G87" s="146" t="s">
        <v>510</v>
      </c>
      <c r="H87" s="146" t="s">
        <v>511</v>
      </c>
      <c r="I87" s="93" t="s">
        <v>512</v>
      </c>
      <c r="J87" s="145" t="s">
        <v>389</v>
      </c>
      <c r="K87" s="146" t="s">
        <v>390</v>
      </c>
      <c r="L87" s="221">
        <v>232</v>
      </c>
      <c r="M87" s="147" t="s">
        <v>1006</v>
      </c>
      <c r="N87" s="157">
        <v>12</v>
      </c>
      <c r="O87" s="158">
        <v>3</v>
      </c>
      <c r="P87" s="156">
        <f t="shared" si="9"/>
        <v>0.25</v>
      </c>
      <c r="Q87" s="158">
        <v>23800000</v>
      </c>
      <c r="R87" s="160">
        <v>750000</v>
      </c>
      <c r="S87" s="156">
        <f t="shared" si="10"/>
        <v>3.1512605042016806E-2</v>
      </c>
      <c r="T87" s="157">
        <v>12</v>
      </c>
      <c r="U87" s="160">
        <v>750000</v>
      </c>
      <c r="V87" s="158"/>
      <c r="W87" s="160"/>
      <c r="X87" s="158"/>
      <c r="Y87" s="160"/>
      <c r="Z87" s="158"/>
      <c r="AA87" s="161"/>
      <c r="AB87" s="205" t="s">
        <v>1096</v>
      </c>
    </row>
    <row r="88" spans="1:28" ht="60" customHeight="1" x14ac:dyDescent="0.25">
      <c r="A88" s="298"/>
      <c r="B88" s="275"/>
      <c r="C88" s="273"/>
      <c r="D88" s="146">
        <v>77</v>
      </c>
      <c r="E88" s="146" t="s">
        <v>513</v>
      </c>
      <c r="F88" s="146" t="s">
        <v>514</v>
      </c>
      <c r="G88" s="146" t="s">
        <v>515</v>
      </c>
      <c r="H88" s="146" t="s">
        <v>516</v>
      </c>
      <c r="I88" s="147" t="s">
        <v>517</v>
      </c>
      <c r="J88" s="145" t="s">
        <v>215</v>
      </c>
      <c r="K88" s="146" t="s">
        <v>216</v>
      </c>
      <c r="L88" s="221">
        <v>197</v>
      </c>
      <c r="M88" s="147" t="s">
        <v>217</v>
      </c>
      <c r="N88" s="356">
        <v>1</v>
      </c>
      <c r="O88" s="363">
        <v>0.2</v>
      </c>
      <c r="P88" s="321">
        <f t="shared" si="9"/>
        <v>0.2</v>
      </c>
      <c r="Q88" s="359">
        <v>69300000</v>
      </c>
      <c r="R88" s="361">
        <v>59520000</v>
      </c>
      <c r="S88" s="315">
        <f t="shared" si="10"/>
        <v>0.8588744588744589</v>
      </c>
      <c r="T88" s="356">
        <v>1</v>
      </c>
      <c r="U88" s="361">
        <v>59520000</v>
      </c>
      <c r="V88" s="158"/>
      <c r="W88" s="160"/>
      <c r="X88" s="158"/>
      <c r="Y88" s="160"/>
      <c r="Z88" s="158"/>
      <c r="AA88" s="161"/>
      <c r="AB88" s="205" t="s">
        <v>1097</v>
      </c>
    </row>
    <row r="89" spans="1:28" ht="60" customHeight="1" x14ac:dyDescent="0.25">
      <c r="A89" s="298"/>
      <c r="B89" s="275"/>
      <c r="C89" s="273"/>
      <c r="D89" s="146">
        <v>78</v>
      </c>
      <c r="E89" s="146" t="s">
        <v>518</v>
      </c>
      <c r="F89" s="146" t="s">
        <v>519</v>
      </c>
      <c r="G89" s="146" t="s">
        <v>520</v>
      </c>
      <c r="H89" s="146" t="s">
        <v>516</v>
      </c>
      <c r="I89" s="147" t="s">
        <v>521</v>
      </c>
      <c r="J89" s="145" t="s">
        <v>215</v>
      </c>
      <c r="K89" s="146" t="s">
        <v>216</v>
      </c>
      <c r="L89" s="221">
        <v>197</v>
      </c>
      <c r="M89" s="147" t="s">
        <v>217</v>
      </c>
      <c r="N89" s="370"/>
      <c r="O89" s="371"/>
      <c r="P89" s="323"/>
      <c r="Q89" s="360"/>
      <c r="R89" s="362"/>
      <c r="S89" s="317"/>
      <c r="T89" s="370"/>
      <c r="U89" s="362"/>
      <c r="V89" s="158"/>
      <c r="W89" s="160"/>
      <c r="X89" s="158"/>
      <c r="Y89" s="160"/>
      <c r="Z89" s="158"/>
      <c r="AA89" s="161"/>
      <c r="AB89" s="377" t="s">
        <v>1075</v>
      </c>
    </row>
    <row r="90" spans="1:28" ht="60" customHeight="1" x14ac:dyDescent="0.25">
      <c r="A90" s="298"/>
      <c r="B90" s="275"/>
      <c r="C90" s="273" t="s">
        <v>522</v>
      </c>
      <c r="D90" s="146">
        <v>79</v>
      </c>
      <c r="E90" s="146" t="s">
        <v>523</v>
      </c>
      <c r="F90" s="146" t="s">
        <v>524</v>
      </c>
      <c r="G90" s="146" t="s">
        <v>525</v>
      </c>
      <c r="H90" s="146" t="s">
        <v>59</v>
      </c>
      <c r="I90" s="147" t="s">
        <v>521</v>
      </c>
      <c r="J90" s="152" t="s">
        <v>233</v>
      </c>
      <c r="K90" s="148" t="s">
        <v>995</v>
      </c>
      <c r="L90" s="146">
        <v>196</v>
      </c>
      <c r="M90" s="149" t="s">
        <v>994</v>
      </c>
      <c r="N90" s="173">
        <v>1</v>
      </c>
      <c r="O90" s="174">
        <v>0.4</v>
      </c>
      <c r="P90" s="156">
        <f t="shared" si="9"/>
        <v>0.4</v>
      </c>
      <c r="Q90" s="158">
        <v>56400000</v>
      </c>
      <c r="R90" s="160">
        <v>56400000</v>
      </c>
      <c r="S90" s="156">
        <f t="shared" si="10"/>
        <v>1</v>
      </c>
      <c r="T90" s="173">
        <v>1</v>
      </c>
      <c r="U90" s="160">
        <v>56400000</v>
      </c>
      <c r="V90" s="158"/>
      <c r="W90" s="160"/>
      <c r="X90" s="158"/>
      <c r="Y90" s="160"/>
      <c r="Z90" s="158"/>
      <c r="AA90" s="161"/>
      <c r="AB90" s="379"/>
    </row>
    <row r="91" spans="1:28" ht="60" customHeight="1" x14ac:dyDescent="0.25">
      <c r="A91" s="298"/>
      <c r="B91" s="275"/>
      <c r="C91" s="273"/>
      <c r="D91" s="146">
        <v>80</v>
      </c>
      <c r="E91" s="146" t="s">
        <v>527</v>
      </c>
      <c r="F91" s="146" t="s">
        <v>528</v>
      </c>
      <c r="G91" s="146" t="s">
        <v>529</v>
      </c>
      <c r="H91" s="146" t="s">
        <v>530</v>
      </c>
      <c r="I91" s="93" t="s">
        <v>531</v>
      </c>
      <c r="J91" s="145" t="s">
        <v>532</v>
      </c>
      <c r="K91" s="146" t="s">
        <v>533</v>
      </c>
      <c r="L91" s="146" t="s">
        <v>534</v>
      </c>
      <c r="M91" s="147" t="s">
        <v>535</v>
      </c>
      <c r="N91" s="157">
        <v>1</v>
      </c>
      <c r="O91" s="158">
        <v>0.25</v>
      </c>
      <c r="P91" s="156">
        <f t="shared" si="9"/>
        <v>0.25</v>
      </c>
      <c r="Q91" s="158">
        <v>20950000</v>
      </c>
      <c r="R91" s="160">
        <v>5600000</v>
      </c>
      <c r="S91" s="156">
        <f t="shared" si="10"/>
        <v>0.26730310262529833</v>
      </c>
      <c r="T91" s="157">
        <v>1</v>
      </c>
      <c r="U91" s="160">
        <v>5600000</v>
      </c>
      <c r="V91" s="158"/>
      <c r="W91" s="160"/>
      <c r="X91" s="158"/>
      <c r="Y91" s="160"/>
      <c r="Z91" s="158"/>
      <c r="AA91" s="161"/>
      <c r="AB91" s="147" t="s">
        <v>1026</v>
      </c>
    </row>
    <row r="92" spans="1:28" ht="126.75" customHeight="1" x14ac:dyDescent="0.25">
      <c r="A92" s="298"/>
      <c r="B92" s="275"/>
      <c r="C92" s="273"/>
      <c r="D92" s="146">
        <v>81</v>
      </c>
      <c r="E92" s="146" t="s">
        <v>536</v>
      </c>
      <c r="F92" s="146" t="s">
        <v>537</v>
      </c>
      <c r="G92" s="146" t="s">
        <v>538</v>
      </c>
      <c r="H92" s="146" t="s">
        <v>539</v>
      </c>
      <c r="I92" s="147" t="s">
        <v>540</v>
      </c>
      <c r="J92" s="145" t="s">
        <v>265</v>
      </c>
      <c r="K92" s="146" t="s">
        <v>266</v>
      </c>
      <c r="L92" s="150">
        <v>186</v>
      </c>
      <c r="M92" s="147" t="s">
        <v>526</v>
      </c>
      <c r="N92" s="173">
        <v>1</v>
      </c>
      <c r="O92" s="174">
        <v>0.1</v>
      </c>
      <c r="P92" s="156">
        <f t="shared" si="9"/>
        <v>0.1</v>
      </c>
      <c r="Q92" s="182">
        <v>40000000</v>
      </c>
      <c r="R92" s="182">
        <v>7500000</v>
      </c>
      <c r="S92" s="156">
        <f t="shared" si="10"/>
        <v>0.1875</v>
      </c>
      <c r="T92" s="173">
        <v>1</v>
      </c>
      <c r="U92" s="182">
        <v>7500000</v>
      </c>
      <c r="V92" s="158"/>
      <c r="W92" s="160"/>
      <c r="X92" s="158"/>
      <c r="Y92" s="160"/>
      <c r="Z92" s="158"/>
      <c r="AA92" s="161"/>
      <c r="AB92" s="147" t="s">
        <v>1076</v>
      </c>
    </row>
    <row r="93" spans="1:28" ht="60" customHeight="1" x14ac:dyDescent="0.25">
      <c r="A93" s="298"/>
      <c r="B93" s="275"/>
      <c r="C93" s="273"/>
      <c r="D93" s="146">
        <v>82</v>
      </c>
      <c r="E93" s="146" t="s">
        <v>541</v>
      </c>
      <c r="F93" s="146" t="s">
        <v>542</v>
      </c>
      <c r="G93" s="146" t="s">
        <v>543</v>
      </c>
      <c r="H93" s="146" t="s">
        <v>59</v>
      </c>
      <c r="I93" s="393" t="s">
        <v>544</v>
      </c>
      <c r="J93" s="270" t="s">
        <v>215</v>
      </c>
      <c r="K93" s="273" t="s">
        <v>216</v>
      </c>
      <c r="L93" s="288">
        <v>197</v>
      </c>
      <c r="M93" s="274" t="s">
        <v>217</v>
      </c>
      <c r="N93" s="356">
        <v>1</v>
      </c>
      <c r="O93" s="363">
        <v>0.2</v>
      </c>
      <c r="P93" s="321">
        <f t="shared" si="9"/>
        <v>0.2</v>
      </c>
      <c r="Q93" s="359">
        <v>69300000</v>
      </c>
      <c r="R93" s="361">
        <v>59520000</v>
      </c>
      <c r="S93" s="315">
        <f t="shared" si="10"/>
        <v>0.8588744588744589</v>
      </c>
      <c r="T93" s="356">
        <v>1</v>
      </c>
      <c r="U93" s="361">
        <v>59520000</v>
      </c>
      <c r="V93" s="158"/>
      <c r="W93" s="160"/>
      <c r="X93" s="158"/>
      <c r="Y93" s="160"/>
      <c r="Z93" s="158"/>
      <c r="AA93" s="161"/>
      <c r="AB93" s="377" t="s">
        <v>1032</v>
      </c>
    </row>
    <row r="94" spans="1:28" ht="60" customHeight="1" x14ac:dyDescent="0.25">
      <c r="A94" s="298"/>
      <c r="B94" s="275"/>
      <c r="C94" s="273"/>
      <c r="D94" s="146">
        <v>83</v>
      </c>
      <c r="E94" s="146" t="s">
        <v>545</v>
      </c>
      <c r="F94" s="146" t="s">
        <v>546</v>
      </c>
      <c r="G94" s="146" t="s">
        <v>547</v>
      </c>
      <c r="H94" s="146" t="s">
        <v>548</v>
      </c>
      <c r="I94" s="393"/>
      <c r="J94" s="270"/>
      <c r="K94" s="273"/>
      <c r="L94" s="288"/>
      <c r="M94" s="274"/>
      <c r="N94" s="370"/>
      <c r="O94" s="371"/>
      <c r="P94" s="323"/>
      <c r="Q94" s="360"/>
      <c r="R94" s="362"/>
      <c r="S94" s="317"/>
      <c r="T94" s="370"/>
      <c r="U94" s="362"/>
      <c r="V94" s="158"/>
      <c r="W94" s="160"/>
      <c r="X94" s="158"/>
      <c r="Y94" s="160"/>
      <c r="Z94" s="158"/>
      <c r="AA94" s="161"/>
      <c r="AB94" s="379"/>
    </row>
    <row r="95" spans="1:28" ht="60" customHeight="1" x14ac:dyDescent="0.25">
      <c r="A95" s="298"/>
      <c r="B95" s="275"/>
      <c r="C95" s="273"/>
      <c r="D95" s="146">
        <v>84</v>
      </c>
      <c r="E95" s="146" t="s">
        <v>549</v>
      </c>
      <c r="F95" s="146" t="s">
        <v>550</v>
      </c>
      <c r="G95" s="146" t="s">
        <v>551</v>
      </c>
      <c r="H95" s="146" t="s">
        <v>59</v>
      </c>
      <c r="I95" s="168" t="s">
        <v>552</v>
      </c>
      <c r="J95" s="145" t="s">
        <v>233</v>
      </c>
      <c r="K95" s="146" t="s">
        <v>1008</v>
      </c>
      <c r="L95" s="150">
        <v>191</v>
      </c>
      <c r="M95" s="147" t="s">
        <v>1007</v>
      </c>
      <c r="N95" s="173">
        <v>1</v>
      </c>
      <c r="O95" s="174">
        <v>0.3</v>
      </c>
      <c r="P95" s="156">
        <f t="shared" si="9"/>
        <v>0.3</v>
      </c>
      <c r="Q95" s="182">
        <f xml:space="preserve"> 170000000 + 1015000000</f>
        <v>1185000000</v>
      </c>
      <c r="R95" s="190">
        <v>179880000</v>
      </c>
      <c r="S95" s="156">
        <f t="shared" si="10"/>
        <v>0.15179746835443039</v>
      </c>
      <c r="T95" s="173">
        <v>1</v>
      </c>
      <c r="U95" s="190">
        <v>179880000</v>
      </c>
      <c r="V95" s="158"/>
      <c r="W95" s="160"/>
      <c r="X95" s="158"/>
      <c r="Y95" s="160"/>
      <c r="Z95" s="158"/>
      <c r="AA95" s="161"/>
      <c r="AB95" s="147" t="s">
        <v>1016</v>
      </c>
    </row>
    <row r="96" spans="1:28" ht="60" customHeight="1" x14ac:dyDescent="0.25">
      <c r="A96" s="298"/>
      <c r="B96" s="275"/>
      <c r="C96" s="273"/>
      <c r="D96" s="146">
        <v>85</v>
      </c>
      <c r="E96" s="146" t="s">
        <v>553</v>
      </c>
      <c r="F96" s="146" t="s">
        <v>554</v>
      </c>
      <c r="G96" s="146" t="s">
        <v>555</v>
      </c>
      <c r="H96" s="146" t="s">
        <v>556</v>
      </c>
      <c r="I96" s="168" t="s">
        <v>557</v>
      </c>
      <c r="J96" s="270" t="s">
        <v>215</v>
      </c>
      <c r="K96" s="273" t="s">
        <v>216</v>
      </c>
      <c r="L96" s="288">
        <v>197</v>
      </c>
      <c r="M96" s="274" t="s">
        <v>217</v>
      </c>
      <c r="N96" s="356">
        <v>1</v>
      </c>
      <c r="O96" s="363">
        <v>0.2</v>
      </c>
      <c r="P96" s="321">
        <f t="shared" si="9"/>
        <v>0.2</v>
      </c>
      <c r="Q96" s="359">
        <v>69300000</v>
      </c>
      <c r="R96" s="361">
        <v>59520000</v>
      </c>
      <c r="S96" s="315">
        <f t="shared" si="10"/>
        <v>0.8588744588744589</v>
      </c>
      <c r="T96" s="356">
        <v>1</v>
      </c>
      <c r="U96" s="361">
        <v>59520000</v>
      </c>
      <c r="V96" s="158"/>
      <c r="W96" s="160"/>
      <c r="X96" s="158"/>
      <c r="Y96" s="160"/>
      <c r="Z96" s="158"/>
      <c r="AA96" s="161"/>
      <c r="AB96" s="147" t="s">
        <v>1033</v>
      </c>
    </row>
    <row r="97" spans="1:28" ht="60" customHeight="1" x14ac:dyDescent="0.25">
      <c r="A97" s="298"/>
      <c r="B97" s="275" t="s">
        <v>558</v>
      </c>
      <c r="C97" s="273" t="s">
        <v>559</v>
      </c>
      <c r="D97" s="146">
        <v>86</v>
      </c>
      <c r="E97" s="146" t="s">
        <v>560</v>
      </c>
      <c r="F97" s="146" t="s">
        <v>561</v>
      </c>
      <c r="G97" s="146" t="s">
        <v>562</v>
      </c>
      <c r="H97" s="146" t="s">
        <v>563</v>
      </c>
      <c r="I97" s="169" t="s">
        <v>564</v>
      </c>
      <c r="J97" s="270"/>
      <c r="K97" s="273"/>
      <c r="L97" s="288"/>
      <c r="M97" s="274"/>
      <c r="N97" s="357"/>
      <c r="O97" s="364"/>
      <c r="P97" s="322"/>
      <c r="Q97" s="366"/>
      <c r="R97" s="368"/>
      <c r="S97" s="316"/>
      <c r="T97" s="357"/>
      <c r="U97" s="368"/>
      <c r="V97" s="158"/>
      <c r="W97" s="160"/>
      <c r="X97" s="158"/>
      <c r="Y97" s="160"/>
      <c r="Z97" s="158"/>
      <c r="AA97" s="161"/>
      <c r="AB97" s="205" t="s">
        <v>1098</v>
      </c>
    </row>
    <row r="98" spans="1:28" ht="60" customHeight="1" x14ac:dyDescent="0.25">
      <c r="A98" s="298"/>
      <c r="B98" s="275"/>
      <c r="C98" s="273"/>
      <c r="D98" s="146">
        <v>87</v>
      </c>
      <c r="E98" s="146" t="s">
        <v>565</v>
      </c>
      <c r="F98" s="146" t="s">
        <v>566</v>
      </c>
      <c r="G98" s="146" t="s">
        <v>567</v>
      </c>
      <c r="H98" s="146" t="s">
        <v>568</v>
      </c>
      <c r="I98" s="168" t="s">
        <v>569</v>
      </c>
      <c r="J98" s="270"/>
      <c r="K98" s="273"/>
      <c r="L98" s="288"/>
      <c r="M98" s="274"/>
      <c r="N98" s="370"/>
      <c r="O98" s="371"/>
      <c r="P98" s="323"/>
      <c r="Q98" s="360"/>
      <c r="R98" s="362"/>
      <c r="S98" s="317"/>
      <c r="T98" s="370"/>
      <c r="U98" s="362"/>
      <c r="V98" s="158"/>
      <c r="W98" s="160"/>
      <c r="X98" s="158"/>
      <c r="Y98" s="160"/>
      <c r="Z98" s="158"/>
      <c r="AA98" s="161"/>
      <c r="AB98" s="205" t="s">
        <v>1099</v>
      </c>
    </row>
    <row r="99" spans="1:28" ht="60" customHeight="1" x14ac:dyDescent="0.25">
      <c r="A99" s="298"/>
      <c r="B99" s="275"/>
      <c r="C99" s="273"/>
      <c r="D99" s="146">
        <v>88</v>
      </c>
      <c r="E99" s="146" t="s">
        <v>570</v>
      </c>
      <c r="F99" s="146" t="s">
        <v>571</v>
      </c>
      <c r="G99" s="146" t="s">
        <v>572</v>
      </c>
      <c r="H99" s="146" t="s">
        <v>59</v>
      </c>
      <c r="I99" s="168" t="s">
        <v>573</v>
      </c>
      <c r="J99" s="299" t="s">
        <v>574</v>
      </c>
      <c r="K99" s="288"/>
      <c r="L99" s="288"/>
      <c r="M99" s="300"/>
      <c r="N99" s="157"/>
      <c r="O99" s="158">
        <f t="shared" ref="O99" si="13">T99+V99+X99+Z99</f>
        <v>0</v>
      </c>
      <c r="P99" s="159"/>
      <c r="Q99" s="158"/>
      <c r="R99" s="160" t="e">
        <f t="shared" si="11"/>
        <v>#VALUE!</v>
      </c>
      <c r="S99" s="159"/>
      <c r="T99" s="157"/>
      <c r="U99" s="160" t="e">
        <f t="shared" si="12"/>
        <v>#VALUE!</v>
      </c>
      <c r="V99" s="158"/>
      <c r="W99" s="160"/>
      <c r="X99" s="158"/>
      <c r="Y99" s="160"/>
      <c r="Z99" s="158"/>
      <c r="AA99" s="161"/>
      <c r="AB99" s="147" t="s">
        <v>1034</v>
      </c>
    </row>
    <row r="100" spans="1:28" ht="60" customHeight="1" x14ac:dyDescent="0.25">
      <c r="A100" s="298"/>
      <c r="B100" s="275" t="s">
        <v>558</v>
      </c>
      <c r="C100" s="273" t="s">
        <v>559</v>
      </c>
      <c r="D100" s="146">
        <v>89</v>
      </c>
      <c r="E100" s="146" t="s">
        <v>575</v>
      </c>
      <c r="F100" s="146" t="s">
        <v>576</v>
      </c>
      <c r="G100" s="146" t="s">
        <v>577</v>
      </c>
      <c r="H100" s="146" t="s">
        <v>59</v>
      </c>
      <c r="I100" s="147" t="s">
        <v>578</v>
      </c>
      <c r="J100" s="270" t="s">
        <v>215</v>
      </c>
      <c r="K100" s="273" t="s">
        <v>216</v>
      </c>
      <c r="L100" s="288">
        <v>197</v>
      </c>
      <c r="M100" s="274" t="s">
        <v>217</v>
      </c>
      <c r="N100" s="356">
        <v>1</v>
      </c>
      <c r="O100" s="363">
        <v>0.2</v>
      </c>
      <c r="P100" s="321">
        <f t="shared" ref="P100" si="14">(O100/N100)*1</f>
        <v>0.2</v>
      </c>
      <c r="Q100" s="359">
        <v>69300000</v>
      </c>
      <c r="R100" s="361">
        <v>59520000</v>
      </c>
      <c r="S100" s="315">
        <f t="shared" ref="S100" si="15">(R100/Q100)*1</f>
        <v>0.8588744588744589</v>
      </c>
      <c r="T100" s="356">
        <v>1</v>
      </c>
      <c r="U100" s="361">
        <v>59520000</v>
      </c>
      <c r="V100" s="158"/>
      <c r="W100" s="160"/>
      <c r="X100" s="158"/>
      <c r="Y100" s="160"/>
      <c r="Z100" s="158"/>
      <c r="AA100" s="161"/>
      <c r="AB100" s="377" t="s">
        <v>1024</v>
      </c>
    </row>
    <row r="101" spans="1:28" ht="60" customHeight="1" x14ac:dyDescent="0.25">
      <c r="A101" s="298"/>
      <c r="B101" s="275"/>
      <c r="C101" s="273"/>
      <c r="D101" s="146">
        <v>90</v>
      </c>
      <c r="E101" s="146" t="s">
        <v>579</v>
      </c>
      <c r="F101" s="146" t="s">
        <v>580</v>
      </c>
      <c r="G101" s="146" t="s">
        <v>581</v>
      </c>
      <c r="H101" s="146" t="s">
        <v>563</v>
      </c>
      <c r="I101" s="147" t="s">
        <v>582</v>
      </c>
      <c r="J101" s="270"/>
      <c r="K101" s="273"/>
      <c r="L101" s="288"/>
      <c r="M101" s="274"/>
      <c r="N101" s="370"/>
      <c r="O101" s="371"/>
      <c r="P101" s="323"/>
      <c r="Q101" s="360"/>
      <c r="R101" s="362"/>
      <c r="S101" s="317"/>
      <c r="T101" s="370"/>
      <c r="U101" s="362"/>
      <c r="V101" s="158"/>
      <c r="W101" s="160"/>
      <c r="X101" s="158"/>
      <c r="Y101" s="160"/>
      <c r="Z101" s="158"/>
      <c r="AA101" s="161"/>
      <c r="AB101" s="378"/>
    </row>
    <row r="102" spans="1:28" ht="60" customHeight="1" x14ac:dyDescent="0.25">
      <c r="A102" s="298"/>
      <c r="B102" s="275"/>
      <c r="C102" s="273"/>
      <c r="D102" s="146">
        <v>91</v>
      </c>
      <c r="E102" s="146" t="s">
        <v>583</v>
      </c>
      <c r="F102" s="146" t="s">
        <v>584</v>
      </c>
      <c r="G102" s="146" t="s">
        <v>585</v>
      </c>
      <c r="H102" s="146" t="s">
        <v>586</v>
      </c>
      <c r="I102" s="147" t="s">
        <v>587</v>
      </c>
      <c r="J102" s="145" t="s">
        <v>588</v>
      </c>
      <c r="K102" s="146" t="s">
        <v>589</v>
      </c>
      <c r="L102" s="146" t="s">
        <v>590</v>
      </c>
      <c r="M102" s="147" t="s">
        <v>591</v>
      </c>
      <c r="N102" s="170">
        <v>1</v>
      </c>
      <c r="O102" s="198">
        <v>0.2</v>
      </c>
      <c r="P102" s="159">
        <f t="shared" ref="P102:P106" si="16">(O102/N102)*1</f>
        <v>0.2</v>
      </c>
      <c r="Q102" s="158">
        <v>69300000</v>
      </c>
      <c r="R102" s="160">
        <v>59520000</v>
      </c>
      <c r="S102" s="159">
        <f t="shared" ref="S102:S106" si="17">(R102/Q102)*1</f>
        <v>0.8588744588744589</v>
      </c>
      <c r="T102" s="170">
        <v>1</v>
      </c>
      <c r="U102" s="160">
        <v>59520000</v>
      </c>
      <c r="V102" s="158"/>
      <c r="W102" s="160"/>
      <c r="X102" s="158"/>
      <c r="Y102" s="160"/>
      <c r="Z102" s="158"/>
      <c r="AA102" s="161"/>
      <c r="AB102" s="379"/>
    </row>
    <row r="103" spans="1:28" ht="60" customHeight="1" x14ac:dyDescent="0.25">
      <c r="A103" s="298"/>
      <c r="B103" s="275"/>
      <c r="C103" s="273"/>
      <c r="D103" s="146">
        <v>92</v>
      </c>
      <c r="E103" s="146" t="s">
        <v>592</v>
      </c>
      <c r="F103" s="146" t="s">
        <v>593</v>
      </c>
      <c r="G103" s="146" t="s">
        <v>594</v>
      </c>
      <c r="H103" s="146" t="s">
        <v>595</v>
      </c>
      <c r="I103" s="147" t="s">
        <v>596</v>
      </c>
      <c r="J103" s="145" t="s">
        <v>389</v>
      </c>
      <c r="K103" s="146" t="s">
        <v>390</v>
      </c>
      <c r="L103" s="150">
        <v>231</v>
      </c>
      <c r="M103" s="147" t="s">
        <v>1009</v>
      </c>
      <c r="N103" s="170">
        <v>1</v>
      </c>
      <c r="O103" s="198">
        <v>0.15</v>
      </c>
      <c r="P103" s="159">
        <f t="shared" si="16"/>
        <v>0.15</v>
      </c>
      <c r="Q103" s="158">
        <v>7250000</v>
      </c>
      <c r="R103" s="160">
        <v>1500000</v>
      </c>
      <c r="S103" s="159">
        <f t="shared" si="17"/>
        <v>0.20689655172413793</v>
      </c>
      <c r="T103" s="170">
        <v>1</v>
      </c>
      <c r="U103" s="160">
        <v>1500000</v>
      </c>
      <c r="V103" s="158"/>
      <c r="W103" s="160"/>
      <c r="X103" s="158"/>
      <c r="Y103" s="160"/>
      <c r="Z103" s="158"/>
      <c r="AA103" s="161"/>
      <c r="AB103" s="147" t="s">
        <v>1025</v>
      </c>
    </row>
    <row r="104" spans="1:28" ht="60" customHeight="1" x14ac:dyDescent="0.25">
      <c r="A104" s="298"/>
      <c r="B104" s="275"/>
      <c r="C104" s="273"/>
      <c r="D104" s="146">
        <v>93</v>
      </c>
      <c r="E104" s="146" t="s">
        <v>598</v>
      </c>
      <c r="F104" s="146" t="s">
        <v>599</v>
      </c>
      <c r="G104" s="146" t="s">
        <v>600</v>
      </c>
      <c r="H104" s="146" t="s">
        <v>601</v>
      </c>
      <c r="I104" s="147" t="s">
        <v>602</v>
      </c>
      <c r="J104" s="145" t="s">
        <v>389</v>
      </c>
      <c r="K104" s="146" t="s">
        <v>603</v>
      </c>
      <c r="L104" s="146">
        <v>226</v>
      </c>
      <c r="M104" s="147" t="s">
        <v>1010</v>
      </c>
      <c r="N104" s="157">
        <v>12</v>
      </c>
      <c r="O104" s="158">
        <v>8</v>
      </c>
      <c r="P104" s="156">
        <f t="shared" si="16"/>
        <v>0.66666666666666663</v>
      </c>
      <c r="Q104" s="158">
        <v>210000000</v>
      </c>
      <c r="R104" s="189">
        <f>10000000+6800000+3580000+10900000+10900000+10150000+5000000+2700000+8145000</f>
        <v>68175000</v>
      </c>
      <c r="S104" s="156">
        <f t="shared" si="17"/>
        <v>0.32464285714285712</v>
      </c>
      <c r="T104" s="157">
        <v>12</v>
      </c>
      <c r="U104" s="189">
        <f>10000000+6800000+3580000+10900000+10900000+10150000+5000000+2700000+8145000</f>
        <v>68175000</v>
      </c>
      <c r="V104" s="158"/>
      <c r="W104" s="160"/>
      <c r="X104" s="158"/>
      <c r="Y104" s="160"/>
      <c r="Z104" s="158"/>
      <c r="AA104" s="161"/>
      <c r="AB104" s="147" t="s">
        <v>1017</v>
      </c>
    </row>
    <row r="105" spans="1:28" ht="258.75" customHeight="1" x14ac:dyDescent="0.25">
      <c r="A105" s="298"/>
      <c r="B105" s="275"/>
      <c r="C105" s="273"/>
      <c r="D105" s="146">
        <v>94</v>
      </c>
      <c r="E105" s="146" t="s">
        <v>605</v>
      </c>
      <c r="F105" s="146" t="s">
        <v>606</v>
      </c>
      <c r="G105" s="146" t="s">
        <v>607</v>
      </c>
      <c r="H105" s="146" t="s">
        <v>608</v>
      </c>
      <c r="I105" s="147" t="s">
        <v>609</v>
      </c>
      <c r="J105" s="145" t="s">
        <v>254</v>
      </c>
      <c r="K105" s="150" t="s">
        <v>262</v>
      </c>
      <c r="L105" s="146">
        <v>137</v>
      </c>
      <c r="M105" s="147" t="s">
        <v>263</v>
      </c>
      <c r="N105" s="157">
        <v>12</v>
      </c>
      <c r="O105" s="158">
        <v>2</v>
      </c>
      <c r="P105" s="156">
        <f t="shared" si="16"/>
        <v>0.16666666666666666</v>
      </c>
      <c r="Q105" s="158">
        <v>53000000</v>
      </c>
      <c r="R105" s="201">
        <v>26400000</v>
      </c>
      <c r="S105" s="156">
        <f t="shared" si="17"/>
        <v>0.49811320754716981</v>
      </c>
      <c r="T105" s="157">
        <v>12</v>
      </c>
      <c r="U105" s="201">
        <v>26400000</v>
      </c>
      <c r="V105" s="158"/>
      <c r="W105" s="160"/>
      <c r="X105" s="158"/>
      <c r="Y105" s="160"/>
      <c r="Z105" s="158"/>
      <c r="AA105" s="161"/>
      <c r="AB105" s="147" t="s">
        <v>1077</v>
      </c>
    </row>
    <row r="106" spans="1:28" ht="60" customHeight="1" x14ac:dyDescent="0.25">
      <c r="A106" s="298"/>
      <c r="B106" s="275"/>
      <c r="C106" s="273"/>
      <c r="D106" s="146">
        <v>95</v>
      </c>
      <c r="E106" s="216" t="s">
        <v>610</v>
      </c>
      <c r="F106" s="146" t="s">
        <v>611</v>
      </c>
      <c r="G106" s="146" t="s">
        <v>612</v>
      </c>
      <c r="H106" s="146" t="s">
        <v>87</v>
      </c>
      <c r="I106" s="147" t="s">
        <v>613</v>
      </c>
      <c r="J106" s="270" t="s">
        <v>215</v>
      </c>
      <c r="K106" s="273" t="s">
        <v>216</v>
      </c>
      <c r="L106" s="288">
        <v>197</v>
      </c>
      <c r="M106" s="274" t="s">
        <v>217</v>
      </c>
      <c r="N106" s="356">
        <v>1</v>
      </c>
      <c r="O106" s="363">
        <v>0.2</v>
      </c>
      <c r="P106" s="321">
        <f t="shared" si="16"/>
        <v>0.2</v>
      </c>
      <c r="Q106" s="359">
        <v>69300000</v>
      </c>
      <c r="R106" s="361">
        <v>59520000</v>
      </c>
      <c r="S106" s="315">
        <f t="shared" si="17"/>
        <v>0.8588744588744589</v>
      </c>
      <c r="T106" s="356">
        <v>1</v>
      </c>
      <c r="U106" s="361">
        <v>59520000</v>
      </c>
      <c r="V106" s="158"/>
      <c r="W106" s="160"/>
      <c r="X106" s="158"/>
      <c r="Y106" s="160"/>
      <c r="Z106" s="158"/>
      <c r="AA106" s="161"/>
      <c r="AB106" s="377" t="s">
        <v>1078</v>
      </c>
    </row>
    <row r="107" spans="1:28" ht="60" customHeight="1" x14ac:dyDescent="0.25">
      <c r="A107" s="298"/>
      <c r="B107" s="275"/>
      <c r="C107" s="273"/>
      <c r="D107" s="146">
        <v>96</v>
      </c>
      <c r="E107" s="216" t="s">
        <v>614</v>
      </c>
      <c r="F107" s="146" t="s">
        <v>615</v>
      </c>
      <c r="G107" s="146" t="s">
        <v>616</v>
      </c>
      <c r="H107" s="146" t="s">
        <v>59</v>
      </c>
      <c r="I107" s="147" t="s">
        <v>617</v>
      </c>
      <c r="J107" s="270"/>
      <c r="K107" s="273"/>
      <c r="L107" s="288"/>
      <c r="M107" s="274"/>
      <c r="N107" s="370"/>
      <c r="O107" s="371"/>
      <c r="P107" s="323"/>
      <c r="Q107" s="360"/>
      <c r="R107" s="362"/>
      <c r="S107" s="317"/>
      <c r="T107" s="370"/>
      <c r="U107" s="362"/>
      <c r="V107" s="158"/>
      <c r="W107" s="160"/>
      <c r="X107" s="158"/>
      <c r="Y107" s="160"/>
      <c r="Z107" s="158"/>
      <c r="AA107" s="161"/>
      <c r="AB107" s="378"/>
    </row>
    <row r="108" spans="1:28" ht="86.25" customHeight="1" x14ac:dyDescent="0.25">
      <c r="A108" s="298"/>
      <c r="B108" s="275"/>
      <c r="C108" s="146" t="s">
        <v>618</v>
      </c>
      <c r="D108" s="146">
        <v>97</v>
      </c>
      <c r="E108" s="146" t="s">
        <v>619</v>
      </c>
      <c r="F108" s="146" t="s">
        <v>620</v>
      </c>
      <c r="G108" s="146" t="s">
        <v>621</v>
      </c>
      <c r="H108" s="146" t="s">
        <v>59</v>
      </c>
      <c r="I108" s="147" t="s">
        <v>622</v>
      </c>
      <c r="J108" s="145" t="s">
        <v>389</v>
      </c>
      <c r="K108" s="146" t="s">
        <v>603</v>
      </c>
      <c r="L108" s="150">
        <v>226</v>
      </c>
      <c r="M108" s="147" t="s">
        <v>1011</v>
      </c>
      <c r="N108" s="157">
        <v>12</v>
      </c>
      <c r="O108" s="158">
        <v>8</v>
      </c>
      <c r="P108" s="156">
        <f t="shared" ref="P108:P109" si="18">(O108/N108)*1</f>
        <v>0.66666666666666663</v>
      </c>
      <c r="Q108" s="158">
        <v>210000000</v>
      </c>
      <c r="R108" s="189">
        <f>10000000+6800000+3580000+10900000+10900000+10150000+5000000+2700000+8145000</f>
        <v>68175000</v>
      </c>
      <c r="S108" s="156">
        <f t="shared" ref="S108:S109" si="19">(R108/Q108)*1</f>
        <v>0.32464285714285712</v>
      </c>
      <c r="T108" s="157">
        <v>12</v>
      </c>
      <c r="U108" s="189">
        <f>10000000+6800000+3580000+10900000+10900000+10150000+5000000+2700000+8145000</f>
        <v>68175000</v>
      </c>
      <c r="V108" s="158"/>
      <c r="W108" s="160"/>
      <c r="X108" s="158"/>
      <c r="Y108" s="160"/>
      <c r="Z108" s="158"/>
      <c r="AA108" s="161"/>
      <c r="AB108" s="379"/>
    </row>
    <row r="109" spans="1:28" ht="60" customHeight="1" x14ac:dyDescent="0.25">
      <c r="A109" s="298" t="s">
        <v>624</v>
      </c>
      <c r="B109" s="273" t="s">
        <v>625</v>
      </c>
      <c r="C109" s="273" t="s">
        <v>626</v>
      </c>
      <c r="D109" s="146">
        <v>98</v>
      </c>
      <c r="E109" s="146" t="s">
        <v>627</v>
      </c>
      <c r="F109" s="146" t="s">
        <v>628</v>
      </c>
      <c r="G109" s="146" t="s">
        <v>629</v>
      </c>
      <c r="H109" s="146" t="s">
        <v>630</v>
      </c>
      <c r="I109" s="147" t="s">
        <v>631</v>
      </c>
      <c r="J109" s="270" t="s">
        <v>233</v>
      </c>
      <c r="K109" s="273" t="s">
        <v>234</v>
      </c>
      <c r="L109" s="275">
        <v>197</v>
      </c>
      <c r="M109" s="276" t="s">
        <v>217</v>
      </c>
      <c r="N109" s="356">
        <v>1</v>
      </c>
      <c r="O109" s="363">
        <v>0.2</v>
      </c>
      <c r="P109" s="321">
        <f t="shared" si="18"/>
        <v>0.2</v>
      </c>
      <c r="Q109" s="359">
        <v>69300000</v>
      </c>
      <c r="R109" s="361">
        <v>59520000</v>
      </c>
      <c r="S109" s="315">
        <f t="shared" si="19"/>
        <v>0.8588744588744589</v>
      </c>
      <c r="T109" s="356">
        <v>1</v>
      </c>
      <c r="U109" s="361">
        <v>59520000</v>
      </c>
      <c r="V109" s="158"/>
      <c r="W109" s="160"/>
      <c r="X109" s="158"/>
      <c r="Y109" s="160"/>
      <c r="Z109" s="158" t="s">
        <v>1035</v>
      </c>
      <c r="AA109" s="161"/>
      <c r="AB109" s="377" t="s">
        <v>1036</v>
      </c>
    </row>
    <row r="110" spans="1:28" ht="60" customHeight="1" x14ac:dyDescent="0.25">
      <c r="A110" s="298"/>
      <c r="B110" s="273"/>
      <c r="C110" s="273"/>
      <c r="D110" s="146">
        <v>99</v>
      </c>
      <c r="E110" s="146" t="s">
        <v>632</v>
      </c>
      <c r="F110" s="146" t="s">
        <v>633</v>
      </c>
      <c r="G110" s="146" t="s">
        <v>634</v>
      </c>
      <c r="H110" s="146" t="s">
        <v>635</v>
      </c>
      <c r="I110" s="147" t="s">
        <v>631</v>
      </c>
      <c r="J110" s="270"/>
      <c r="K110" s="273"/>
      <c r="L110" s="275"/>
      <c r="M110" s="276"/>
      <c r="N110" s="357"/>
      <c r="O110" s="364"/>
      <c r="P110" s="322"/>
      <c r="Q110" s="366"/>
      <c r="R110" s="368"/>
      <c r="S110" s="316"/>
      <c r="T110" s="357"/>
      <c r="U110" s="368"/>
      <c r="V110" s="158"/>
      <c r="W110" s="160"/>
      <c r="X110" s="158"/>
      <c r="Y110" s="160"/>
      <c r="Z110" s="158"/>
      <c r="AA110" s="161"/>
      <c r="AB110" s="378"/>
    </row>
    <row r="111" spans="1:28" ht="60" customHeight="1" x14ac:dyDescent="0.25">
      <c r="A111" s="298"/>
      <c r="B111" s="273"/>
      <c r="C111" s="275" t="s">
        <v>636</v>
      </c>
      <c r="D111" s="148">
        <v>100</v>
      </c>
      <c r="E111" s="146" t="s">
        <v>637</v>
      </c>
      <c r="F111" s="146" t="s">
        <v>638</v>
      </c>
      <c r="G111" s="146" t="s">
        <v>639</v>
      </c>
      <c r="H111" s="146" t="s">
        <v>640</v>
      </c>
      <c r="I111" s="147" t="s">
        <v>641</v>
      </c>
      <c r="J111" s="270"/>
      <c r="K111" s="273"/>
      <c r="L111" s="275"/>
      <c r="M111" s="276"/>
      <c r="N111" s="357"/>
      <c r="O111" s="364"/>
      <c r="P111" s="322"/>
      <c r="Q111" s="366"/>
      <c r="R111" s="368"/>
      <c r="S111" s="316"/>
      <c r="T111" s="357"/>
      <c r="U111" s="368"/>
      <c r="V111" s="158"/>
      <c r="W111" s="160"/>
      <c r="X111" s="158"/>
      <c r="Y111" s="160"/>
      <c r="Z111" s="158"/>
      <c r="AA111" s="161"/>
      <c r="AB111" s="378"/>
    </row>
    <row r="112" spans="1:28" ht="60" customHeight="1" x14ac:dyDescent="0.25">
      <c r="A112" s="298"/>
      <c r="B112" s="273"/>
      <c r="C112" s="275"/>
      <c r="D112" s="146">
        <v>101</v>
      </c>
      <c r="E112" s="148" t="s">
        <v>642</v>
      </c>
      <c r="F112" s="146" t="s">
        <v>643</v>
      </c>
      <c r="G112" s="146" t="s">
        <v>644</v>
      </c>
      <c r="H112" s="146" t="s">
        <v>645</v>
      </c>
      <c r="I112" s="147" t="s">
        <v>641</v>
      </c>
      <c r="J112" s="270"/>
      <c r="K112" s="273"/>
      <c r="L112" s="275"/>
      <c r="M112" s="276"/>
      <c r="N112" s="357"/>
      <c r="O112" s="364"/>
      <c r="P112" s="322"/>
      <c r="Q112" s="366"/>
      <c r="R112" s="368"/>
      <c r="S112" s="316"/>
      <c r="T112" s="357"/>
      <c r="U112" s="368"/>
      <c r="V112" s="158"/>
      <c r="W112" s="160"/>
      <c r="X112" s="158"/>
      <c r="Y112" s="160"/>
      <c r="Z112" s="158"/>
      <c r="AA112" s="161"/>
      <c r="AB112" s="378"/>
    </row>
    <row r="113" spans="1:28" ht="60" customHeight="1" x14ac:dyDescent="0.25">
      <c r="A113" s="298"/>
      <c r="B113" s="273"/>
      <c r="C113" s="275"/>
      <c r="D113" s="146">
        <v>102</v>
      </c>
      <c r="E113" s="146" t="s">
        <v>646</v>
      </c>
      <c r="F113" s="146" t="s">
        <v>647</v>
      </c>
      <c r="G113" s="146" t="s">
        <v>648</v>
      </c>
      <c r="H113" s="146" t="s">
        <v>649</v>
      </c>
      <c r="I113" s="147" t="s">
        <v>650</v>
      </c>
      <c r="J113" s="270"/>
      <c r="K113" s="273"/>
      <c r="L113" s="275"/>
      <c r="M113" s="276"/>
      <c r="N113" s="357"/>
      <c r="O113" s="364"/>
      <c r="P113" s="322"/>
      <c r="Q113" s="366"/>
      <c r="R113" s="368"/>
      <c r="S113" s="316"/>
      <c r="T113" s="357"/>
      <c r="U113" s="368"/>
      <c r="V113" s="158"/>
      <c r="W113" s="160"/>
      <c r="X113" s="158"/>
      <c r="Y113" s="160"/>
      <c r="Z113" s="158"/>
      <c r="AA113" s="161"/>
      <c r="AB113" s="378"/>
    </row>
    <row r="114" spans="1:28" ht="60" customHeight="1" x14ac:dyDescent="0.25">
      <c r="A114" s="298"/>
      <c r="B114" s="273"/>
      <c r="C114" s="275"/>
      <c r="D114" s="146">
        <v>103</v>
      </c>
      <c r="E114" s="146" t="s">
        <v>651</v>
      </c>
      <c r="F114" s="146" t="s">
        <v>652</v>
      </c>
      <c r="G114" s="146" t="s">
        <v>653</v>
      </c>
      <c r="H114" s="146" t="s">
        <v>654</v>
      </c>
      <c r="I114" s="147" t="s">
        <v>655</v>
      </c>
      <c r="J114" s="270"/>
      <c r="K114" s="273"/>
      <c r="L114" s="275"/>
      <c r="M114" s="276"/>
      <c r="N114" s="357"/>
      <c r="O114" s="364"/>
      <c r="P114" s="322"/>
      <c r="Q114" s="366"/>
      <c r="R114" s="368"/>
      <c r="S114" s="316"/>
      <c r="T114" s="357"/>
      <c r="U114" s="368"/>
      <c r="V114" s="158"/>
      <c r="W114" s="160"/>
      <c r="X114" s="158"/>
      <c r="Y114" s="160"/>
      <c r="Z114" s="158"/>
      <c r="AA114" s="161"/>
      <c r="AB114" s="379"/>
    </row>
    <row r="115" spans="1:28" ht="60" customHeight="1" x14ac:dyDescent="0.25">
      <c r="A115" s="298"/>
      <c r="B115" s="273"/>
      <c r="C115" s="275"/>
      <c r="D115" s="148">
        <v>104</v>
      </c>
      <c r="E115" s="146" t="s">
        <v>656</v>
      </c>
      <c r="F115" s="146" t="s">
        <v>657</v>
      </c>
      <c r="G115" s="146" t="s">
        <v>658</v>
      </c>
      <c r="H115" s="146" t="s">
        <v>659</v>
      </c>
      <c r="I115" s="147" t="s">
        <v>660</v>
      </c>
      <c r="J115" s="270"/>
      <c r="K115" s="273"/>
      <c r="L115" s="275"/>
      <c r="M115" s="276"/>
      <c r="N115" s="357"/>
      <c r="O115" s="364"/>
      <c r="P115" s="322"/>
      <c r="Q115" s="366"/>
      <c r="R115" s="368"/>
      <c r="S115" s="316"/>
      <c r="T115" s="357"/>
      <c r="U115" s="368"/>
      <c r="V115" s="158"/>
      <c r="W115" s="160"/>
      <c r="X115" s="158"/>
      <c r="Y115" s="160"/>
      <c r="Z115" s="158"/>
      <c r="AA115" s="161"/>
      <c r="AB115" s="147" t="s">
        <v>1037</v>
      </c>
    </row>
    <row r="116" spans="1:28" ht="60" customHeight="1" x14ac:dyDescent="0.25">
      <c r="A116" s="298"/>
      <c r="B116" s="273"/>
      <c r="C116" s="275"/>
      <c r="D116" s="146">
        <v>105</v>
      </c>
      <c r="E116" s="146" t="s">
        <v>661</v>
      </c>
      <c r="F116" s="146" t="s">
        <v>662</v>
      </c>
      <c r="G116" s="146" t="s">
        <v>663</v>
      </c>
      <c r="H116" s="146" t="s">
        <v>664</v>
      </c>
      <c r="I116" s="147" t="s">
        <v>665</v>
      </c>
      <c r="J116" s="270"/>
      <c r="K116" s="273"/>
      <c r="L116" s="275"/>
      <c r="M116" s="276"/>
      <c r="N116" s="357"/>
      <c r="O116" s="364"/>
      <c r="P116" s="322"/>
      <c r="Q116" s="366"/>
      <c r="R116" s="368"/>
      <c r="S116" s="316"/>
      <c r="T116" s="357"/>
      <c r="U116" s="368"/>
      <c r="V116" s="158"/>
      <c r="W116" s="160"/>
      <c r="X116" s="158"/>
      <c r="Y116" s="160"/>
      <c r="Z116" s="158"/>
      <c r="AA116" s="161"/>
      <c r="AB116" s="163" t="s">
        <v>1038</v>
      </c>
    </row>
    <row r="117" spans="1:28" ht="60" customHeight="1" x14ac:dyDescent="0.25">
      <c r="A117" s="298"/>
      <c r="B117" s="273"/>
      <c r="C117" s="275"/>
      <c r="D117" s="146">
        <v>106</v>
      </c>
      <c r="E117" s="216" t="s">
        <v>666</v>
      </c>
      <c r="F117" s="146" t="s">
        <v>667</v>
      </c>
      <c r="G117" s="146" t="s">
        <v>668</v>
      </c>
      <c r="H117" s="146" t="s">
        <v>669</v>
      </c>
      <c r="I117" s="147" t="s">
        <v>1020</v>
      </c>
      <c r="J117" s="270"/>
      <c r="K117" s="273"/>
      <c r="L117" s="275"/>
      <c r="M117" s="276"/>
      <c r="N117" s="357"/>
      <c r="O117" s="364"/>
      <c r="P117" s="322"/>
      <c r="Q117" s="366"/>
      <c r="R117" s="368"/>
      <c r="S117" s="316"/>
      <c r="T117" s="357"/>
      <c r="U117" s="368"/>
      <c r="V117" s="158"/>
      <c r="W117" s="160"/>
      <c r="X117" s="158"/>
      <c r="Y117" s="160"/>
      <c r="Z117" s="158"/>
      <c r="AA117" s="161"/>
      <c r="AB117" s="163" t="s">
        <v>1039</v>
      </c>
    </row>
    <row r="118" spans="1:28" ht="60" customHeight="1" x14ac:dyDescent="0.25">
      <c r="A118" s="298"/>
      <c r="B118" s="273"/>
      <c r="C118" s="275"/>
      <c r="D118" s="146">
        <v>107</v>
      </c>
      <c r="E118" s="146" t="s">
        <v>671</v>
      </c>
      <c r="F118" s="146" t="s">
        <v>672</v>
      </c>
      <c r="G118" s="146" t="s">
        <v>673</v>
      </c>
      <c r="H118" s="146" t="s">
        <v>59</v>
      </c>
      <c r="I118" s="147" t="s">
        <v>674</v>
      </c>
      <c r="J118" s="270"/>
      <c r="K118" s="273"/>
      <c r="L118" s="275"/>
      <c r="M118" s="276"/>
      <c r="N118" s="357"/>
      <c r="O118" s="364"/>
      <c r="P118" s="322"/>
      <c r="Q118" s="366"/>
      <c r="R118" s="368"/>
      <c r="S118" s="316"/>
      <c r="T118" s="357"/>
      <c r="U118" s="368"/>
      <c r="V118" s="158"/>
      <c r="W118" s="160"/>
      <c r="X118" s="158"/>
      <c r="Y118" s="160"/>
      <c r="Z118" s="158"/>
      <c r="AA118" s="161"/>
      <c r="AB118" s="163" t="s">
        <v>1040</v>
      </c>
    </row>
    <row r="119" spans="1:28" ht="60" customHeight="1" x14ac:dyDescent="0.25">
      <c r="A119" s="298"/>
      <c r="B119" s="275" t="s">
        <v>675</v>
      </c>
      <c r="C119" s="273" t="s">
        <v>676</v>
      </c>
      <c r="D119" s="148">
        <v>108</v>
      </c>
      <c r="E119" s="216" t="s">
        <v>677</v>
      </c>
      <c r="F119" s="146" t="s">
        <v>678</v>
      </c>
      <c r="G119" s="146" t="s">
        <v>679</v>
      </c>
      <c r="H119" s="146" t="s">
        <v>680</v>
      </c>
      <c r="I119" s="147" t="s">
        <v>1021</v>
      </c>
      <c r="J119" s="270"/>
      <c r="K119" s="273"/>
      <c r="L119" s="275"/>
      <c r="M119" s="276"/>
      <c r="N119" s="357"/>
      <c r="O119" s="364"/>
      <c r="P119" s="322"/>
      <c r="Q119" s="366"/>
      <c r="R119" s="368"/>
      <c r="S119" s="316"/>
      <c r="T119" s="357"/>
      <c r="U119" s="368"/>
      <c r="V119" s="158"/>
      <c r="W119" s="160"/>
      <c r="X119" s="158"/>
      <c r="Y119" s="160"/>
      <c r="Z119" s="158"/>
      <c r="AA119" s="161"/>
      <c r="AB119" s="163" t="s">
        <v>1041</v>
      </c>
    </row>
    <row r="120" spans="1:28" ht="60" customHeight="1" thickBot="1" x14ac:dyDescent="0.3">
      <c r="A120" s="394"/>
      <c r="B120" s="301"/>
      <c r="C120" s="311"/>
      <c r="D120" s="155">
        <v>109</v>
      </c>
      <c r="E120" s="229" t="s">
        <v>681</v>
      </c>
      <c r="F120" s="155" t="s">
        <v>682</v>
      </c>
      <c r="G120" s="155" t="s">
        <v>683</v>
      </c>
      <c r="H120" s="155" t="s">
        <v>684</v>
      </c>
      <c r="I120" s="203" t="s">
        <v>685</v>
      </c>
      <c r="J120" s="310"/>
      <c r="K120" s="311"/>
      <c r="L120" s="301"/>
      <c r="M120" s="302"/>
      <c r="N120" s="358"/>
      <c r="O120" s="365"/>
      <c r="P120" s="355"/>
      <c r="Q120" s="367"/>
      <c r="R120" s="369"/>
      <c r="S120" s="372"/>
      <c r="T120" s="358"/>
      <c r="U120" s="369"/>
      <c r="V120" s="106"/>
      <c r="W120" s="107"/>
      <c r="X120" s="106"/>
      <c r="Y120" s="107"/>
      <c r="Z120" s="106"/>
      <c r="AA120" s="109"/>
      <c r="AB120" s="163" t="s">
        <v>1042</v>
      </c>
    </row>
  </sheetData>
  <mergeCells count="272">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N2:O2"/>
    <mergeCell ref="Q2:R2"/>
    <mergeCell ref="P2:P3"/>
    <mergeCell ref="S2:S3"/>
    <mergeCell ref="N18:N20"/>
    <mergeCell ref="O18:O20"/>
    <mergeCell ref="Q18:Q20"/>
    <mergeCell ref="R18:R20"/>
    <mergeCell ref="S18:S20"/>
    <mergeCell ref="P18:P20"/>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A109:A120"/>
    <mergeCell ref="B109:B118"/>
    <mergeCell ref="C109:C110"/>
    <mergeCell ref="B97:B99"/>
    <mergeCell ref="C97:C99"/>
    <mergeCell ref="B100:B108"/>
    <mergeCell ref="C100:C107"/>
    <mergeCell ref="A85:A108"/>
    <mergeCell ref="B85:B96"/>
    <mergeCell ref="C85:C89"/>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AB53:AB55"/>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AB78:AB81"/>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P36:P37"/>
    <mergeCell ref="P48:P49"/>
    <mergeCell ref="P50:P51"/>
    <mergeCell ref="P53:P55"/>
    <mergeCell ref="P57:P60"/>
    <mergeCell ref="P62:P67"/>
    <mergeCell ref="P78:P81"/>
    <mergeCell ref="P88:P89"/>
    <mergeCell ref="Q96:Q98"/>
    <mergeCell ref="Q36:Q37"/>
    <mergeCell ref="S36:S37"/>
    <mergeCell ref="S48:S49"/>
    <mergeCell ref="S50:S51"/>
    <mergeCell ref="Q53:Q55"/>
    <mergeCell ref="R53:R55"/>
    <mergeCell ref="S53:S55"/>
    <mergeCell ref="Q57:Q60"/>
    <mergeCell ref="Q100:Q101"/>
    <mergeCell ref="R100:R101"/>
    <mergeCell ref="R36:R37"/>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s>
  <conditionalFormatting sqref="L44">
    <cfRule type="duplicateValues" dxfId="533" priority="514"/>
  </conditionalFormatting>
  <conditionalFormatting sqref="L39">
    <cfRule type="duplicateValues" dxfId="532" priority="513"/>
  </conditionalFormatting>
  <conditionalFormatting sqref="L18">
    <cfRule type="duplicateValues" dxfId="531" priority="512"/>
  </conditionalFormatting>
  <conditionalFormatting sqref="L42">
    <cfRule type="duplicateValues" dxfId="530" priority="511"/>
  </conditionalFormatting>
  <conditionalFormatting sqref="L50">
    <cfRule type="duplicateValues" dxfId="529" priority="510"/>
  </conditionalFormatting>
  <conditionalFormatting sqref="P42:P120 P36 P4 P7:P32">
    <cfRule type="cellIs" dxfId="528" priority="503" operator="lessThan">
      <formula>0.4</formula>
    </cfRule>
    <cfRule type="cellIs" dxfId="527" priority="504" operator="between">
      <formula>0.4</formula>
      <formula>0.5999</formula>
    </cfRule>
    <cfRule type="cellIs" dxfId="526" priority="505" operator="between">
      <formula>0.6</formula>
      <formula>0.6999</formula>
    </cfRule>
    <cfRule type="cellIs" dxfId="525" priority="506" operator="between">
      <formula>0.7</formula>
      <formula>0.7999</formula>
    </cfRule>
    <cfRule type="cellIs" dxfId="524" priority="507" operator="greaterThan">
      <formula>0.7999</formula>
    </cfRule>
  </conditionalFormatting>
  <conditionalFormatting sqref="P4:P10 P99 P12:P18 P21:P29 P56 P34 P52 P43:P44 P46:P48 P36 P38:P41">
    <cfRule type="cellIs" dxfId="523" priority="498" operator="lessThan">
      <formula>0.4</formula>
    </cfRule>
    <cfRule type="cellIs" dxfId="522" priority="499" operator="between">
      <formula>0.4</formula>
      <formula>0.5999</formula>
    </cfRule>
    <cfRule type="cellIs" dxfId="521" priority="500" operator="between">
      <formula>0.6</formula>
      <formula>0.6999</formula>
    </cfRule>
    <cfRule type="cellIs" dxfId="520" priority="501" operator="between">
      <formula>0.7</formula>
      <formula>0.7999</formula>
    </cfRule>
    <cfRule type="cellIs" dxfId="519" priority="502" operator="greaterThan">
      <formula>0.7999</formula>
    </cfRule>
  </conditionalFormatting>
  <conditionalFormatting sqref="P61 P72 P91:P92 P68:P69 P82 P87 P95 P74:P75">
    <cfRule type="cellIs" dxfId="518" priority="493" operator="lessThan">
      <formula>0.4</formula>
    </cfRule>
    <cfRule type="cellIs" dxfId="517" priority="494" operator="between">
      <formula>0.4</formula>
      <formula>0.5999</formula>
    </cfRule>
    <cfRule type="cellIs" dxfId="516" priority="495" operator="between">
      <formula>0.6</formula>
      <formula>0.6999</formula>
    </cfRule>
    <cfRule type="cellIs" dxfId="515" priority="496" operator="between">
      <formula>0.7</formula>
      <formula>0.7999</formula>
    </cfRule>
    <cfRule type="cellIs" dxfId="514" priority="497" operator="greaterThan">
      <formula>0.7999</formula>
    </cfRule>
  </conditionalFormatting>
  <conditionalFormatting sqref="P11">
    <cfRule type="cellIs" dxfId="513" priority="488" operator="lessThan">
      <formula>0.4</formula>
    </cfRule>
    <cfRule type="cellIs" dxfId="512" priority="489" operator="between">
      <formula>0.4</formula>
      <formula>0.5999</formula>
    </cfRule>
    <cfRule type="cellIs" dxfId="511" priority="490" operator="between">
      <formula>0.6</formula>
      <formula>0.6999</formula>
    </cfRule>
    <cfRule type="cellIs" dxfId="510" priority="491" operator="between">
      <formula>0.7</formula>
      <formula>0.7999</formula>
    </cfRule>
    <cfRule type="cellIs" dxfId="509" priority="492" operator="greaterThan">
      <formula>0.7999</formula>
    </cfRule>
  </conditionalFormatting>
  <conditionalFormatting sqref="P71">
    <cfRule type="cellIs" dxfId="508" priority="483" operator="lessThan">
      <formula>0.4</formula>
    </cfRule>
    <cfRule type="cellIs" dxfId="507" priority="484" operator="between">
      <formula>0.4</formula>
      <formula>0.5999</formula>
    </cfRule>
    <cfRule type="cellIs" dxfId="506" priority="485" operator="between">
      <formula>0.6</formula>
      <formula>0.6999</formula>
    </cfRule>
    <cfRule type="cellIs" dxfId="505" priority="486" operator="between">
      <formula>0.7</formula>
      <formula>0.7999</formula>
    </cfRule>
    <cfRule type="cellIs" dxfId="504" priority="487" operator="greaterThan">
      <formula>0.7999</formula>
    </cfRule>
  </conditionalFormatting>
  <conditionalFormatting sqref="P90">
    <cfRule type="cellIs" dxfId="503" priority="478" operator="lessThan">
      <formula>0.4</formula>
    </cfRule>
    <cfRule type="cellIs" dxfId="502" priority="479" operator="between">
      <formula>0.4</formula>
      <formula>0.5999</formula>
    </cfRule>
    <cfRule type="cellIs" dxfId="501" priority="480" operator="between">
      <formula>0.6</formula>
      <formula>0.6999</formula>
    </cfRule>
    <cfRule type="cellIs" dxfId="500" priority="481" operator="between">
      <formula>0.7</formula>
      <formula>0.7999</formula>
    </cfRule>
    <cfRule type="cellIs" dxfId="499" priority="482" operator="greaterThan">
      <formula>0.7999</formula>
    </cfRule>
  </conditionalFormatting>
  <conditionalFormatting sqref="P30:P32">
    <cfRule type="cellIs" dxfId="498" priority="473" operator="lessThan">
      <formula>0.4</formula>
    </cfRule>
    <cfRule type="cellIs" dxfId="497" priority="474" operator="between">
      <formula>0.4</formula>
      <formula>0.5999</formula>
    </cfRule>
    <cfRule type="cellIs" dxfId="496" priority="475" operator="between">
      <formula>0.6</formula>
      <formula>0.6999</formula>
    </cfRule>
    <cfRule type="cellIs" dxfId="495" priority="476" operator="between">
      <formula>0.7</formula>
      <formula>0.7999</formula>
    </cfRule>
    <cfRule type="cellIs" dxfId="494" priority="477" operator="greaterThan">
      <formula>0.7999</formula>
    </cfRule>
  </conditionalFormatting>
  <conditionalFormatting sqref="P53">
    <cfRule type="cellIs" dxfId="493" priority="468" operator="lessThan">
      <formula>0.4</formula>
    </cfRule>
    <cfRule type="cellIs" dxfId="492" priority="469" operator="between">
      <formula>0.4</formula>
      <formula>0.5999</formula>
    </cfRule>
    <cfRule type="cellIs" dxfId="491" priority="470" operator="between">
      <formula>0.6</formula>
      <formula>0.6999</formula>
    </cfRule>
    <cfRule type="cellIs" dxfId="490" priority="471" operator="between">
      <formula>0.7</formula>
      <formula>0.7999</formula>
    </cfRule>
    <cfRule type="cellIs" dxfId="489" priority="472" operator="greaterThan">
      <formula>0.7999</formula>
    </cfRule>
  </conditionalFormatting>
  <conditionalFormatting sqref="P57">
    <cfRule type="cellIs" dxfId="488" priority="463" operator="lessThan">
      <formula>0.4</formula>
    </cfRule>
    <cfRule type="cellIs" dxfId="487" priority="464" operator="between">
      <formula>0.4</formula>
      <formula>0.5999</formula>
    </cfRule>
    <cfRule type="cellIs" dxfId="486" priority="465" operator="between">
      <formula>0.6</formula>
      <formula>0.6999</formula>
    </cfRule>
    <cfRule type="cellIs" dxfId="485" priority="466" operator="between">
      <formula>0.7</formula>
      <formula>0.7999</formula>
    </cfRule>
    <cfRule type="cellIs" dxfId="484" priority="467" operator="greaterThan">
      <formula>0.7999</formula>
    </cfRule>
  </conditionalFormatting>
  <conditionalFormatting sqref="P62">
    <cfRule type="cellIs" dxfId="483" priority="458" operator="lessThan">
      <formula>0.4</formula>
    </cfRule>
    <cfRule type="cellIs" dxfId="482" priority="459" operator="between">
      <formula>0.4</formula>
      <formula>0.5999</formula>
    </cfRule>
    <cfRule type="cellIs" dxfId="481" priority="460" operator="between">
      <formula>0.6</formula>
      <formula>0.6999</formula>
    </cfRule>
    <cfRule type="cellIs" dxfId="480" priority="461" operator="between">
      <formula>0.7</formula>
      <formula>0.7999</formula>
    </cfRule>
    <cfRule type="cellIs" dxfId="479" priority="462" operator="greaterThan">
      <formula>0.7999</formula>
    </cfRule>
  </conditionalFormatting>
  <conditionalFormatting sqref="P109">
    <cfRule type="cellIs" dxfId="478" priority="453" operator="lessThan">
      <formula>0.4</formula>
    </cfRule>
    <cfRule type="cellIs" dxfId="477" priority="454" operator="between">
      <formula>0.4</formula>
      <formula>0.5999</formula>
    </cfRule>
    <cfRule type="cellIs" dxfId="476" priority="455" operator="between">
      <formula>0.6</formula>
      <formula>0.6999</formula>
    </cfRule>
    <cfRule type="cellIs" dxfId="475" priority="456" operator="between">
      <formula>0.7</formula>
      <formula>0.7999</formula>
    </cfRule>
    <cfRule type="cellIs" dxfId="474" priority="457" operator="greaterThan">
      <formula>0.7999</formula>
    </cfRule>
  </conditionalFormatting>
  <conditionalFormatting sqref="P78">
    <cfRule type="cellIs" dxfId="473" priority="448" operator="lessThan">
      <formula>0.4</formula>
    </cfRule>
    <cfRule type="cellIs" dxfId="472" priority="449" operator="between">
      <formula>0.4</formula>
      <formula>0.5999</formula>
    </cfRule>
    <cfRule type="cellIs" dxfId="471" priority="450" operator="between">
      <formula>0.6</formula>
      <formula>0.6999</formula>
    </cfRule>
    <cfRule type="cellIs" dxfId="470" priority="451" operator="between">
      <formula>0.7</formula>
      <formula>0.7999</formula>
    </cfRule>
    <cfRule type="cellIs" dxfId="469" priority="452" operator="greaterThan">
      <formula>0.7999</formula>
    </cfRule>
  </conditionalFormatting>
  <conditionalFormatting sqref="P83:P84 P86">
    <cfRule type="cellIs" dxfId="468" priority="443" operator="lessThan">
      <formula>0.4</formula>
    </cfRule>
    <cfRule type="cellIs" dxfId="467" priority="444" operator="between">
      <formula>0.4</formula>
      <formula>0.5999</formula>
    </cfRule>
    <cfRule type="cellIs" dxfId="466" priority="445" operator="between">
      <formula>0.6</formula>
      <formula>0.6999</formula>
    </cfRule>
    <cfRule type="cellIs" dxfId="465" priority="446" operator="between">
      <formula>0.7</formula>
      <formula>0.7999</formula>
    </cfRule>
    <cfRule type="cellIs" dxfId="464" priority="447" operator="greaterThan">
      <formula>0.7999</formula>
    </cfRule>
  </conditionalFormatting>
  <conditionalFormatting sqref="P88">
    <cfRule type="cellIs" dxfId="463" priority="438" operator="lessThan">
      <formula>0.4</formula>
    </cfRule>
    <cfRule type="cellIs" dxfId="462" priority="439" operator="between">
      <formula>0.4</formula>
      <formula>0.5999</formula>
    </cfRule>
    <cfRule type="cellIs" dxfId="461" priority="440" operator="between">
      <formula>0.6</formula>
      <formula>0.6999</formula>
    </cfRule>
    <cfRule type="cellIs" dxfId="460" priority="441" operator="between">
      <formula>0.7</formula>
      <formula>0.7999</formula>
    </cfRule>
    <cfRule type="cellIs" dxfId="459" priority="442" operator="greaterThan">
      <formula>0.7999</formula>
    </cfRule>
  </conditionalFormatting>
  <conditionalFormatting sqref="P106">
    <cfRule type="cellIs" dxfId="458" priority="433" operator="lessThan">
      <formula>0.4</formula>
    </cfRule>
    <cfRule type="cellIs" dxfId="457" priority="434" operator="between">
      <formula>0.4</formula>
      <formula>0.5999</formula>
    </cfRule>
    <cfRule type="cellIs" dxfId="456" priority="435" operator="between">
      <formula>0.6</formula>
      <formula>0.6999</formula>
    </cfRule>
    <cfRule type="cellIs" dxfId="455" priority="436" operator="between">
      <formula>0.7</formula>
      <formula>0.7999</formula>
    </cfRule>
    <cfRule type="cellIs" dxfId="454" priority="437" operator="greaterThan">
      <formula>0.7999</formula>
    </cfRule>
  </conditionalFormatting>
  <conditionalFormatting sqref="P102">
    <cfRule type="cellIs" dxfId="453" priority="428" operator="lessThan">
      <formula>0.4</formula>
    </cfRule>
    <cfRule type="cellIs" dxfId="452" priority="429" operator="between">
      <formula>0.4</formula>
      <formula>0.5999</formula>
    </cfRule>
    <cfRule type="cellIs" dxfId="451" priority="430" operator="between">
      <formula>0.6</formula>
      <formula>0.6999</formula>
    </cfRule>
    <cfRule type="cellIs" dxfId="450" priority="431" operator="between">
      <formula>0.7</formula>
      <formula>0.7999</formula>
    </cfRule>
    <cfRule type="cellIs" dxfId="449" priority="432" operator="greaterThan">
      <formula>0.7999</formula>
    </cfRule>
  </conditionalFormatting>
  <conditionalFormatting sqref="P100">
    <cfRule type="cellIs" dxfId="448" priority="423" operator="lessThan">
      <formula>0.4</formula>
    </cfRule>
    <cfRule type="cellIs" dxfId="447" priority="424" operator="between">
      <formula>0.4</formula>
      <formula>0.5999</formula>
    </cfRule>
    <cfRule type="cellIs" dxfId="446" priority="425" operator="between">
      <formula>0.6</formula>
      <formula>0.6999</formula>
    </cfRule>
    <cfRule type="cellIs" dxfId="445" priority="426" operator="between">
      <formula>0.7</formula>
      <formula>0.7999</formula>
    </cfRule>
    <cfRule type="cellIs" dxfId="444" priority="427" operator="greaterThan">
      <formula>0.7999</formula>
    </cfRule>
  </conditionalFormatting>
  <conditionalFormatting sqref="P96">
    <cfRule type="cellIs" dxfId="443" priority="418" operator="lessThan">
      <formula>0.4</formula>
    </cfRule>
    <cfRule type="cellIs" dxfId="442" priority="419" operator="between">
      <formula>0.4</formula>
      <formula>0.5999</formula>
    </cfRule>
    <cfRule type="cellIs" dxfId="441" priority="420" operator="between">
      <formula>0.6</formula>
      <formula>0.6999</formula>
    </cfRule>
    <cfRule type="cellIs" dxfId="440" priority="421" operator="between">
      <formula>0.7</formula>
      <formula>0.7999</formula>
    </cfRule>
    <cfRule type="cellIs" dxfId="439" priority="422" operator="greaterThan">
      <formula>0.7999</formula>
    </cfRule>
  </conditionalFormatting>
  <conditionalFormatting sqref="P93">
    <cfRule type="cellIs" dxfId="438" priority="413" operator="lessThan">
      <formula>0.4</formula>
    </cfRule>
    <cfRule type="cellIs" dxfId="437" priority="414" operator="between">
      <formula>0.4</formula>
      <formula>0.5999</formula>
    </cfRule>
    <cfRule type="cellIs" dxfId="436" priority="415" operator="between">
      <formula>0.6</formula>
      <formula>0.6999</formula>
    </cfRule>
    <cfRule type="cellIs" dxfId="435" priority="416" operator="between">
      <formula>0.7</formula>
      <formula>0.7999</formula>
    </cfRule>
    <cfRule type="cellIs" dxfId="434" priority="417" operator="greaterThan">
      <formula>0.7999</formula>
    </cfRule>
  </conditionalFormatting>
  <conditionalFormatting sqref="P76">
    <cfRule type="cellIs" dxfId="433" priority="408" operator="lessThan">
      <formula>0.4</formula>
    </cfRule>
    <cfRule type="cellIs" dxfId="432" priority="409" operator="between">
      <formula>0.4</formula>
      <formula>0.5999</formula>
    </cfRule>
    <cfRule type="cellIs" dxfId="431" priority="410" operator="between">
      <formula>0.6</formula>
      <formula>0.6999</formula>
    </cfRule>
    <cfRule type="cellIs" dxfId="430" priority="411" operator="between">
      <formula>0.7</formula>
      <formula>0.7999</formula>
    </cfRule>
    <cfRule type="cellIs" dxfId="429" priority="412" operator="greaterThan">
      <formula>0.7999</formula>
    </cfRule>
  </conditionalFormatting>
  <conditionalFormatting sqref="P73">
    <cfRule type="cellIs" dxfId="428" priority="403" operator="lessThan">
      <formula>0.4</formula>
    </cfRule>
    <cfRule type="cellIs" dxfId="427" priority="404" operator="between">
      <formula>0.4</formula>
      <formula>0.5999</formula>
    </cfRule>
    <cfRule type="cellIs" dxfId="426" priority="405" operator="between">
      <formula>0.6</formula>
      <formula>0.6999</formula>
    </cfRule>
    <cfRule type="cellIs" dxfId="425" priority="406" operator="between">
      <formula>0.7</formula>
      <formula>0.7999</formula>
    </cfRule>
    <cfRule type="cellIs" dxfId="424" priority="407" operator="greaterThan">
      <formula>0.7999</formula>
    </cfRule>
  </conditionalFormatting>
  <conditionalFormatting sqref="P104">
    <cfRule type="cellIs" dxfId="423" priority="398" operator="lessThan">
      <formula>0.4</formula>
    </cfRule>
    <cfRule type="cellIs" dxfId="422" priority="399" operator="between">
      <formula>0.4</formula>
      <formula>0.5999</formula>
    </cfRule>
    <cfRule type="cellIs" dxfId="421" priority="400" operator="between">
      <formula>0.6</formula>
      <formula>0.6999</formula>
    </cfRule>
    <cfRule type="cellIs" dxfId="420" priority="401" operator="between">
      <formula>0.7</formula>
      <formula>0.7999</formula>
    </cfRule>
    <cfRule type="cellIs" dxfId="419" priority="402" operator="greaterThan">
      <formula>0.7999</formula>
    </cfRule>
  </conditionalFormatting>
  <conditionalFormatting sqref="P108">
    <cfRule type="cellIs" dxfId="418" priority="393" operator="lessThan">
      <formula>0.4</formula>
    </cfRule>
    <cfRule type="cellIs" dxfId="417" priority="394" operator="between">
      <formula>0.4</formula>
      <formula>0.5999</formula>
    </cfRule>
    <cfRule type="cellIs" dxfId="416" priority="395" operator="between">
      <formula>0.6</formula>
      <formula>0.6999</formula>
    </cfRule>
    <cfRule type="cellIs" dxfId="415" priority="396" operator="between">
      <formula>0.7</formula>
      <formula>0.7999</formula>
    </cfRule>
    <cfRule type="cellIs" dxfId="414" priority="397" operator="greaterThan">
      <formula>0.7999</formula>
    </cfRule>
  </conditionalFormatting>
  <conditionalFormatting sqref="P103">
    <cfRule type="cellIs" dxfId="413" priority="388" operator="lessThan">
      <formula>0.4</formula>
    </cfRule>
    <cfRule type="cellIs" dxfId="412" priority="389" operator="between">
      <formula>0.4</formula>
      <formula>0.5999</formula>
    </cfRule>
    <cfRule type="cellIs" dxfId="411" priority="390" operator="between">
      <formula>0.6</formula>
      <formula>0.6999</formula>
    </cfRule>
    <cfRule type="cellIs" dxfId="410" priority="391" operator="between">
      <formula>0.7</formula>
      <formula>0.7999</formula>
    </cfRule>
    <cfRule type="cellIs" dxfId="409" priority="392" operator="greaterThan">
      <formula>0.7999</formula>
    </cfRule>
  </conditionalFormatting>
  <conditionalFormatting sqref="P85">
    <cfRule type="cellIs" dxfId="408" priority="383" operator="lessThan">
      <formula>0.4</formula>
    </cfRule>
    <cfRule type="cellIs" dxfId="407" priority="384" operator="between">
      <formula>0.4</formula>
      <formula>0.5999</formula>
    </cfRule>
    <cfRule type="cellIs" dxfId="406" priority="385" operator="between">
      <formula>0.6</formula>
      <formula>0.6999</formula>
    </cfRule>
    <cfRule type="cellIs" dxfId="405" priority="386" operator="between">
      <formula>0.7</formula>
      <formula>0.7999</formula>
    </cfRule>
    <cfRule type="cellIs" dxfId="404" priority="387" operator="greaterThan">
      <formula>0.7999</formula>
    </cfRule>
  </conditionalFormatting>
  <conditionalFormatting sqref="P77">
    <cfRule type="cellIs" dxfId="403" priority="378" operator="lessThan">
      <formula>0.4</formula>
    </cfRule>
    <cfRule type="cellIs" dxfId="402" priority="379" operator="between">
      <formula>0.4</formula>
      <formula>0.5999</formula>
    </cfRule>
    <cfRule type="cellIs" dxfId="401" priority="380" operator="between">
      <formula>0.6</formula>
      <formula>0.6999</formula>
    </cfRule>
    <cfRule type="cellIs" dxfId="400" priority="381" operator="between">
      <formula>0.7</formula>
      <formula>0.7999</formula>
    </cfRule>
    <cfRule type="cellIs" dxfId="399" priority="382" operator="greaterThan">
      <formula>0.7999</formula>
    </cfRule>
  </conditionalFormatting>
  <conditionalFormatting sqref="P42">
    <cfRule type="cellIs" dxfId="398" priority="373" operator="lessThan">
      <formula>0.4</formula>
    </cfRule>
    <cfRule type="cellIs" dxfId="397" priority="374" operator="between">
      <formula>0.4</formula>
      <formula>0.5999</formula>
    </cfRule>
    <cfRule type="cellIs" dxfId="396" priority="375" operator="between">
      <formula>0.6</formula>
      <formula>0.6999</formula>
    </cfRule>
    <cfRule type="cellIs" dxfId="395" priority="376" operator="between">
      <formula>0.7</formula>
      <formula>0.7999</formula>
    </cfRule>
    <cfRule type="cellIs" dxfId="394" priority="377" operator="greaterThan">
      <formula>0.7999</formula>
    </cfRule>
  </conditionalFormatting>
  <conditionalFormatting sqref="P33">
    <cfRule type="cellIs" dxfId="393" priority="368" operator="lessThan">
      <formula>0.4</formula>
    </cfRule>
    <cfRule type="cellIs" dxfId="392" priority="369" operator="between">
      <formula>0.4</formula>
      <formula>0.5999</formula>
    </cfRule>
    <cfRule type="cellIs" dxfId="391" priority="370" operator="between">
      <formula>0.6</formula>
      <formula>0.6999</formula>
    </cfRule>
    <cfRule type="cellIs" dxfId="390" priority="371" operator="between">
      <formula>0.7</formula>
      <formula>0.7999</formula>
    </cfRule>
    <cfRule type="cellIs" dxfId="389" priority="372" operator="greaterThan">
      <formula>0.7999</formula>
    </cfRule>
  </conditionalFormatting>
  <conditionalFormatting sqref="P45">
    <cfRule type="cellIs" dxfId="388" priority="363" operator="lessThan">
      <formula>0.4</formula>
    </cfRule>
    <cfRule type="cellIs" dxfId="387" priority="364" operator="between">
      <formula>0.4</formula>
      <formula>0.5999</formula>
    </cfRule>
    <cfRule type="cellIs" dxfId="386" priority="365" operator="between">
      <formula>0.6</formula>
      <formula>0.6999</formula>
    </cfRule>
    <cfRule type="cellIs" dxfId="385" priority="366" operator="between">
      <formula>0.7</formula>
      <formula>0.7999</formula>
    </cfRule>
    <cfRule type="cellIs" dxfId="384" priority="367" operator="greaterThan">
      <formula>0.7999</formula>
    </cfRule>
  </conditionalFormatting>
  <conditionalFormatting sqref="P105">
    <cfRule type="cellIs" dxfId="383" priority="358" operator="lessThan">
      <formula>0.4</formula>
    </cfRule>
    <cfRule type="cellIs" dxfId="382" priority="359" operator="between">
      <formula>0.4</formula>
      <formula>0.5999</formula>
    </cfRule>
    <cfRule type="cellIs" dxfId="381" priority="360" operator="between">
      <formula>0.6</formula>
      <formula>0.6999</formula>
    </cfRule>
    <cfRule type="cellIs" dxfId="380" priority="361" operator="between">
      <formula>0.7</formula>
      <formula>0.7999</formula>
    </cfRule>
    <cfRule type="cellIs" dxfId="379" priority="362" operator="greaterThan">
      <formula>0.7999</formula>
    </cfRule>
  </conditionalFormatting>
  <conditionalFormatting sqref="P35">
    <cfRule type="cellIs" dxfId="378" priority="353" operator="lessThan">
      <formula>0.4</formula>
    </cfRule>
    <cfRule type="cellIs" dxfId="377" priority="354" operator="between">
      <formula>0.4</formula>
      <formula>0.5999</formula>
    </cfRule>
    <cfRule type="cellIs" dxfId="376" priority="355" operator="between">
      <formula>0.6</formula>
      <formula>0.6999</formula>
    </cfRule>
    <cfRule type="cellIs" dxfId="375" priority="356" operator="between">
      <formula>0.7</formula>
      <formula>0.7999</formula>
    </cfRule>
    <cfRule type="cellIs" dxfId="374" priority="357" operator="greaterThan">
      <formula>0.7999</formula>
    </cfRule>
  </conditionalFormatting>
  <conditionalFormatting sqref="P50">
    <cfRule type="cellIs" dxfId="373" priority="348" operator="lessThan">
      <formula>0.4</formula>
    </cfRule>
    <cfRule type="cellIs" dxfId="372" priority="349" operator="between">
      <formula>0.4</formula>
      <formula>0.5999</formula>
    </cfRule>
    <cfRule type="cellIs" dxfId="371" priority="350" operator="between">
      <formula>0.6</formula>
      <formula>0.6999</formula>
    </cfRule>
    <cfRule type="cellIs" dxfId="370" priority="351" operator="between">
      <formula>0.7</formula>
      <formula>0.7999</formula>
    </cfRule>
    <cfRule type="cellIs" dxfId="369" priority="352" operator="greaterThan">
      <formula>0.7999</formula>
    </cfRule>
  </conditionalFormatting>
  <conditionalFormatting sqref="P70">
    <cfRule type="cellIs" dxfId="368" priority="343" operator="lessThan">
      <formula>0.4</formula>
    </cfRule>
    <cfRule type="cellIs" dxfId="367" priority="344" operator="between">
      <formula>0.4</formula>
      <formula>0.5999</formula>
    </cfRule>
    <cfRule type="cellIs" dxfId="366" priority="345" operator="between">
      <formula>0.6</formula>
      <formula>0.6999</formula>
    </cfRule>
    <cfRule type="cellIs" dxfId="365" priority="346" operator="between">
      <formula>0.7</formula>
      <formula>0.7999</formula>
    </cfRule>
    <cfRule type="cellIs" dxfId="364" priority="347" operator="greaterThan">
      <formula>0.7999</formula>
    </cfRule>
  </conditionalFormatting>
  <conditionalFormatting sqref="L44">
    <cfRule type="duplicateValues" dxfId="363" priority="342"/>
  </conditionalFormatting>
  <conditionalFormatting sqref="L39">
    <cfRule type="duplicateValues" dxfId="362" priority="341"/>
  </conditionalFormatting>
  <conditionalFormatting sqref="L18">
    <cfRule type="duplicateValues" dxfId="361" priority="340"/>
  </conditionalFormatting>
  <conditionalFormatting sqref="L42">
    <cfRule type="duplicateValues" dxfId="360" priority="339"/>
  </conditionalFormatting>
  <conditionalFormatting sqref="L50">
    <cfRule type="duplicateValues" dxfId="359" priority="338"/>
  </conditionalFormatting>
  <conditionalFormatting sqref="K75">
    <cfRule type="duplicateValues" dxfId="358" priority="337"/>
  </conditionalFormatting>
  <conditionalFormatting sqref="L109">
    <cfRule type="duplicateValues" dxfId="357" priority="336"/>
  </conditionalFormatting>
  <conditionalFormatting sqref="P4:P10 P99 P12:P18 P21:P29 P56 P34 P52 P43:P44 P46:P48 P36 P38:P41">
    <cfRule type="cellIs" dxfId="356" priority="331" operator="lessThan">
      <formula>0.4</formula>
    </cfRule>
    <cfRule type="cellIs" dxfId="355" priority="332" operator="between">
      <formula>0.4</formula>
      <formula>0.5999</formula>
    </cfRule>
    <cfRule type="cellIs" dxfId="354" priority="333" operator="between">
      <formula>0.6</formula>
      <formula>0.6999</formula>
    </cfRule>
    <cfRule type="cellIs" dxfId="353" priority="334" operator="between">
      <formula>0.7</formula>
      <formula>0.7999</formula>
    </cfRule>
    <cfRule type="cellIs" dxfId="352" priority="335" operator="greaterThan">
      <formula>0.7999</formula>
    </cfRule>
  </conditionalFormatting>
  <conditionalFormatting sqref="S4:S5 S99 S12:S18 S21:S29 S34 S52 S43:S44 S46:S48 S36 S38:S41 S7 S9:S10">
    <cfRule type="cellIs" dxfId="351" priority="326" operator="lessThan">
      <formula>0.4</formula>
    </cfRule>
    <cfRule type="cellIs" dxfId="350" priority="327" operator="between">
      <formula>0.4</formula>
      <formula>0.5999</formula>
    </cfRule>
    <cfRule type="cellIs" dxfId="349" priority="328" operator="between">
      <formula>0.6</formula>
      <formula>0.6999</formula>
    </cfRule>
    <cfRule type="cellIs" dxfId="348" priority="329" operator="between">
      <formula>0.7</formula>
      <formula>0.7999</formula>
    </cfRule>
    <cfRule type="cellIs" dxfId="347" priority="330" operator="greaterThan">
      <formula>0.7999</formula>
    </cfRule>
  </conditionalFormatting>
  <conditionalFormatting sqref="P61 P72 P91:P92 P68:P69 P82 P87 P95 P74:P75">
    <cfRule type="cellIs" dxfId="346" priority="321" operator="lessThan">
      <formula>0.4</formula>
    </cfRule>
    <cfRule type="cellIs" dxfId="345" priority="322" operator="between">
      <formula>0.4</formula>
      <formula>0.5999</formula>
    </cfRule>
    <cfRule type="cellIs" dxfId="344" priority="323" operator="between">
      <formula>0.6</formula>
      <formula>0.6999</formula>
    </cfRule>
    <cfRule type="cellIs" dxfId="343" priority="324" operator="between">
      <formula>0.7</formula>
      <formula>0.7999</formula>
    </cfRule>
    <cfRule type="cellIs" dxfId="342" priority="325" operator="greaterThan">
      <formula>0.7999</formula>
    </cfRule>
  </conditionalFormatting>
  <conditionalFormatting sqref="S61 S72 S91:S92 S68:S69 S82 S87 S95 S74:S75">
    <cfRule type="cellIs" dxfId="341" priority="316" operator="lessThan">
      <formula>0.4</formula>
    </cfRule>
    <cfRule type="cellIs" dxfId="340" priority="317" operator="between">
      <formula>0.4</formula>
      <formula>0.5999</formula>
    </cfRule>
    <cfRule type="cellIs" dxfId="339" priority="318" operator="between">
      <formula>0.6</formula>
      <formula>0.6999</formula>
    </cfRule>
    <cfRule type="cellIs" dxfId="338" priority="319" operator="between">
      <formula>0.7</formula>
      <formula>0.7999</formula>
    </cfRule>
    <cfRule type="cellIs" dxfId="337" priority="320" operator="greaterThan">
      <formula>0.7999</formula>
    </cfRule>
  </conditionalFormatting>
  <conditionalFormatting sqref="P11">
    <cfRule type="cellIs" dxfId="336" priority="311" operator="lessThan">
      <formula>0.4</formula>
    </cfRule>
    <cfRule type="cellIs" dxfId="335" priority="312" operator="between">
      <formula>0.4</formula>
      <formula>0.5999</formula>
    </cfRule>
    <cfRule type="cellIs" dxfId="334" priority="313" operator="between">
      <formula>0.6</formula>
      <formula>0.6999</formula>
    </cfRule>
    <cfRule type="cellIs" dxfId="333" priority="314" operator="between">
      <formula>0.7</formula>
      <formula>0.7999</formula>
    </cfRule>
    <cfRule type="cellIs" dxfId="332" priority="315" operator="greaterThan">
      <formula>0.7999</formula>
    </cfRule>
  </conditionalFormatting>
  <conditionalFormatting sqref="S11">
    <cfRule type="cellIs" dxfId="331" priority="306" operator="lessThan">
      <formula>0.4</formula>
    </cfRule>
    <cfRule type="cellIs" dxfId="330" priority="307" operator="between">
      <formula>0.4</formula>
      <formula>0.5999</formula>
    </cfRule>
    <cfRule type="cellIs" dxfId="329" priority="308" operator="between">
      <formula>0.6</formula>
      <formula>0.6999</formula>
    </cfRule>
    <cfRule type="cellIs" dxfId="328" priority="309" operator="between">
      <formula>0.7</formula>
      <formula>0.7999</formula>
    </cfRule>
    <cfRule type="cellIs" dxfId="327" priority="310" operator="greaterThan">
      <formula>0.7999</formula>
    </cfRule>
  </conditionalFormatting>
  <conditionalFormatting sqref="P71">
    <cfRule type="cellIs" dxfId="326" priority="301" operator="lessThan">
      <formula>0.4</formula>
    </cfRule>
    <cfRule type="cellIs" dxfId="325" priority="302" operator="between">
      <formula>0.4</formula>
      <formula>0.5999</formula>
    </cfRule>
    <cfRule type="cellIs" dxfId="324" priority="303" operator="between">
      <formula>0.6</formula>
      <formula>0.6999</formula>
    </cfRule>
    <cfRule type="cellIs" dxfId="323" priority="304" operator="between">
      <formula>0.7</formula>
      <formula>0.7999</formula>
    </cfRule>
    <cfRule type="cellIs" dxfId="322" priority="305" operator="greaterThan">
      <formula>0.7999</formula>
    </cfRule>
  </conditionalFormatting>
  <conditionalFormatting sqref="S71">
    <cfRule type="cellIs" dxfId="321" priority="296" operator="lessThan">
      <formula>0.4</formula>
    </cfRule>
    <cfRule type="cellIs" dxfId="320" priority="297" operator="between">
      <formula>0.4</formula>
      <formula>0.5999</formula>
    </cfRule>
    <cfRule type="cellIs" dxfId="319" priority="298" operator="between">
      <formula>0.6</formula>
      <formula>0.6999</formula>
    </cfRule>
    <cfRule type="cellIs" dxfId="318" priority="299" operator="between">
      <formula>0.7</formula>
      <formula>0.7999</formula>
    </cfRule>
    <cfRule type="cellIs" dxfId="317" priority="300" operator="greaterThan">
      <formula>0.7999</formula>
    </cfRule>
  </conditionalFormatting>
  <conditionalFormatting sqref="P90">
    <cfRule type="cellIs" dxfId="316" priority="291" operator="lessThan">
      <formula>0.4</formula>
    </cfRule>
    <cfRule type="cellIs" dxfId="315" priority="292" operator="between">
      <formula>0.4</formula>
      <formula>0.5999</formula>
    </cfRule>
    <cfRule type="cellIs" dxfId="314" priority="293" operator="between">
      <formula>0.6</formula>
      <formula>0.6999</formula>
    </cfRule>
    <cfRule type="cellIs" dxfId="313" priority="294" operator="between">
      <formula>0.7</formula>
      <formula>0.7999</formula>
    </cfRule>
    <cfRule type="cellIs" dxfId="312" priority="295" operator="greaterThan">
      <formula>0.7999</formula>
    </cfRule>
  </conditionalFormatting>
  <conditionalFormatting sqref="S90">
    <cfRule type="cellIs" dxfId="311" priority="286" operator="lessThan">
      <formula>0.4</formula>
    </cfRule>
    <cfRule type="cellIs" dxfId="310" priority="287" operator="between">
      <formula>0.4</formula>
      <formula>0.5999</formula>
    </cfRule>
    <cfRule type="cellIs" dxfId="309" priority="288" operator="between">
      <formula>0.6</formula>
      <formula>0.6999</formula>
    </cfRule>
    <cfRule type="cellIs" dxfId="308" priority="289" operator="between">
      <formula>0.7</formula>
      <formula>0.7999</formula>
    </cfRule>
    <cfRule type="cellIs" dxfId="307" priority="290" operator="greaterThan">
      <formula>0.7999</formula>
    </cfRule>
  </conditionalFormatting>
  <conditionalFormatting sqref="P30:P32">
    <cfRule type="cellIs" dxfId="306" priority="281" operator="lessThan">
      <formula>0.4</formula>
    </cfRule>
    <cfRule type="cellIs" dxfId="305" priority="282" operator="between">
      <formula>0.4</formula>
      <formula>0.5999</formula>
    </cfRule>
    <cfRule type="cellIs" dxfId="304" priority="283" operator="between">
      <formula>0.6</formula>
      <formula>0.6999</formula>
    </cfRule>
    <cfRule type="cellIs" dxfId="303" priority="284" operator="between">
      <formula>0.7</formula>
      <formula>0.7999</formula>
    </cfRule>
    <cfRule type="cellIs" dxfId="302" priority="285" operator="greaterThan">
      <formula>0.7999</formula>
    </cfRule>
  </conditionalFormatting>
  <conditionalFormatting sqref="S30:S32">
    <cfRule type="cellIs" dxfId="301" priority="276" operator="lessThan">
      <formula>0.4</formula>
    </cfRule>
    <cfRule type="cellIs" dxfId="300" priority="277" operator="between">
      <formula>0.4</formula>
      <formula>0.5999</formula>
    </cfRule>
    <cfRule type="cellIs" dxfId="299" priority="278" operator="between">
      <formula>0.6</formula>
      <formula>0.6999</formula>
    </cfRule>
    <cfRule type="cellIs" dxfId="298" priority="279" operator="between">
      <formula>0.7</formula>
      <formula>0.7999</formula>
    </cfRule>
    <cfRule type="cellIs" dxfId="297" priority="280" operator="greaterThan">
      <formula>0.7999</formula>
    </cfRule>
  </conditionalFormatting>
  <conditionalFormatting sqref="P53">
    <cfRule type="cellIs" dxfId="296" priority="271" operator="lessThan">
      <formula>0.4</formula>
    </cfRule>
    <cfRule type="cellIs" dxfId="295" priority="272" operator="between">
      <formula>0.4</formula>
      <formula>0.5999</formula>
    </cfRule>
    <cfRule type="cellIs" dxfId="294" priority="273" operator="between">
      <formula>0.6</formula>
      <formula>0.6999</formula>
    </cfRule>
    <cfRule type="cellIs" dxfId="293" priority="274" operator="between">
      <formula>0.7</formula>
      <formula>0.7999</formula>
    </cfRule>
    <cfRule type="cellIs" dxfId="292" priority="275" operator="greaterThan">
      <formula>0.7999</formula>
    </cfRule>
  </conditionalFormatting>
  <conditionalFormatting sqref="S53">
    <cfRule type="cellIs" dxfId="291" priority="266" operator="lessThan">
      <formula>0.4</formula>
    </cfRule>
    <cfRule type="cellIs" dxfId="290" priority="267" operator="between">
      <formula>0.4</formula>
      <formula>0.5999</formula>
    </cfRule>
    <cfRule type="cellIs" dxfId="289" priority="268" operator="between">
      <formula>0.6</formula>
      <formula>0.6999</formula>
    </cfRule>
    <cfRule type="cellIs" dxfId="288" priority="269" operator="between">
      <formula>0.7</formula>
      <formula>0.7999</formula>
    </cfRule>
    <cfRule type="cellIs" dxfId="287" priority="270" operator="greaterThan">
      <formula>0.7999</formula>
    </cfRule>
  </conditionalFormatting>
  <conditionalFormatting sqref="P57">
    <cfRule type="cellIs" dxfId="286" priority="261" operator="lessThan">
      <formula>0.4</formula>
    </cfRule>
    <cfRule type="cellIs" dxfId="285" priority="262" operator="between">
      <formula>0.4</formula>
      <formula>0.5999</formula>
    </cfRule>
    <cfRule type="cellIs" dxfId="284" priority="263" operator="between">
      <formula>0.6</formula>
      <formula>0.6999</formula>
    </cfRule>
    <cfRule type="cellIs" dxfId="283" priority="264" operator="between">
      <formula>0.7</formula>
      <formula>0.7999</formula>
    </cfRule>
    <cfRule type="cellIs" dxfId="282" priority="265" operator="greaterThan">
      <formula>0.7999</formula>
    </cfRule>
  </conditionalFormatting>
  <conditionalFormatting sqref="S57">
    <cfRule type="cellIs" dxfId="281" priority="256" operator="lessThan">
      <formula>0.4</formula>
    </cfRule>
    <cfRule type="cellIs" dxfId="280" priority="257" operator="between">
      <formula>0.4</formula>
      <formula>0.5999</formula>
    </cfRule>
    <cfRule type="cellIs" dxfId="279" priority="258" operator="between">
      <formula>0.6</formula>
      <formula>0.6999</formula>
    </cfRule>
    <cfRule type="cellIs" dxfId="278" priority="259" operator="between">
      <formula>0.7</formula>
      <formula>0.7999</formula>
    </cfRule>
    <cfRule type="cellIs" dxfId="277" priority="260" operator="greaterThan">
      <formula>0.7999</formula>
    </cfRule>
  </conditionalFormatting>
  <conditionalFormatting sqref="P62">
    <cfRule type="cellIs" dxfId="276" priority="251" operator="lessThan">
      <formula>0.4</formula>
    </cfRule>
    <cfRule type="cellIs" dxfId="275" priority="252" operator="between">
      <formula>0.4</formula>
      <formula>0.5999</formula>
    </cfRule>
    <cfRule type="cellIs" dxfId="274" priority="253" operator="between">
      <formula>0.6</formula>
      <formula>0.6999</formula>
    </cfRule>
    <cfRule type="cellIs" dxfId="273" priority="254" operator="between">
      <formula>0.7</formula>
      <formula>0.7999</formula>
    </cfRule>
    <cfRule type="cellIs" dxfId="272" priority="255" operator="greaterThan">
      <formula>0.7999</formula>
    </cfRule>
  </conditionalFormatting>
  <conditionalFormatting sqref="S62">
    <cfRule type="cellIs" dxfId="271" priority="246" operator="lessThan">
      <formula>0.4</formula>
    </cfRule>
    <cfRule type="cellIs" dxfId="270" priority="247" operator="between">
      <formula>0.4</formula>
      <formula>0.5999</formula>
    </cfRule>
    <cfRule type="cellIs" dxfId="269" priority="248" operator="between">
      <formula>0.6</formula>
      <formula>0.6999</formula>
    </cfRule>
    <cfRule type="cellIs" dxfId="268" priority="249" operator="between">
      <formula>0.7</formula>
      <formula>0.7999</formula>
    </cfRule>
    <cfRule type="cellIs" dxfId="267" priority="250" operator="greaterThan">
      <formula>0.7999</formula>
    </cfRule>
  </conditionalFormatting>
  <conditionalFormatting sqref="P109">
    <cfRule type="cellIs" dxfId="266" priority="241" operator="lessThan">
      <formula>0.4</formula>
    </cfRule>
    <cfRule type="cellIs" dxfId="265" priority="242" operator="between">
      <formula>0.4</formula>
      <formula>0.5999</formula>
    </cfRule>
    <cfRule type="cellIs" dxfId="264" priority="243" operator="between">
      <formula>0.6</formula>
      <formula>0.6999</formula>
    </cfRule>
    <cfRule type="cellIs" dxfId="263" priority="244" operator="between">
      <formula>0.7</formula>
      <formula>0.7999</formula>
    </cfRule>
    <cfRule type="cellIs" dxfId="262" priority="245" operator="greaterThan">
      <formula>0.7999</formula>
    </cfRule>
  </conditionalFormatting>
  <conditionalFormatting sqref="S109">
    <cfRule type="cellIs" dxfId="261" priority="236" operator="lessThan">
      <formula>0.4</formula>
    </cfRule>
    <cfRule type="cellIs" dxfId="260" priority="237" operator="between">
      <formula>0.4</formula>
      <formula>0.5999</formula>
    </cfRule>
    <cfRule type="cellIs" dxfId="259" priority="238" operator="between">
      <formula>0.6</formula>
      <formula>0.6999</formula>
    </cfRule>
    <cfRule type="cellIs" dxfId="258" priority="239" operator="between">
      <formula>0.7</formula>
      <formula>0.7999</formula>
    </cfRule>
    <cfRule type="cellIs" dxfId="257" priority="240" operator="greaterThan">
      <formula>0.7999</formula>
    </cfRule>
  </conditionalFormatting>
  <conditionalFormatting sqref="P78">
    <cfRule type="cellIs" dxfId="256" priority="231" operator="lessThan">
      <formula>0.4</formula>
    </cfRule>
    <cfRule type="cellIs" dxfId="255" priority="232" operator="between">
      <formula>0.4</formula>
      <formula>0.5999</formula>
    </cfRule>
    <cfRule type="cellIs" dxfId="254" priority="233" operator="between">
      <formula>0.6</formula>
      <formula>0.6999</formula>
    </cfRule>
    <cfRule type="cellIs" dxfId="253" priority="234" operator="between">
      <formula>0.7</formula>
      <formula>0.7999</formula>
    </cfRule>
    <cfRule type="cellIs" dxfId="252" priority="235" operator="greaterThan">
      <formula>0.7999</formula>
    </cfRule>
  </conditionalFormatting>
  <conditionalFormatting sqref="S78">
    <cfRule type="cellIs" dxfId="251" priority="226" operator="lessThan">
      <formula>0.4</formula>
    </cfRule>
    <cfRule type="cellIs" dxfId="250" priority="227" operator="between">
      <formula>0.4</formula>
      <formula>0.5999</formula>
    </cfRule>
    <cfRule type="cellIs" dxfId="249" priority="228" operator="between">
      <formula>0.6</formula>
      <formula>0.6999</formula>
    </cfRule>
    <cfRule type="cellIs" dxfId="248" priority="229" operator="between">
      <formula>0.7</formula>
      <formula>0.7999</formula>
    </cfRule>
    <cfRule type="cellIs" dxfId="247" priority="230" operator="greaterThan">
      <formula>0.7999</formula>
    </cfRule>
  </conditionalFormatting>
  <conditionalFormatting sqref="P83:P84 P86">
    <cfRule type="cellIs" dxfId="246" priority="221" operator="lessThan">
      <formula>0.4</formula>
    </cfRule>
    <cfRule type="cellIs" dxfId="245" priority="222" operator="between">
      <formula>0.4</formula>
      <formula>0.5999</formula>
    </cfRule>
    <cfRule type="cellIs" dxfId="244" priority="223" operator="between">
      <formula>0.6</formula>
      <formula>0.6999</formula>
    </cfRule>
    <cfRule type="cellIs" dxfId="243" priority="224" operator="between">
      <formula>0.7</formula>
      <formula>0.7999</formula>
    </cfRule>
    <cfRule type="cellIs" dxfId="242" priority="225" operator="greaterThan">
      <formula>0.7999</formula>
    </cfRule>
  </conditionalFormatting>
  <conditionalFormatting sqref="S83:S84 S86">
    <cfRule type="cellIs" dxfId="241" priority="216" operator="lessThan">
      <formula>0.4</formula>
    </cfRule>
    <cfRule type="cellIs" dxfId="240" priority="217" operator="between">
      <formula>0.4</formula>
      <formula>0.5999</formula>
    </cfRule>
    <cfRule type="cellIs" dxfId="239" priority="218" operator="between">
      <formula>0.6</formula>
      <formula>0.6999</formula>
    </cfRule>
    <cfRule type="cellIs" dxfId="238" priority="219" operator="between">
      <formula>0.7</formula>
      <formula>0.7999</formula>
    </cfRule>
    <cfRule type="cellIs" dxfId="237" priority="220" operator="greaterThan">
      <formula>0.7999</formula>
    </cfRule>
  </conditionalFormatting>
  <conditionalFormatting sqref="P88">
    <cfRule type="cellIs" dxfId="236" priority="211" operator="lessThan">
      <formula>0.4</formula>
    </cfRule>
    <cfRule type="cellIs" dxfId="235" priority="212" operator="between">
      <formula>0.4</formula>
      <formula>0.5999</formula>
    </cfRule>
    <cfRule type="cellIs" dxfId="234" priority="213" operator="between">
      <formula>0.6</formula>
      <formula>0.6999</formula>
    </cfRule>
    <cfRule type="cellIs" dxfId="233" priority="214" operator="between">
      <formula>0.7</formula>
      <formula>0.7999</formula>
    </cfRule>
    <cfRule type="cellIs" dxfId="232" priority="215" operator="greaterThan">
      <formula>0.7999</formula>
    </cfRule>
  </conditionalFormatting>
  <conditionalFormatting sqref="S88">
    <cfRule type="cellIs" dxfId="231" priority="206" operator="lessThan">
      <formula>0.4</formula>
    </cfRule>
    <cfRule type="cellIs" dxfId="230" priority="207" operator="between">
      <formula>0.4</formula>
      <formula>0.5999</formula>
    </cfRule>
    <cfRule type="cellIs" dxfId="229" priority="208" operator="between">
      <formula>0.6</formula>
      <formula>0.6999</formula>
    </cfRule>
    <cfRule type="cellIs" dxfId="228" priority="209" operator="between">
      <formula>0.7</formula>
      <formula>0.7999</formula>
    </cfRule>
    <cfRule type="cellIs" dxfId="227" priority="210" operator="greaterThan">
      <formula>0.7999</formula>
    </cfRule>
  </conditionalFormatting>
  <conditionalFormatting sqref="P106">
    <cfRule type="cellIs" dxfId="226" priority="201" operator="lessThan">
      <formula>0.4</formula>
    </cfRule>
    <cfRule type="cellIs" dxfId="225" priority="202" operator="between">
      <formula>0.4</formula>
      <formula>0.5999</formula>
    </cfRule>
    <cfRule type="cellIs" dxfId="224" priority="203" operator="between">
      <formula>0.6</formula>
      <formula>0.6999</formula>
    </cfRule>
    <cfRule type="cellIs" dxfId="223" priority="204" operator="between">
      <formula>0.7</formula>
      <formula>0.7999</formula>
    </cfRule>
    <cfRule type="cellIs" dxfId="222" priority="205" operator="greaterThan">
      <formula>0.7999</formula>
    </cfRule>
  </conditionalFormatting>
  <conditionalFormatting sqref="S106">
    <cfRule type="cellIs" dxfId="221" priority="196" operator="lessThan">
      <formula>0.4</formula>
    </cfRule>
    <cfRule type="cellIs" dxfId="220" priority="197" operator="between">
      <formula>0.4</formula>
      <formula>0.5999</formula>
    </cfRule>
    <cfRule type="cellIs" dxfId="219" priority="198" operator="between">
      <formula>0.6</formula>
      <formula>0.6999</formula>
    </cfRule>
    <cfRule type="cellIs" dxfId="218" priority="199" operator="between">
      <formula>0.7</formula>
      <formula>0.7999</formula>
    </cfRule>
    <cfRule type="cellIs" dxfId="217" priority="200" operator="greaterThan">
      <formula>0.7999</formula>
    </cfRule>
  </conditionalFormatting>
  <conditionalFormatting sqref="P102">
    <cfRule type="cellIs" dxfId="216" priority="191" operator="lessThan">
      <formula>0.4</formula>
    </cfRule>
    <cfRule type="cellIs" dxfId="215" priority="192" operator="between">
      <formula>0.4</formula>
      <formula>0.5999</formula>
    </cfRule>
    <cfRule type="cellIs" dxfId="214" priority="193" operator="between">
      <formula>0.6</formula>
      <formula>0.6999</formula>
    </cfRule>
    <cfRule type="cellIs" dxfId="213" priority="194" operator="between">
      <formula>0.7</formula>
      <formula>0.7999</formula>
    </cfRule>
    <cfRule type="cellIs" dxfId="212" priority="195" operator="greaterThan">
      <formula>0.7999</formula>
    </cfRule>
  </conditionalFormatting>
  <conditionalFormatting sqref="S102">
    <cfRule type="cellIs" dxfId="211" priority="186" operator="lessThan">
      <formula>0.4</formula>
    </cfRule>
    <cfRule type="cellIs" dxfId="210" priority="187" operator="between">
      <formula>0.4</formula>
      <formula>0.5999</formula>
    </cfRule>
    <cfRule type="cellIs" dxfId="209" priority="188" operator="between">
      <formula>0.6</formula>
      <formula>0.6999</formula>
    </cfRule>
    <cfRule type="cellIs" dxfId="208" priority="189" operator="between">
      <formula>0.7</formula>
      <formula>0.7999</formula>
    </cfRule>
    <cfRule type="cellIs" dxfId="207" priority="190" operator="greaterThan">
      <formula>0.7999</formula>
    </cfRule>
  </conditionalFormatting>
  <conditionalFormatting sqref="P100">
    <cfRule type="cellIs" dxfId="206" priority="181" operator="lessThan">
      <formula>0.4</formula>
    </cfRule>
    <cfRule type="cellIs" dxfId="205" priority="182" operator="between">
      <formula>0.4</formula>
      <formula>0.5999</formula>
    </cfRule>
    <cfRule type="cellIs" dxfId="204" priority="183" operator="between">
      <formula>0.6</formula>
      <formula>0.6999</formula>
    </cfRule>
    <cfRule type="cellIs" dxfId="203" priority="184" operator="between">
      <formula>0.7</formula>
      <formula>0.7999</formula>
    </cfRule>
    <cfRule type="cellIs" dxfId="202" priority="185" operator="greaterThan">
      <formula>0.7999</formula>
    </cfRule>
  </conditionalFormatting>
  <conditionalFormatting sqref="S100">
    <cfRule type="cellIs" dxfId="201" priority="176" operator="lessThan">
      <formula>0.4</formula>
    </cfRule>
    <cfRule type="cellIs" dxfId="200" priority="177" operator="between">
      <formula>0.4</formula>
      <formula>0.5999</formula>
    </cfRule>
    <cfRule type="cellIs" dxfId="199" priority="178" operator="between">
      <formula>0.6</formula>
      <formula>0.6999</formula>
    </cfRule>
    <cfRule type="cellIs" dxfId="198" priority="179" operator="between">
      <formula>0.7</formula>
      <formula>0.7999</formula>
    </cfRule>
    <cfRule type="cellIs" dxfId="197" priority="180" operator="greaterThan">
      <formula>0.7999</formula>
    </cfRule>
  </conditionalFormatting>
  <conditionalFormatting sqref="P96">
    <cfRule type="cellIs" dxfId="196" priority="171" operator="lessThan">
      <formula>0.4</formula>
    </cfRule>
    <cfRule type="cellIs" dxfId="195" priority="172" operator="between">
      <formula>0.4</formula>
      <formula>0.5999</formula>
    </cfRule>
    <cfRule type="cellIs" dxfId="194" priority="173" operator="between">
      <formula>0.6</formula>
      <formula>0.6999</formula>
    </cfRule>
    <cfRule type="cellIs" dxfId="193" priority="174" operator="between">
      <formula>0.7</formula>
      <formula>0.7999</formula>
    </cfRule>
    <cfRule type="cellIs" dxfId="192" priority="175" operator="greaterThan">
      <formula>0.7999</formula>
    </cfRule>
  </conditionalFormatting>
  <conditionalFormatting sqref="S96">
    <cfRule type="cellIs" dxfId="191" priority="166" operator="lessThan">
      <formula>0.4</formula>
    </cfRule>
    <cfRule type="cellIs" dxfId="190" priority="167" operator="between">
      <formula>0.4</formula>
      <formula>0.5999</formula>
    </cfRule>
    <cfRule type="cellIs" dxfId="189" priority="168" operator="between">
      <formula>0.6</formula>
      <formula>0.6999</formula>
    </cfRule>
    <cfRule type="cellIs" dxfId="188" priority="169" operator="between">
      <formula>0.7</formula>
      <formula>0.7999</formula>
    </cfRule>
    <cfRule type="cellIs" dxfId="187" priority="170" operator="greaterThan">
      <formula>0.7999</formula>
    </cfRule>
  </conditionalFormatting>
  <conditionalFormatting sqref="P93">
    <cfRule type="cellIs" dxfId="186" priority="161" operator="lessThan">
      <formula>0.4</formula>
    </cfRule>
    <cfRule type="cellIs" dxfId="185" priority="162" operator="between">
      <formula>0.4</formula>
      <formula>0.5999</formula>
    </cfRule>
    <cfRule type="cellIs" dxfId="184" priority="163" operator="between">
      <formula>0.6</formula>
      <formula>0.6999</formula>
    </cfRule>
    <cfRule type="cellIs" dxfId="183" priority="164" operator="between">
      <formula>0.7</formula>
      <formula>0.7999</formula>
    </cfRule>
    <cfRule type="cellIs" dxfId="182" priority="165" operator="greaterThan">
      <formula>0.7999</formula>
    </cfRule>
  </conditionalFormatting>
  <conditionalFormatting sqref="S93">
    <cfRule type="cellIs" dxfId="181" priority="156" operator="lessThan">
      <formula>0.4</formula>
    </cfRule>
    <cfRule type="cellIs" dxfId="180" priority="157" operator="between">
      <formula>0.4</formula>
      <formula>0.5999</formula>
    </cfRule>
    <cfRule type="cellIs" dxfId="179" priority="158" operator="between">
      <formula>0.6</formula>
      <formula>0.6999</formula>
    </cfRule>
    <cfRule type="cellIs" dxfId="178" priority="159" operator="between">
      <formula>0.7</formula>
      <formula>0.7999</formula>
    </cfRule>
    <cfRule type="cellIs" dxfId="177" priority="160" operator="greaterThan">
      <formula>0.7999</formula>
    </cfRule>
  </conditionalFormatting>
  <conditionalFormatting sqref="P76">
    <cfRule type="cellIs" dxfId="176" priority="151" operator="lessThan">
      <formula>0.4</formula>
    </cfRule>
    <cfRule type="cellIs" dxfId="175" priority="152" operator="between">
      <formula>0.4</formula>
      <formula>0.5999</formula>
    </cfRule>
    <cfRule type="cellIs" dxfId="174" priority="153" operator="between">
      <formula>0.6</formula>
      <formula>0.6999</formula>
    </cfRule>
    <cfRule type="cellIs" dxfId="173" priority="154" operator="between">
      <formula>0.7</formula>
      <formula>0.7999</formula>
    </cfRule>
    <cfRule type="cellIs" dxfId="172" priority="155" operator="greaterThan">
      <formula>0.7999</formula>
    </cfRule>
  </conditionalFormatting>
  <conditionalFormatting sqref="S76">
    <cfRule type="cellIs" dxfId="171" priority="146" operator="lessThan">
      <formula>0.4</formula>
    </cfRule>
    <cfRule type="cellIs" dxfId="170" priority="147" operator="between">
      <formula>0.4</formula>
      <formula>0.5999</formula>
    </cfRule>
    <cfRule type="cellIs" dxfId="169" priority="148" operator="between">
      <formula>0.6</formula>
      <formula>0.6999</formula>
    </cfRule>
    <cfRule type="cellIs" dxfId="168" priority="149" operator="between">
      <formula>0.7</formula>
      <formula>0.7999</formula>
    </cfRule>
    <cfRule type="cellIs" dxfId="167" priority="150" operator="greaterThan">
      <formula>0.7999</formula>
    </cfRule>
  </conditionalFormatting>
  <conditionalFormatting sqref="P73">
    <cfRule type="cellIs" dxfId="166" priority="141" operator="lessThan">
      <formula>0.4</formula>
    </cfRule>
    <cfRule type="cellIs" dxfId="165" priority="142" operator="between">
      <formula>0.4</formula>
      <formula>0.5999</formula>
    </cfRule>
    <cfRule type="cellIs" dxfId="164" priority="143" operator="between">
      <formula>0.6</formula>
      <formula>0.6999</formula>
    </cfRule>
    <cfRule type="cellIs" dxfId="163" priority="144" operator="between">
      <formula>0.7</formula>
      <formula>0.7999</formula>
    </cfRule>
    <cfRule type="cellIs" dxfId="162" priority="145" operator="greaterThan">
      <formula>0.7999</formula>
    </cfRule>
  </conditionalFormatting>
  <conditionalFormatting sqref="S73">
    <cfRule type="cellIs" dxfId="161" priority="136" operator="lessThan">
      <formula>0.4</formula>
    </cfRule>
    <cfRule type="cellIs" dxfId="160" priority="137" operator="between">
      <formula>0.4</formula>
      <formula>0.5999</formula>
    </cfRule>
    <cfRule type="cellIs" dxfId="159" priority="138" operator="between">
      <formula>0.6</formula>
      <formula>0.6999</formula>
    </cfRule>
    <cfRule type="cellIs" dxfId="158" priority="139" operator="between">
      <formula>0.7</formula>
      <formula>0.7999</formula>
    </cfRule>
    <cfRule type="cellIs" dxfId="157" priority="140" operator="greaterThan">
      <formula>0.7999</formula>
    </cfRule>
  </conditionalFormatting>
  <conditionalFormatting sqref="S56">
    <cfRule type="cellIs" dxfId="156" priority="131" operator="lessThan">
      <formula>0.4</formula>
    </cfRule>
    <cfRule type="cellIs" dxfId="155" priority="132" operator="between">
      <formula>0.4</formula>
      <formula>0.5999</formula>
    </cfRule>
    <cfRule type="cellIs" dxfId="154" priority="133" operator="between">
      <formula>0.6</formula>
      <formula>0.6999</formula>
    </cfRule>
    <cfRule type="cellIs" dxfId="153" priority="134" operator="between">
      <formula>0.7</formula>
      <formula>0.7999</formula>
    </cfRule>
    <cfRule type="cellIs" dxfId="152" priority="135" operator="greaterThan">
      <formula>0.7999</formula>
    </cfRule>
  </conditionalFormatting>
  <conditionalFormatting sqref="P104">
    <cfRule type="cellIs" dxfId="151" priority="126" operator="lessThan">
      <formula>0.4</formula>
    </cfRule>
    <cfRule type="cellIs" dxfId="150" priority="127" operator="between">
      <formula>0.4</formula>
      <formula>0.5999</formula>
    </cfRule>
    <cfRule type="cellIs" dxfId="149" priority="128" operator="between">
      <formula>0.6</formula>
      <formula>0.6999</formula>
    </cfRule>
    <cfRule type="cellIs" dxfId="148" priority="129" operator="between">
      <formula>0.7</formula>
      <formula>0.7999</formula>
    </cfRule>
    <cfRule type="cellIs" dxfId="147" priority="130" operator="greaterThan">
      <formula>0.7999</formula>
    </cfRule>
  </conditionalFormatting>
  <conditionalFormatting sqref="S104">
    <cfRule type="cellIs" dxfId="146" priority="121" operator="lessThan">
      <formula>0.4</formula>
    </cfRule>
    <cfRule type="cellIs" dxfId="145" priority="122" operator="between">
      <formula>0.4</formula>
      <formula>0.5999</formula>
    </cfRule>
    <cfRule type="cellIs" dxfId="144" priority="123" operator="between">
      <formula>0.6</formula>
      <formula>0.6999</formula>
    </cfRule>
    <cfRule type="cellIs" dxfId="143" priority="124" operator="between">
      <formula>0.7</formula>
      <formula>0.7999</formula>
    </cfRule>
    <cfRule type="cellIs" dxfId="142" priority="125" operator="greaterThan">
      <formula>0.7999</formula>
    </cfRule>
  </conditionalFormatting>
  <conditionalFormatting sqref="P108">
    <cfRule type="cellIs" dxfId="141" priority="116" operator="lessThan">
      <formula>0.4</formula>
    </cfRule>
    <cfRule type="cellIs" dxfId="140" priority="117" operator="between">
      <formula>0.4</formula>
      <formula>0.5999</formula>
    </cfRule>
    <cfRule type="cellIs" dxfId="139" priority="118" operator="between">
      <formula>0.6</formula>
      <formula>0.6999</formula>
    </cfRule>
    <cfRule type="cellIs" dxfId="138" priority="119" operator="between">
      <formula>0.7</formula>
      <formula>0.7999</formula>
    </cfRule>
    <cfRule type="cellIs" dxfId="137" priority="120" operator="greaterThan">
      <formula>0.7999</formula>
    </cfRule>
  </conditionalFormatting>
  <conditionalFormatting sqref="S108">
    <cfRule type="cellIs" dxfId="136" priority="111" operator="lessThan">
      <formula>0.4</formula>
    </cfRule>
    <cfRule type="cellIs" dxfId="135" priority="112" operator="between">
      <formula>0.4</formula>
      <formula>0.5999</formula>
    </cfRule>
    <cfRule type="cellIs" dxfId="134" priority="113" operator="between">
      <formula>0.6</formula>
      <formula>0.6999</formula>
    </cfRule>
    <cfRule type="cellIs" dxfId="133" priority="114" operator="between">
      <formula>0.7</formula>
      <formula>0.7999</formula>
    </cfRule>
    <cfRule type="cellIs" dxfId="132" priority="115" operator="greaterThan">
      <formula>0.7999</formula>
    </cfRule>
  </conditionalFormatting>
  <conditionalFormatting sqref="P103">
    <cfRule type="cellIs" dxfId="131" priority="106" operator="lessThan">
      <formula>0.4</formula>
    </cfRule>
    <cfRule type="cellIs" dxfId="130" priority="107" operator="between">
      <formula>0.4</formula>
      <formula>0.5999</formula>
    </cfRule>
    <cfRule type="cellIs" dxfId="129" priority="108" operator="between">
      <formula>0.6</formula>
      <formula>0.6999</formula>
    </cfRule>
    <cfRule type="cellIs" dxfId="128" priority="109" operator="between">
      <formula>0.7</formula>
      <formula>0.7999</formula>
    </cfRule>
    <cfRule type="cellIs" dxfId="127" priority="110" operator="greaterThan">
      <formula>0.7999</formula>
    </cfRule>
  </conditionalFormatting>
  <conditionalFormatting sqref="S103">
    <cfRule type="cellIs" dxfId="126" priority="101" operator="lessThan">
      <formula>0.4</formula>
    </cfRule>
    <cfRule type="cellIs" dxfId="125" priority="102" operator="between">
      <formula>0.4</formula>
      <formula>0.5999</formula>
    </cfRule>
    <cfRule type="cellIs" dxfId="124" priority="103" operator="between">
      <formula>0.6</formula>
      <formula>0.6999</formula>
    </cfRule>
    <cfRule type="cellIs" dxfId="123" priority="104" operator="between">
      <formula>0.7</formula>
      <formula>0.7999</formula>
    </cfRule>
    <cfRule type="cellIs" dxfId="122" priority="105" operator="greaterThan">
      <formula>0.7999</formula>
    </cfRule>
  </conditionalFormatting>
  <conditionalFormatting sqref="P85">
    <cfRule type="cellIs" dxfId="121" priority="96" operator="lessThan">
      <formula>0.4</formula>
    </cfRule>
    <cfRule type="cellIs" dxfId="120" priority="97" operator="between">
      <formula>0.4</formula>
      <formula>0.5999</formula>
    </cfRule>
    <cfRule type="cellIs" dxfId="119" priority="98" operator="between">
      <formula>0.6</formula>
      <formula>0.6999</formula>
    </cfRule>
    <cfRule type="cellIs" dxfId="118" priority="99" operator="between">
      <formula>0.7</formula>
      <formula>0.7999</formula>
    </cfRule>
    <cfRule type="cellIs" dxfId="117" priority="100" operator="greaterThan">
      <formula>0.7999</formula>
    </cfRule>
  </conditionalFormatting>
  <conditionalFormatting sqref="S85">
    <cfRule type="cellIs" dxfId="116" priority="91" operator="lessThan">
      <formula>0.4</formula>
    </cfRule>
    <cfRule type="cellIs" dxfId="115" priority="92" operator="between">
      <formula>0.4</formula>
      <formula>0.5999</formula>
    </cfRule>
    <cfRule type="cellIs" dxfId="114" priority="93" operator="between">
      <formula>0.6</formula>
      <formula>0.6999</formula>
    </cfRule>
    <cfRule type="cellIs" dxfId="113" priority="94" operator="between">
      <formula>0.7</formula>
      <formula>0.7999</formula>
    </cfRule>
    <cfRule type="cellIs" dxfId="112" priority="95" operator="greaterThan">
      <formula>0.7999</formula>
    </cfRule>
  </conditionalFormatting>
  <conditionalFormatting sqref="P77">
    <cfRule type="cellIs" dxfId="111" priority="86" operator="lessThan">
      <formula>0.4</formula>
    </cfRule>
    <cfRule type="cellIs" dxfId="110" priority="87" operator="between">
      <formula>0.4</formula>
      <formula>0.5999</formula>
    </cfRule>
    <cfRule type="cellIs" dxfId="109" priority="88" operator="between">
      <formula>0.6</formula>
      <formula>0.6999</formula>
    </cfRule>
    <cfRule type="cellIs" dxfId="108" priority="89" operator="between">
      <formula>0.7</formula>
      <formula>0.7999</formula>
    </cfRule>
    <cfRule type="cellIs" dxfId="107" priority="90" operator="greaterThan">
      <formula>0.7999</formula>
    </cfRule>
  </conditionalFormatting>
  <conditionalFormatting sqref="S77">
    <cfRule type="cellIs" dxfId="106" priority="81" operator="lessThan">
      <formula>0.4</formula>
    </cfRule>
    <cfRule type="cellIs" dxfId="105" priority="82" operator="between">
      <formula>0.4</formula>
      <formula>0.5999</formula>
    </cfRule>
    <cfRule type="cellIs" dxfId="104" priority="83" operator="between">
      <formula>0.6</formula>
      <formula>0.6999</formula>
    </cfRule>
    <cfRule type="cellIs" dxfId="103" priority="84" operator="between">
      <formula>0.7</formula>
      <formula>0.7999</formula>
    </cfRule>
    <cfRule type="cellIs" dxfId="102" priority="85" operator="greaterThan">
      <formula>0.7999</formula>
    </cfRule>
  </conditionalFormatting>
  <conditionalFormatting sqref="P42">
    <cfRule type="cellIs" dxfId="101" priority="76" operator="lessThan">
      <formula>0.4</formula>
    </cfRule>
    <cfRule type="cellIs" dxfId="100" priority="77" operator="between">
      <formula>0.4</formula>
      <formula>0.5999</formula>
    </cfRule>
    <cfRule type="cellIs" dxfId="99" priority="78" operator="between">
      <formula>0.6</formula>
      <formula>0.6999</formula>
    </cfRule>
    <cfRule type="cellIs" dxfId="98" priority="79" operator="between">
      <formula>0.7</formula>
      <formula>0.7999</formula>
    </cfRule>
    <cfRule type="cellIs" dxfId="97" priority="80" operator="greaterThan">
      <formula>0.7999</formula>
    </cfRule>
  </conditionalFormatting>
  <conditionalFormatting sqref="S42">
    <cfRule type="cellIs" dxfId="96" priority="71" operator="lessThan">
      <formula>0.4</formula>
    </cfRule>
    <cfRule type="cellIs" dxfId="95" priority="72" operator="between">
      <formula>0.4</formula>
      <formula>0.5999</formula>
    </cfRule>
    <cfRule type="cellIs" dxfId="94" priority="73" operator="between">
      <formula>0.6</formula>
      <formula>0.6999</formula>
    </cfRule>
    <cfRule type="cellIs" dxfId="93" priority="74" operator="between">
      <formula>0.7</formula>
      <formula>0.7999</formula>
    </cfRule>
    <cfRule type="cellIs" dxfId="92" priority="75" operator="greaterThan">
      <formula>0.7999</formula>
    </cfRule>
  </conditionalFormatting>
  <conditionalFormatting sqref="P33">
    <cfRule type="cellIs" dxfId="91" priority="66" operator="lessThan">
      <formula>0.4</formula>
    </cfRule>
    <cfRule type="cellIs" dxfId="90" priority="67" operator="between">
      <formula>0.4</formula>
      <formula>0.5999</formula>
    </cfRule>
    <cfRule type="cellIs" dxfId="89" priority="68" operator="between">
      <formula>0.6</formula>
      <formula>0.6999</formula>
    </cfRule>
    <cfRule type="cellIs" dxfId="88" priority="69" operator="between">
      <formula>0.7</formula>
      <formula>0.7999</formula>
    </cfRule>
    <cfRule type="cellIs" dxfId="87" priority="70" operator="greaterThan">
      <formula>0.7999</formula>
    </cfRule>
  </conditionalFormatting>
  <conditionalFormatting sqref="S33">
    <cfRule type="cellIs" dxfId="86" priority="61" operator="lessThan">
      <formula>0.4</formula>
    </cfRule>
    <cfRule type="cellIs" dxfId="85" priority="62" operator="between">
      <formula>0.4</formula>
      <formula>0.5999</formula>
    </cfRule>
    <cfRule type="cellIs" dxfId="84" priority="63" operator="between">
      <formula>0.6</formula>
      <formula>0.6999</formula>
    </cfRule>
    <cfRule type="cellIs" dxfId="83" priority="64" operator="between">
      <formula>0.7</formula>
      <formula>0.7999</formula>
    </cfRule>
    <cfRule type="cellIs" dxfId="82" priority="65" operator="greaterThan">
      <formula>0.7999</formula>
    </cfRule>
  </conditionalFormatting>
  <conditionalFormatting sqref="P45">
    <cfRule type="cellIs" dxfId="81" priority="56" operator="lessThan">
      <formula>0.4</formula>
    </cfRule>
    <cfRule type="cellIs" dxfId="80" priority="57" operator="between">
      <formula>0.4</formula>
      <formula>0.5999</formula>
    </cfRule>
    <cfRule type="cellIs" dxfId="79" priority="58" operator="between">
      <formula>0.6</formula>
      <formula>0.6999</formula>
    </cfRule>
    <cfRule type="cellIs" dxfId="78" priority="59" operator="between">
      <formula>0.7</formula>
      <formula>0.7999</formula>
    </cfRule>
    <cfRule type="cellIs" dxfId="77" priority="60" operator="greaterThan">
      <formula>0.7999</formula>
    </cfRule>
  </conditionalFormatting>
  <conditionalFormatting sqref="S45">
    <cfRule type="cellIs" dxfId="76" priority="51" operator="lessThan">
      <formula>0.4</formula>
    </cfRule>
    <cfRule type="cellIs" dxfId="75" priority="52" operator="between">
      <formula>0.4</formula>
      <formula>0.5999</formula>
    </cfRule>
    <cfRule type="cellIs" dxfId="74" priority="53" operator="between">
      <formula>0.6</formula>
      <formula>0.6999</formula>
    </cfRule>
    <cfRule type="cellIs" dxfId="73" priority="54" operator="between">
      <formula>0.7</formula>
      <formula>0.7999</formula>
    </cfRule>
    <cfRule type="cellIs" dxfId="72" priority="55" operator="greaterThan">
      <formula>0.7999</formula>
    </cfRule>
  </conditionalFormatting>
  <conditionalFormatting sqref="P105">
    <cfRule type="cellIs" dxfId="71" priority="46" operator="lessThan">
      <formula>0.4</formula>
    </cfRule>
    <cfRule type="cellIs" dxfId="70" priority="47" operator="between">
      <formula>0.4</formula>
      <formula>0.5999</formula>
    </cfRule>
    <cfRule type="cellIs" dxfId="69" priority="48" operator="between">
      <formula>0.6</formula>
      <formula>0.6999</formula>
    </cfRule>
    <cfRule type="cellIs" dxfId="68" priority="49" operator="between">
      <formula>0.7</formula>
      <formula>0.7999</formula>
    </cfRule>
    <cfRule type="cellIs" dxfId="67" priority="50" operator="greaterThan">
      <formula>0.7999</formula>
    </cfRule>
  </conditionalFormatting>
  <conditionalFormatting sqref="S105">
    <cfRule type="cellIs" dxfId="66" priority="41" operator="lessThan">
      <formula>0.4</formula>
    </cfRule>
    <cfRule type="cellIs" dxfId="65" priority="42" operator="between">
      <formula>0.4</formula>
      <formula>0.5999</formula>
    </cfRule>
    <cfRule type="cellIs" dxfId="64" priority="43" operator="between">
      <formula>0.6</formula>
      <formula>0.6999</formula>
    </cfRule>
    <cfRule type="cellIs" dxfId="63" priority="44" operator="between">
      <formula>0.7</formula>
      <formula>0.7999</formula>
    </cfRule>
    <cfRule type="cellIs" dxfId="62" priority="45" operator="greaterThan">
      <formula>0.7999</formula>
    </cfRule>
  </conditionalFormatting>
  <conditionalFormatting sqref="P35">
    <cfRule type="cellIs" dxfId="61" priority="36" operator="lessThan">
      <formula>0.4</formula>
    </cfRule>
    <cfRule type="cellIs" dxfId="60" priority="37" operator="between">
      <formula>0.4</formula>
      <formula>0.5999</formula>
    </cfRule>
    <cfRule type="cellIs" dxfId="59" priority="38" operator="between">
      <formula>0.6</formula>
      <formula>0.6999</formula>
    </cfRule>
    <cfRule type="cellIs" dxfId="58" priority="39" operator="between">
      <formula>0.7</formula>
      <formula>0.7999</formula>
    </cfRule>
    <cfRule type="cellIs" dxfId="57" priority="40" operator="greaterThan">
      <formula>0.7999</formula>
    </cfRule>
  </conditionalFormatting>
  <conditionalFormatting sqref="S35">
    <cfRule type="cellIs" dxfId="56" priority="31" operator="lessThan">
      <formula>0.4</formula>
    </cfRule>
    <cfRule type="cellIs" dxfId="55" priority="32" operator="between">
      <formula>0.4</formula>
      <formula>0.5999</formula>
    </cfRule>
    <cfRule type="cellIs" dxfId="54" priority="33" operator="between">
      <formula>0.6</formula>
      <formula>0.6999</formula>
    </cfRule>
    <cfRule type="cellIs" dxfId="53" priority="34" operator="between">
      <formula>0.7</formula>
      <formula>0.7999</formula>
    </cfRule>
    <cfRule type="cellIs" dxfId="52" priority="35" operator="greaterThan">
      <formula>0.7999</formula>
    </cfRule>
  </conditionalFormatting>
  <conditionalFormatting sqref="P50">
    <cfRule type="cellIs" dxfId="51" priority="26" operator="lessThan">
      <formula>0.4</formula>
    </cfRule>
    <cfRule type="cellIs" dxfId="50" priority="27" operator="between">
      <formula>0.4</formula>
      <formula>0.5999</formula>
    </cfRule>
    <cfRule type="cellIs" dxfId="49" priority="28" operator="between">
      <formula>0.6</formula>
      <formula>0.6999</formula>
    </cfRule>
    <cfRule type="cellIs" dxfId="48" priority="29" operator="between">
      <formula>0.7</formula>
      <formula>0.7999</formula>
    </cfRule>
    <cfRule type="cellIs" dxfId="47" priority="30" operator="greaterThan">
      <formula>0.7999</formula>
    </cfRule>
  </conditionalFormatting>
  <conditionalFormatting sqref="S50">
    <cfRule type="cellIs" dxfId="46" priority="21" operator="lessThan">
      <formula>0.4</formula>
    </cfRule>
    <cfRule type="cellIs" dxfId="45" priority="22" operator="between">
      <formula>0.4</formula>
      <formula>0.5999</formula>
    </cfRule>
    <cfRule type="cellIs" dxfId="44" priority="23" operator="between">
      <formula>0.6</formula>
      <formula>0.6999</formula>
    </cfRule>
    <cfRule type="cellIs" dxfId="43" priority="24" operator="between">
      <formula>0.7</formula>
      <formula>0.7999</formula>
    </cfRule>
    <cfRule type="cellIs" dxfId="42" priority="25" operator="greaterThan">
      <formula>0.7999</formula>
    </cfRule>
  </conditionalFormatting>
  <conditionalFormatting sqref="S6">
    <cfRule type="cellIs" dxfId="41" priority="16" operator="lessThan">
      <formula>0.4</formula>
    </cfRule>
    <cfRule type="cellIs" dxfId="40" priority="17" operator="between">
      <formula>0.4</formula>
      <formula>0.5999</formula>
    </cfRule>
    <cfRule type="cellIs" dxfId="39" priority="18" operator="between">
      <formula>0.6</formula>
      <formula>0.6999</formula>
    </cfRule>
    <cfRule type="cellIs" dxfId="38" priority="19" operator="between">
      <formula>0.7</formula>
      <formula>0.7999</formula>
    </cfRule>
    <cfRule type="cellIs" dxfId="37" priority="20" operator="greaterThan">
      <formula>0.7999</formula>
    </cfRule>
  </conditionalFormatting>
  <conditionalFormatting sqref="S8">
    <cfRule type="cellIs" dxfId="36" priority="11" operator="lessThan">
      <formula>0.4</formula>
    </cfRule>
    <cfRule type="cellIs" dxfId="35" priority="12" operator="between">
      <formula>0.4</formula>
      <formula>0.5999</formula>
    </cfRule>
    <cfRule type="cellIs" dxfId="34" priority="13" operator="between">
      <formula>0.6</formula>
      <formula>0.6999</formula>
    </cfRule>
    <cfRule type="cellIs" dxfId="33" priority="14" operator="between">
      <formula>0.7</formula>
      <formula>0.7999</formula>
    </cfRule>
    <cfRule type="cellIs" dxfId="32" priority="15" operator="greaterThan">
      <formula>0.7999</formula>
    </cfRule>
  </conditionalFormatting>
  <conditionalFormatting sqref="P70">
    <cfRule type="cellIs" dxfId="31" priority="6" operator="lessThan">
      <formula>0.4</formula>
    </cfRule>
    <cfRule type="cellIs" dxfId="30" priority="7" operator="between">
      <formula>0.4</formula>
      <formula>0.5999</formula>
    </cfRule>
    <cfRule type="cellIs" dxfId="29" priority="8" operator="between">
      <formula>0.6</formula>
      <formula>0.6999</formula>
    </cfRule>
    <cfRule type="cellIs" dxfId="28" priority="9" operator="between">
      <formula>0.7</formula>
      <formula>0.7999</formula>
    </cfRule>
    <cfRule type="cellIs" dxfId="27" priority="10" operator="greaterThan">
      <formula>0.7999</formula>
    </cfRule>
  </conditionalFormatting>
  <conditionalFormatting sqref="S70">
    <cfRule type="cellIs" dxfId="26" priority="1" operator="lessThan">
      <formula>0.4</formula>
    </cfRule>
    <cfRule type="cellIs" dxfId="25" priority="2" operator="between">
      <formula>0.4</formula>
      <formula>0.5999</formula>
    </cfRule>
    <cfRule type="cellIs" dxfId="24" priority="3" operator="between">
      <formula>0.6</formula>
      <formula>0.6999</formula>
    </cfRule>
    <cfRule type="cellIs" dxfId="23" priority="4" operator="between">
      <formula>0.7</formula>
      <formula>0.7999</formula>
    </cfRule>
    <cfRule type="cellIs" dxfId="22" priority="5" operator="greaterThan">
      <formula>0.7999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21"/>
  <sheetViews>
    <sheetView topLeftCell="V126" zoomScale="80" zoomScaleNormal="80" workbookViewId="0">
      <selection activeCell="G5" sqref="G5"/>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100" customWidth="1"/>
    <col min="15" max="15" width="16.7109375" style="100" customWidth="1"/>
    <col min="16" max="16" width="9.7109375" style="4" customWidth="1"/>
    <col min="17" max="17" width="21.140625" style="100" customWidth="1"/>
    <col min="18" max="18" width="16.7109375" style="100" customWidth="1"/>
    <col min="19" max="19" width="16.42578125" style="100" customWidth="1"/>
    <col min="20" max="20" width="16.7109375" style="100" customWidth="1"/>
    <col min="21" max="21" width="16.7109375" style="101" customWidth="1"/>
    <col min="22" max="22" width="16.7109375" style="100" customWidth="1"/>
    <col min="23" max="23" width="16.7109375" style="101" customWidth="1"/>
    <col min="24" max="24" width="16.7109375" style="100" customWidth="1"/>
    <col min="25" max="25" width="16.7109375" style="101" customWidth="1"/>
    <col min="26" max="26" width="16.7109375" style="100" customWidth="1"/>
    <col min="27" max="27" width="13.140625" style="101" customWidth="1"/>
    <col min="28" max="28" width="137.28515625" style="3" customWidth="1"/>
  </cols>
  <sheetData>
    <row r="1" spans="1:28" ht="55.5" customHeight="1" thickBot="1" x14ac:dyDescent="0.3">
      <c r="A1" s="339" t="s">
        <v>698</v>
      </c>
      <c r="B1" s="340"/>
      <c r="C1" s="340"/>
      <c r="D1" s="340"/>
      <c r="E1" s="340"/>
      <c r="F1" s="340"/>
      <c r="G1" s="340"/>
      <c r="H1" s="340"/>
      <c r="I1" s="341"/>
      <c r="J1" s="21"/>
      <c r="K1" s="21"/>
      <c r="L1" s="21"/>
      <c r="M1" s="21"/>
      <c r="P1" s="102"/>
      <c r="AB1" s="24"/>
    </row>
    <row r="2" spans="1:28" ht="31.5" customHeight="1" x14ac:dyDescent="0.25">
      <c r="A2" s="409" t="s">
        <v>0</v>
      </c>
      <c r="B2" s="409" t="s">
        <v>1</v>
      </c>
      <c r="C2" s="409" t="s">
        <v>2</v>
      </c>
      <c r="D2" s="409" t="s">
        <v>12</v>
      </c>
      <c r="E2" s="409" t="s">
        <v>3</v>
      </c>
      <c r="F2" s="409" t="s">
        <v>4</v>
      </c>
      <c r="G2" s="409" t="s">
        <v>5</v>
      </c>
      <c r="H2" s="409" t="s">
        <v>6</v>
      </c>
      <c r="I2" s="411" t="s">
        <v>7</v>
      </c>
      <c r="J2" s="415" t="s">
        <v>284</v>
      </c>
      <c r="K2" s="416"/>
      <c r="L2" s="416"/>
      <c r="M2" s="417"/>
      <c r="N2" s="418" t="s">
        <v>694</v>
      </c>
      <c r="O2" s="419"/>
      <c r="P2" s="420" t="s">
        <v>281</v>
      </c>
      <c r="Q2" s="419" t="s">
        <v>695</v>
      </c>
      <c r="R2" s="419"/>
      <c r="S2" s="422" t="s">
        <v>281</v>
      </c>
      <c r="T2" s="424" t="s">
        <v>703</v>
      </c>
      <c r="U2" s="413"/>
      <c r="V2" s="413" t="s">
        <v>704</v>
      </c>
      <c r="W2" s="413"/>
      <c r="X2" s="413" t="s">
        <v>705</v>
      </c>
      <c r="Y2" s="413"/>
      <c r="Z2" s="413" t="s">
        <v>706</v>
      </c>
      <c r="AA2" s="414"/>
      <c r="AB2" s="414" t="s">
        <v>696</v>
      </c>
    </row>
    <row r="3" spans="1:28" ht="15.75" thickBot="1" x14ac:dyDescent="0.3">
      <c r="A3" s="410"/>
      <c r="B3" s="410"/>
      <c r="C3" s="410"/>
      <c r="D3" s="410"/>
      <c r="E3" s="410"/>
      <c r="F3" s="410"/>
      <c r="G3" s="410"/>
      <c r="H3" s="410"/>
      <c r="I3" s="412"/>
      <c r="J3" s="232" t="s">
        <v>8</v>
      </c>
      <c r="K3" s="233" t="s">
        <v>9</v>
      </c>
      <c r="L3" s="233" t="s">
        <v>10</v>
      </c>
      <c r="M3" s="234" t="s">
        <v>11</v>
      </c>
      <c r="N3" s="232" t="s">
        <v>707</v>
      </c>
      <c r="O3" s="235" t="s">
        <v>700</v>
      </c>
      <c r="P3" s="421"/>
      <c r="Q3" s="233" t="s">
        <v>707</v>
      </c>
      <c r="R3" s="235" t="s">
        <v>700</v>
      </c>
      <c r="S3" s="423"/>
      <c r="T3" s="232" t="s">
        <v>701</v>
      </c>
      <c r="U3" s="235" t="s">
        <v>702</v>
      </c>
      <c r="V3" s="233" t="s">
        <v>701</v>
      </c>
      <c r="W3" s="235" t="s">
        <v>702</v>
      </c>
      <c r="X3" s="233" t="s">
        <v>701</v>
      </c>
      <c r="Y3" s="235" t="s">
        <v>702</v>
      </c>
      <c r="Z3" s="233" t="s">
        <v>701</v>
      </c>
      <c r="AA3" s="236" t="s">
        <v>702</v>
      </c>
      <c r="AB3" s="432"/>
    </row>
    <row r="4" spans="1:28" ht="165" customHeight="1" x14ac:dyDescent="0.25">
      <c r="A4" s="296" t="s">
        <v>13</v>
      </c>
      <c r="B4" s="297" t="s">
        <v>14</v>
      </c>
      <c r="C4" s="277" t="s">
        <v>15</v>
      </c>
      <c r="D4" s="223">
        <v>1</v>
      </c>
      <c r="E4" s="220" t="s">
        <v>1102</v>
      </c>
      <c r="F4" s="220" t="s">
        <v>17</v>
      </c>
      <c r="G4" s="220" t="s">
        <v>1103</v>
      </c>
      <c r="H4" s="220" t="s">
        <v>19</v>
      </c>
      <c r="I4" s="88" t="s">
        <v>20</v>
      </c>
      <c r="J4" s="455" t="s">
        <v>208</v>
      </c>
      <c r="K4" s="456" t="s">
        <v>209</v>
      </c>
      <c r="L4" s="456">
        <v>53</v>
      </c>
      <c r="M4" s="457"/>
      <c r="N4" s="458">
        <v>1</v>
      </c>
      <c r="O4" s="435">
        <v>1</v>
      </c>
      <c r="P4" s="437">
        <v>0.7</v>
      </c>
      <c r="Q4" s="439">
        <v>72966200</v>
      </c>
      <c r="R4" s="439">
        <f>U4+W4+Y4+AA4</f>
        <v>0</v>
      </c>
      <c r="S4" s="440"/>
      <c r="T4" s="110"/>
      <c r="U4" s="210"/>
      <c r="V4" s="209"/>
      <c r="W4" s="210"/>
      <c r="X4" s="209"/>
      <c r="Y4" s="210"/>
      <c r="Z4" s="209"/>
      <c r="AA4" s="231"/>
      <c r="AB4" s="28" t="s">
        <v>1104</v>
      </c>
    </row>
    <row r="5" spans="1:28" ht="60" customHeight="1" x14ac:dyDescent="0.25">
      <c r="A5" s="270"/>
      <c r="B5" s="273"/>
      <c r="C5" s="266"/>
      <c r="D5" s="216">
        <v>2</v>
      </c>
      <c r="E5" s="214" t="s">
        <v>21</v>
      </c>
      <c r="F5" s="214" t="s">
        <v>22</v>
      </c>
      <c r="G5" s="214" t="s">
        <v>23</v>
      </c>
      <c r="H5" s="214" t="s">
        <v>24</v>
      </c>
      <c r="I5" s="33" t="s">
        <v>1105</v>
      </c>
      <c r="J5" s="320"/>
      <c r="K5" s="314"/>
      <c r="L5" s="314"/>
      <c r="M5" s="332"/>
      <c r="N5" s="459"/>
      <c r="O5" s="436"/>
      <c r="P5" s="438"/>
      <c r="Q5" s="362"/>
      <c r="R5" s="362"/>
      <c r="S5" s="441"/>
      <c r="T5" s="212"/>
      <c r="U5" s="208"/>
      <c r="V5" s="207"/>
      <c r="W5" s="208"/>
      <c r="X5" s="207"/>
      <c r="Y5" s="208"/>
      <c r="Z5" s="207"/>
      <c r="AA5" s="162"/>
      <c r="AB5" s="28" t="s">
        <v>1106</v>
      </c>
    </row>
    <row r="6" spans="1:28" ht="93" customHeight="1" x14ac:dyDescent="0.25">
      <c r="A6" s="270"/>
      <c r="B6" s="273"/>
      <c r="C6" s="266"/>
      <c r="D6" s="216">
        <v>3</v>
      </c>
      <c r="E6" s="214" t="s">
        <v>1107</v>
      </c>
      <c r="F6" s="214" t="s">
        <v>27</v>
      </c>
      <c r="G6" s="214" t="s">
        <v>28</v>
      </c>
      <c r="H6" s="214" t="s">
        <v>1108</v>
      </c>
      <c r="I6" s="33" t="s">
        <v>1109</v>
      </c>
      <c r="J6" s="215" t="s">
        <v>211</v>
      </c>
      <c r="K6" s="214" t="s">
        <v>212</v>
      </c>
      <c r="L6" s="216">
        <v>45</v>
      </c>
      <c r="M6" s="33" t="s">
        <v>1110</v>
      </c>
      <c r="N6" s="256">
        <v>1</v>
      </c>
      <c r="O6" s="257">
        <v>1</v>
      </c>
      <c r="P6" s="237">
        <v>0.7</v>
      </c>
      <c r="Q6" s="238">
        <v>46456000</v>
      </c>
      <c r="R6" s="208">
        <v>40284000</v>
      </c>
      <c r="S6" s="211"/>
      <c r="T6" s="212"/>
      <c r="U6" s="208"/>
      <c r="V6" s="207"/>
      <c r="W6" s="208"/>
      <c r="X6" s="207"/>
      <c r="Y6" s="208"/>
      <c r="Z6" s="207"/>
      <c r="AA6" s="162"/>
      <c r="AB6" s="40" t="s">
        <v>1111</v>
      </c>
    </row>
    <row r="7" spans="1:28" ht="72" customHeight="1" x14ac:dyDescent="0.25">
      <c r="A7" s="270"/>
      <c r="B7" s="273"/>
      <c r="C7" s="266"/>
      <c r="D7" s="216">
        <v>4</v>
      </c>
      <c r="E7" s="214" t="s">
        <v>1112</v>
      </c>
      <c r="F7" s="214" t="s">
        <v>32</v>
      </c>
      <c r="G7" s="214" t="s">
        <v>33</v>
      </c>
      <c r="H7" s="214" t="s">
        <v>34</v>
      </c>
      <c r="I7" s="33" t="s">
        <v>35</v>
      </c>
      <c r="J7" s="215" t="s">
        <v>96</v>
      </c>
      <c r="K7" s="216" t="s">
        <v>96</v>
      </c>
      <c r="L7" s="216" t="s">
        <v>96</v>
      </c>
      <c r="M7" s="217" t="s">
        <v>96</v>
      </c>
      <c r="N7" s="256">
        <v>1</v>
      </c>
      <c r="O7" s="257">
        <v>1</v>
      </c>
      <c r="P7" s="237">
        <v>0.7</v>
      </c>
      <c r="Q7" s="207"/>
      <c r="R7" s="208">
        <f t="shared" ref="R7:R14" si="0">U7+W7+Y7+AA7</f>
        <v>0</v>
      </c>
      <c r="S7" s="211"/>
      <c r="T7" s="212"/>
      <c r="U7" s="208"/>
      <c r="V7" s="207"/>
      <c r="W7" s="208"/>
      <c r="X7" s="207"/>
      <c r="Y7" s="208"/>
      <c r="Z7" s="207"/>
      <c r="AA7" s="162"/>
      <c r="AB7" s="28" t="s">
        <v>1113</v>
      </c>
    </row>
    <row r="8" spans="1:28" ht="104.25" customHeight="1" x14ac:dyDescent="0.25">
      <c r="A8" s="270"/>
      <c r="B8" s="273"/>
      <c r="C8" s="266"/>
      <c r="D8" s="216">
        <v>5</v>
      </c>
      <c r="E8" s="214" t="s">
        <v>36</v>
      </c>
      <c r="F8" s="214" t="s">
        <v>37</v>
      </c>
      <c r="G8" s="214" t="s">
        <v>38</v>
      </c>
      <c r="H8" s="214" t="s">
        <v>1114</v>
      </c>
      <c r="I8" s="33" t="s">
        <v>1115</v>
      </c>
      <c r="J8" s="215" t="s">
        <v>211</v>
      </c>
      <c r="K8" s="214" t="s">
        <v>214</v>
      </c>
      <c r="L8" s="216">
        <v>45</v>
      </c>
      <c r="M8" s="33" t="s">
        <v>1116</v>
      </c>
      <c r="N8" s="256">
        <v>1</v>
      </c>
      <c r="O8" s="257">
        <v>1</v>
      </c>
      <c r="P8" s="237">
        <v>0.7</v>
      </c>
      <c r="Q8" s="207">
        <v>98500000</v>
      </c>
      <c r="R8" s="208">
        <v>13768000</v>
      </c>
      <c r="S8" s="211"/>
      <c r="T8" s="212"/>
      <c r="U8" s="208"/>
      <c r="V8" s="207"/>
      <c r="W8" s="208"/>
      <c r="X8" s="207"/>
      <c r="Y8" s="208"/>
      <c r="Z8" s="207"/>
      <c r="AA8" s="162"/>
      <c r="AB8" s="28" t="s">
        <v>1117</v>
      </c>
    </row>
    <row r="9" spans="1:28" ht="78" customHeight="1" x14ac:dyDescent="0.25">
      <c r="A9" s="270"/>
      <c r="B9" s="273"/>
      <c r="C9" s="266"/>
      <c r="D9" s="216">
        <v>6</v>
      </c>
      <c r="E9" s="214" t="s">
        <v>41</v>
      </c>
      <c r="F9" s="214" t="s">
        <v>1118</v>
      </c>
      <c r="G9" s="214" t="s">
        <v>43</v>
      </c>
      <c r="H9" s="216" t="s">
        <v>44</v>
      </c>
      <c r="I9" s="217" t="s">
        <v>45</v>
      </c>
      <c r="J9" s="224" t="s">
        <v>1119</v>
      </c>
      <c r="K9" s="214" t="s">
        <v>216</v>
      </c>
      <c r="L9" s="10">
        <v>197</v>
      </c>
      <c r="M9" s="33" t="s">
        <v>217</v>
      </c>
      <c r="N9" s="256">
        <v>1</v>
      </c>
      <c r="O9" s="257">
        <v>1</v>
      </c>
      <c r="P9" s="237">
        <v>0.7</v>
      </c>
      <c r="Q9" s="207">
        <v>50000000</v>
      </c>
      <c r="R9" s="208">
        <v>12762000</v>
      </c>
      <c r="S9" s="211"/>
      <c r="T9" s="212"/>
      <c r="U9" s="208"/>
      <c r="V9" s="207"/>
      <c r="W9" s="208"/>
      <c r="X9" s="207"/>
      <c r="Y9" s="208"/>
      <c r="Z9" s="207"/>
      <c r="AA9" s="162"/>
      <c r="AB9" s="28" t="s">
        <v>1120</v>
      </c>
    </row>
    <row r="10" spans="1:28" ht="60" customHeight="1" x14ac:dyDescent="0.25">
      <c r="A10" s="270"/>
      <c r="B10" s="273"/>
      <c r="C10" s="266"/>
      <c r="D10" s="216">
        <v>7</v>
      </c>
      <c r="E10" s="214" t="s">
        <v>46</v>
      </c>
      <c r="F10" s="214" t="s">
        <v>47</v>
      </c>
      <c r="G10" s="214" t="s">
        <v>48</v>
      </c>
      <c r="H10" s="214" t="s">
        <v>19</v>
      </c>
      <c r="I10" s="33" t="s">
        <v>1121</v>
      </c>
      <c r="J10" s="215" t="s">
        <v>96</v>
      </c>
      <c r="K10" s="216" t="s">
        <v>96</v>
      </c>
      <c r="L10" s="216">
        <v>197</v>
      </c>
      <c r="M10" s="217" t="s">
        <v>96</v>
      </c>
      <c r="N10" s="256">
        <v>1</v>
      </c>
      <c r="O10" s="257">
        <v>1</v>
      </c>
      <c r="P10" s="237">
        <v>0.7</v>
      </c>
      <c r="Q10" s="207"/>
      <c r="R10" s="208">
        <f t="shared" si="0"/>
        <v>0</v>
      </c>
      <c r="S10" s="211"/>
      <c r="T10" s="212"/>
      <c r="U10" s="208"/>
      <c r="V10" s="207"/>
      <c r="W10" s="208"/>
      <c r="X10" s="207"/>
      <c r="Y10" s="208"/>
      <c r="Z10" s="207"/>
      <c r="AA10" s="162"/>
      <c r="AB10" s="28" t="s">
        <v>1122</v>
      </c>
    </row>
    <row r="11" spans="1:28" ht="60" customHeight="1" x14ac:dyDescent="0.25">
      <c r="A11" s="270"/>
      <c r="B11" s="273"/>
      <c r="C11" s="266" t="s">
        <v>1123</v>
      </c>
      <c r="D11" s="216">
        <v>8</v>
      </c>
      <c r="E11" s="214" t="s">
        <v>51</v>
      </c>
      <c r="F11" s="214" t="s">
        <v>52</v>
      </c>
      <c r="G11" s="214" t="s">
        <v>53</v>
      </c>
      <c r="H11" s="214" t="s">
        <v>54</v>
      </c>
      <c r="I11" s="33" t="s">
        <v>1124</v>
      </c>
      <c r="J11" s="7" t="s">
        <v>211</v>
      </c>
      <c r="K11" s="214" t="s">
        <v>218</v>
      </c>
      <c r="L11" s="216">
        <v>33</v>
      </c>
      <c r="M11" s="33" t="s">
        <v>219</v>
      </c>
      <c r="N11" s="256">
        <v>1</v>
      </c>
      <c r="O11" s="257">
        <v>1</v>
      </c>
      <c r="P11" s="237">
        <v>0.7</v>
      </c>
      <c r="Q11" s="238">
        <v>30000000</v>
      </c>
      <c r="R11" s="208">
        <v>2000000</v>
      </c>
      <c r="S11" s="211"/>
      <c r="T11" s="212"/>
      <c r="U11" s="208"/>
      <c r="V11" s="207"/>
      <c r="W11" s="208"/>
      <c r="X11" s="207"/>
      <c r="Y11" s="208"/>
      <c r="Z11" s="207"/>
      <c r="AA11" s="162"/>
      <c r="AB11" s="28" t="s">
        <v>1125</v>
      </c>
    </row>
    <row r="12" spans="1:28" ht="60" customHeight="1" x14ac:dyDescent="0.25">
      <c r="A12" s="270"/>
      <c r="B12" s="273"/>
      <c r="C12" s="266"/>
      <c r="D12" s="216">
        <v>9</v>
      </c>
      <c r="E12" s="214" t="s">
        <v>1126</v>
      </c>
      <c r="F12" s="214" t="s">
        <v>1127</v>
      </c>
      <c r="G12" s="214" t="s">
        <v>1128</v>
      </c>
      <c r="H12" s="214" t="s">
        <v>59</v>
      </c>
      <c r="I12" s="33" t="s">
        <v>1124</v>
      </c>
      <c r="J12" s="215" t="s">
        <v>211</v>
      </c>
      <c r="K12" s="216" t="s">
        <v>214</v>
      </c>
      <c r="L12" s="216">
        <v>28</v>
      </c>
      <c r="M12" s="33" t="s">
        <v>220</v>
      </c>
      <c r="N12" s="256">
        <v>12</v>
      </c>
      <c r="O12" s="257">
        <v>12</v>
      </c>
      <c r="P12" s="237">
        <v>0.75</v>
      </c>
      <c r="Q12" s="238">
        <v>33258000</v>
      </c>
      <c r="R12" s="208">
        <f t="shared" si="0"/>
        <v>0</v>
      </c>
      <c r="S12" s="211"/>
      <c r="T12" s="212"/>
      <c r="U12" s="208"/>
      <c r="V12" s="207"/>
      <c r="W12" s="208"/>
      <c r="X12" s="207"/>
      <c r="Y12" s="208"/>
      <c r="Z12" s="207"/>
      <c r="AA12" s="162"/>
      <c r="AB12" s="28" t="s">
        <v>1129</v>
      </c>
    </row>
    <row r="13" spans="1:28" ht="60" customHeight="1" x14ac:dyDescent="0.25">
      <c r="A13" s="270"/>
      <c r="B13" s="273"/>
      <c r="C13" s="266"/>
      <c r="D13" s="216">
        <v>10</v>
      </c>
      <c r="E13" s="214" t="s">
        <v>1130</v>
      </c>
      <c r="F13" s="214" t="s">
        <v>61</v>
      </c>
      <c r="G13" s="214" t="s">
        <v>62</v>
      </c>
      <c r="H13" s="214" t="s">
        <v>63</v>
      </c>
      <c r="I13" s="33" t="s">
        <v>1124</v>
      </c>
      <c r="J13" s="215" t="s">
        <v>1131</v>
      </c>
      <c r="K13" s="216" t="s">
        <v>222</v>
      </c>
      <c r="L13" s="216">
        <v>122</v>
      </c>
      <c r="M13" s="33" t="s">
        <v>223</v>
      </c>
      <c r="N13" s="256">
        <v>12</v>
      </c>
      <c r="O13" s="257">
        <v>12</v>
      </c>
      <c r="P13" s="237">
        <v>0.7</v>
      </c>
      <c r="Q13" s="207"/>
      <c r="R13" s="208">
        <f t="shared" si="0"/>
        <v>0</v>
      </c>
      <c r="S13" s="211"/>
      <c r="T13" s="212"/>
      <c r="U13" s="208"/>
      <c r="V13" s="207"/>
      <c r="W13" s="208"/>
      <c r="X13" s="207"/>
      <c r="Y13" s="208"/>
      <c r="Z13" s="207"/>
      <c r="AA13" s="162"/>
      <c r="AB13" s="28" t="s">
        <v>1132</v>
      </c>
    </row>
    <row r="14" spans="1:28" ht="97.5" customHeight="1" x14ac:dyDescent="0.25">
      <c r="A14" s="270"/>
      <c r="B14" s="273"/>
      <c r="C14" s="266" t="s">
        <v>1123</v>
      </c>
      <c r="D14" s="216">
        <v>11</v>
      </c>
      <c r="E14" s="214" t="s">
        <v>64</v>
      </c>
      <c r="F14" s="214" t="s">
        <v>1133</v>
      </c>
      <c r="G14" s="214" t="s">
        <v>66</v>
      </c>
      <c r="H14" s="214" t="s">
        <v>67</v>
      </c>
      <c r="I14" s="33" t="s">
        <v>289</v>
      </c>
      <c r="J14" s="215" t="s">
        <v>224</v>
      </c>
      <c r="K14" s="216" t="s">
        <v>290</v>
      </c>
      <c r="L14" s="216" t="s">
        <v>1134</v>
      </c>
      <c r="M14" s="33" t="s">
        <v>226</v>
      </c>
      <c r="N14" s="256">
        <v>13</v>
      </c>
      <c r="O14" s="257">
        <v>13</v>
      </c>
      <c r="P14" s="237">
        <v>0.7</v>
      </c>
      <c r="Q14" s="238">
        <v>30000000</v>
      </c>
      <c r="R14" s="208">
        <f t="shared" si="0"/>
        <v>0</v>
      </c>
      <c r="S14" s="211"/>
      <c r="T14" s="212"/>
      <c r="U14" s="208"/>
      <c r="V14" s="207"/>
      <c r="W14" s="208"/>
      <c r="X14" s="207"/>
      <c r="Y14" s="208"/>
      <c r="Z14" s="207"/>
      <c r="AA14" s="162"/>
      <c r="AB14" s="28" t="s">
        <v>1135</v>
      </c>
    </row>
    <row r="15" spans="1:28" ht="93" customHeight="1" x14ac:dyDescent="0.25">
      <c r="A15" s="270"/>
      <c r="B15" s="273"/>
      <c r="C15" s="266"/>
      <c r="D15" s="216">
        <v>12</v>
      </c>
      <c r="E15" s="214" t="s">
        <v>1136</v>
      </c>
      <c r="F15" s="214" t="s">
        <v>1137</v>
      </c>
      <c r="G15" s="214" t="s">
        <v>71</v>
      </c>
      <c r="H15" s="214" t="s">
        <v>72</v>
      </c>
      <c r="I15" s="33" t="s">
        <v>285</v>
      </c>
      <c r="J15" s="7" t="s">
        <v>211</v>
      </c>
      <c r="K15" s="9" t="s">
        <v>212</v>
      </c>
      <c r="L15" s="216">
        <v>46</v>
      </c>
      <c r="M15" s="33" t="s">
        <v>1138</v>
      </c>
      <c r="N15" s="256">
        <v>12</v>
      </c>
      <c r="O15" s="257">
        <v>12</v>
      </c>
      <c r="P15" s="213">
        <v>0.8</v>
      </c>
      <c r="Q15" s="238">
        <v>150000000</v>
      </c>
      <c r="R15" s="208">
        <v>150000000</v>
      </c>
      <c r="S15" s="211"/>
      <c r="T15" s="212"/>
      <c r="U15" s="208"/>
      <c r="V15" s="207"/>
      <c r="W15" s="208"/>
      <c r="X15" s="207"/>
      <c r="Y15" s="208"/>
      <c r="Z15" s="207"/>
      <c r="AA15" s="162"/>
      <c r="AB15" s="28" t="s">
        <v>1135</v>
      </c>
    </row>
    <row r="16" spans="1:28" ht="86.25" customHeight="1" x14ac:dyDescent="0.25">
      <c r="A16" s="270"/>
      <c r="B16" s="273"/>
      <c r="C16" s="266"/>
      <c r="D16" s="216">
        <v>13</v>
      </c>
      <c r="E16" s="214" t="s">
        <v>1139</v>
      </c>
      <c r="F16" s="214" t="s">
        <v>288</v>
      </c>
      <c r="G16" s="214" t="s">
        <v>1140</v>
      </c>
      <c r="H16" s="214" t="s">
        <v>74</v>
      </c>
      <c r="I16" s="33" t="s">
        <v>1141</v>
      </c>
      <c r="J16" s="215" t="s">
        <v>228</v>
      </c>
      <c r="K16" s="28" t="s">
        <v>229</v>
      </c>
      <c r="L16" s="216" t="s">
        <v>1142</v>
      </c>
      <c r="M16" s="56" t="s">
        <v>231</v>
      </c>
      <c r="N16" s="256">
        <v>12</v>
      </c>
      <c r="O16" s="257">
        <v>12</v>
      </c>
      <c r="P16" s="213">
        <v>0.7</v>
      </c>
      <c r="Q16" s="238">
        <v>11000000</v>
      </c>
      <c r="R16" s="208">
        <f>U16+W16+Y16+AA16</f>
        <v>0</v>
      </c>
      <c r="S16" s="211"/>
      <c r="T16" s="212"/>
      <c r="U16" s="208"/>
      <c r="V16" s="207"/>
      <c r="W16" s="208"/>
      <c r="X16" s="207"/>
      <c r="Y16" s="208"/>
      <c r="Z16" s="207"/>
      <c r="AA16" s="162"/>
      <c r="AB16" s="28" t="s">
        <v>1135</v>
      </c>
    </row>
    <row r="17" spans="1:28" ht="75.75" customHeight="1" x14ac:dyDescent="0.25">
      <c r="A17" s="270"/>
      <c r="B17" s="273"/>
      <c r="C17" s="266"/>
      <c r="D17" s="216">
        <v>14</v>
      </c>
      <c r="E17" s="214" t="s">
        <v>1143</v>
      </c>
      <c r="F17" s="214" t="s">
        <v>76</v>
      </c>
      <c r="G17" s="214" t="s">
        <v>1144</v>
      </c>
      <c r="H17" s="214" t="s">
        <v>78</v>
      </c>
      <c r="I17" s="33" t="s">
        <v>68</v>
      </c>
      <c r="J17" s="215" t="s">
        <v>211</v>
      </c>
      <c r="K17" s="216" t="s">
        <v>218</v>
      </c>
      <c r="L17" s="216">
        <v>32</v>
      </c>
      <c r="M17" s="33" t="s">
        <v>232</v>
      </c>
      <c r="N17" s="256">
        <v>9</v>
      </c>
      <c r="O17" s="257">
        <v>9</v>
      </c>
      <c r="P17" s="213">
        <v>0.6</v>
      </c>
      <c r="Q17" s="238">
        <v>250412588</v>
      </c>
      <c r="R17" s="208">
        <v>25400000</v>
      </c>
      <c r="S17" s="211"/>
      <c r="T17" s="212"/>
      <c r="U17" s="208"/>
      <c r="V17" s="207"/>
      <c r="W17" s="208"/>
      <c r="X17" s="207"/>
      <c r="Y17" s="208"/>
      <c r="Z17" s="207"/>
      <c r="AA17" s="162"/>
      <c r="AB17" s="28" t="s">
        <v>1135</v>
      </c>
    </row>
    <row r="18" spans="1:28" ht="73.5" customHeight="1" x14ac:dyDescent="0.25">
      <c r="A18" s="270"/>
      <c r="B18" s="273"/>
      <c r="C18" s="266" t="s">
        <v>79</v>
      </c>
      <c r="D18" s="216">
        <v>15</v>
      </c>
      <c r="E18" s="214" t="s">
        <v>80</v>
      </c>
      <c r="F18" s="214" t="s">
        <v>81</v>
      </c>
      <c r="G18" s="214" t="s">
        <v>1145</v>
      </c>
      <c r="H18" s="214" t="s">
        <v>83</v>
      </c>
      <c r="I18" s="33" t="s">
        <v>84</v>
      </c>
      <c r="J18" s="270" t="s">
        <v>233</v>
      </c>
      <c r="K18" s="273" t="s">
        <v>234</v>
      </c>
      <c r="L18" s="275">
        <v>197</v>
      </c>
      <c r="M18" s="276" t="s">
        <v>217</v>
      </c>
      <c r="N18" s="258">
        <v>1</v>
      </c>
      <c r="O18" s="259">
        <v>1</v>
      </c>
      <c r="P18" s="321">
        <v>0.7</v>
      </c>
      <c r="Q18" s="442">
        <v>50000000</v>
      </c>
      <c r="R18" s="361">
        <v>12762000</v>
      </c>
      <c r="S18" s="211"/>
      <c r="T18" s="212"/>
      <c r="U18" s="208"/>
      <c r="V18" s="207"/>
      <c r="W18" s="208"/>
      <c r="X18" s="207"/>
      <c r="Y18" s="208"/>
      <c r="Z18" s="207"/>
      <c r="AA18" s="162"/>
      <c r="AB18" s="239" t="s">
        <v>1146</v>
      </c>
    </row>
    <row r="19" spans="1:28" ht="72.75" customHeight="1" x14ac:dyDescent="0.25">
      <c r="A19" s="270"/>
      <c r="B19" s="273"/>
      <c r="C19" s="266"/>
      <c r="D19" s="216">
        <v>16</v>
      </c>
      <c r="E19" s="214" t="s">
        <v>85</v>
      </c>
      <c r="F19" s="214" t="s">
        <v>86</v>
      </c>
      <c r="G19" s="214" t="s">
        <v>291</v>
      </c>
      <c r="H19" s="214" t="s">
        <v>87</v>
      </c>
      <c r="I19" s="89" t="s">
        <v>1147</v>
      </c>
      <c r="J19" s="270"/>
      <c r="K19" s="273"/>
      <c r="L19" s="275"/>
      <c r="M19" s="276"/>
      <c r="N19" s="260">
        <v>1</v>
      </c>
      <c r="O19" s="261">
        <v>1</v>
      </c>
      <c r="P19" s="322"/>
      <c r="Q19" s="443"/>
      <c r="R19" s="368"/>
      <c r="S19" s="211"/>
      <c r="T19" s="212"/>
      <c r="U19" s="208"/>
      <c r="V19" s="207"/>
      <c r="W19" s="208"/>
      <c r="X19" s="207"/>
      <c r="Y19" s="208"/>
      <c r="Z19" s="207"/>
      <c r="AA19" s="162"/>
      <c r="AB19" s="239" t="s">
        <v>1148</v>
      </c>
    </row>
    <row r="20" spans="1:28" ht="60" customHeight="1" x14ac:dyDescent="0.25">
      <c r="A20" s="270"/>
      <c r="B20" s="273"/>
      <c r="C20" s="266"/>
      <c r="D20" s="216">
        <v>17</v>
      </c>
      <c r="E20" s="214" t="s">
        <v>89</v>
      </c>
      <c r="F20" s="214" t="s">
        <v>90</v>
      </c>
      <c r="G20" s="214" t="s">
        <v>91</v>
      </c>
      <c r="H20" s="214" t="s">
        <v>87</v>
      </c>
      <c r="I20" s="89" t="s">
        <v>1149</v>
      </c>
      <c r="J20" s="270"/>
      <c r="K20" s="273"/>
      <c r="L20" s="275"/>
      <c r="M20" s="276"/>
      <c r="N20" s="262">
        <v>1</v>
      </c>
      <c r="O20" s="263">
        <v>1</v>
      </c>
      <c r="P20" s="323"/>
      <c r="Q20" s="444"/>
      <c r="R20" s="362"/>
      <c r="S20" s="211"/>
      <c r="T20" s="212"/>
      <c r="U20" s="208"/>
      <c r="V20" s="207"/>
      <c r="W20" s="208"/>
      <c r="X20" s="207"/>
      <c r="Y20" s="208"/>
      <c r="Z20" s="207"/>
      <c r="AA20" s="162"/>
      <c r="AB20" s="239" t="s">
        <v>1150</v>
      </c>
    </row>
    <row r="21" spans="1:28" ht="60" customHeight="1" x14ac:dyDescent="0.25">
      <c r="A21" s="270"/>
      <c r="B21" s="273"/>
      <c r="C21" s="266"/>
      <c r="D21" s="216">
        <v>18</v>
      </c>
      <c r="E21" s="214" t="s">
        <v>1151</v>
      </c>
      <c r="F21" s="214" t="s">
        <v>94</v>
      </c>
      <c r="G21" s="214" t="s">
        <v>1152</v>
      </c>
      <c r="H21" s="216" t="s">
        <v>96</v>
      </c>
      <c r="I21" s="89" t="s">
        <v>1153</v>
      </c>
      <c r="J21" s="215" t="s">
        <v>96</v>
      </c>
      <c r="K21" s="216" t="s">
        <v>96</v>
      </c>
      <c r="L21" s="216" t="s">
        <v>96</v>
      </c>
      <c r="M21" s="217" t="s">
        <v>96</v>
      </c>
      <c r="N21" s="256">
        <v>0</v>
      </c>
      <c r="O21" s="257">
        <v>0</v>
      </c>
      <c r="P21" s="213">
        <v>0</v>
      </c>
      <c r="Q21" s="207"/>
      <c r="R21" s="208">
        <f>U21+W21+Y21+AA21</f>
        <v>0</v>
      </c>
      <c r="S21" s="211"/>
      <c r="T21" s="212"/>
      <c r="U21" s="208"/>
      <c r="V21" s="207"/>
      <c r="W21" s="208"/>
      <c r="X21" s="207"/>
      <c r="Y21" s="208"/>
      <c r="Z21" s="207"/>
      <c r="AA21" s="162"/>
      <c r="AB21" s="239" t="s">
        <v>1148</v>
      </c>
    </row>
    <row r="22" spans="1:28" ht="60" customHeight="1" x14ac:dyDescent="0.25">
      <c r="A22" s="270"/>
      <c r="B22" s="273"/>
      <c r="C22" s="266"/>
      <c r="D22" s="216">
        <v>19</v>
      </c>
      <c r="E22" s="214" t="s">
        <v>98</v>
      </c>
      <c r="F22" s="214" t="s">
        <v>99</v>
      </c>
      <c r="G22" s="214" t="s">
        <v>100</v>
      </c>
      <c r="H22" s="214" t="s">
        <v>101</v>
      </c>
      <c r="I22" s="89" t="s">
        <v>1154</v>
      </c>
      <c r="J22" s="215" t="s">
        <v>233</v>
      </c>
      <c r="K22" s="216" t="s">
        <v>234</v>
      </c>
      <c r="L22" s="218">
        <v>192</v>
      </c>
      <c r="M22" s="219" t="s">
        <v>235</v>
      </c>
      <c r="N22" s="256">
        <v>1</v>
      </c>
      <c r="O22" s="257">
        <v>1</v>
      </c>
      <c r="P22" s="213">
        <v>0.7</v>
      </c>
      <c r="Q22" s="238">
        <v>44500000</v>
      </c>
      <c r="R22" s="208">
        <v>5596000</v>
      </c>
      <c r="S22" s="211"/>
      <c r="T22" s="212"/>
      <c r="U22" s="208"/>
      <c r="V22" s="207"/>
      <c r="W22" s="208"/>
      <c r="X22" s="207"/>
      <c r="Y22" s="208"/>
      <c r="Z22" s="207"/>
      <c r="AA22" s="162"/>
      <c r="AB22" s="239" t="s">
        <v>1155</v>
      </c>
    </row>
    <row r="23" spans="1:28" ht="82.5" customHeight="1" x14ac:dyDescent="0.25">
      <c r="A23" s="270"/>
      <c r="B23" s="273"/>
      <c r="C23" s="266"/>
      <c r="D23" s="216">
        <v>20</v>
      </c>
      <c r="E23" s="214" t="s">
        <v>1156</v>
      </c>
      <c r="F23" s="214" t="s">
        <v>104</v>
      </c>
      <c r="G23" s="214" t="s">
        <v>105</v>
      </c>
      <c r="H23" s="214" t="s">
        <v>106</v>
      </c>
      <c r="I23" s="33" t="s">
        <v>1157</v>
      </c>
      <c r="J23" s="215" t="s">
        <v>96</v>
      </c>
      <c r="K23" s="216" t="s">
        <v>96</v>
      </c>
      <c r="L23" s="216" t="s">
        <v>96</v>
      </c>
      <c r="M23" s="217" t="s">
        <v>96</v>
      </c>
      <c r="N23" s="256">
        <v>0</v>
      </c>
      <c r="O23" s="257">
        <v>0</v>
      </c>
      <c r="P23" s="213">
        <v>0</v>
      </c>
      <c r="Q23" s="207"/>
      <c r="R23" s="208">
        <f>U23+W23+Y23+AA23</f>
        <v>0</v>
      </c>
      <c r="S23" s="211"/>
      <c r="T23" s="212"/>
      <c r="U23" s="208"/>
      <c r="V23" s="207"/>
      <c r="W23" s="208"/>
      <c r="X23" s="207"/>
      <c r="Y23" s="208"/>
      <c r="Z23" s="207"/>
      <c r="AA23" s="162"/>
      <c r="AB23" s="239" t="s">
        <v>1155</v>
      </c>
    </row>
    <row r="24" spans="1:28" ht="92.25" customHeight="1" x14ac:dyDescent="0.25">
      <c r="A24" s="270"/>
      <c r="B24" s="292" t="s">
        <v>108</v>
      </c>
      <c r="C24" s="266" t="s">
        <v>109</v>
      </c>
      <c r="D24" s="216">
        <v>21</v>
      </c>
      <c r="E24" s="228" t="s">
        <v>1158</v>
      </c>
      <c r="F24" s="214" t="s">
        <v>1159</v>
      </c>
      <c r="G24" s="214" t="s">
        <v>1160</v>
      </c>
      <c r="H24" s="214" t="s">
        <v>113</v>
      </c>
      <c r="I24" s="33" t="s">
        <v>1161</v>
      </c>
      <c r="J24" s="215" t="s">
        <v>236</v>
      </c>
      <c r="K24" s="216" t="s">
        <v>237</v>
      </c>
      <c r="L24" s="216">
        <v>65</v>
      </c>
      <c r="M24" s="33" t="s">
        <v>238</v>
      </c>
      <c r="N24" s="256">
        <v>1</v>
      </c>
      <c r="O24" s="257">
        <v>1</v>
      </c>
      <c r="P24" s="213">
        <v>0.8</v>
      </c>
      <c r="Q24" s="240">
        <v>2210457012</v>
      </c>
      <c r="R24" s="208">
        <v>199742308</v>
      </c>
      <c r="S24" s="211"/>
      <c r="T24" s="212"/>
      <c r="U24" s="208"/>
      <c r="V24" s="207"/>
      <c r="W24" s="208"/>
      <c r="X24" s="207"/>
      <c r="Y24" s="208"/>
      <c r="Z24" s="207"/>
      <c r="AA24" s="162"/>
      <c r="AB24" s="241" t="s">
        <v>1162</v>
      </c>
    </row>
    <row r="25" spans="1:28" ht="60" customHeight="1" x14ac:dyDescent="0.25">
      <c r="A25" s="270"/>
      <c r="B25" s="292"/>
      <c r="C25" s="266"/>
      <c r="D25" s="216">
        <v>22</v>
      </c>
      <c r="E25" s="214" t="s">
        <v>1163</v>
      </c>
      <c r="F25" s="214" t="s">
        <v>1164</v>
      </c>
      <c r="G25" s="214" t="s">
        <v>1165</v>
      </c>
      <c r="H25" s="214" t="s">
        <v>118</v>
      </c>
      <c r="I25" s="33" t="s">
        <v>119</v>
      </c>
      <c r="J25" s="227" t="s">
        <v>236</v>
      </c>
      <c r="K25" s="222" t="s">
        <v>239</v>
      </c>
      <c r="L25" s="216">
        <v>85</v>
      </c>
      <c r="M25" s="33" t="s">
        <v>240</v>
      </c>
      <c r="N25" s="256">
        <v>1</v>
      </c>
      <c r="O25" s="257">
        <v>1</v>
      </c>
      <c r="P25" s="213">
        <v>0.8</v>
      </c>
      <c r="Q25" s="242"/>
      <c r="R25" s="208">
        <f>U25+W25+Y25+AA25</f>
        <v>0</v>
      </c>
      <c r="S25" s="211"/>
      <c r="T25" s="212"/>
      <c r="U25" s="208"/>
      <c r="V25" s="207"/>
      <c r="W25" s="208"/>
      <c r="X25" s="207"/>
      <c r="Y25" s="208"/>
      <c r="Z25" s="207"/>
      <c r="AA25" s="162"/>
      <c r="AB25" s="241" t="s">
        <v>1166</v>
      </c>
    </row>
    <row r="26" spans="1:28" ht="108.75" customHeight="1" x14ac:dyDescent="0.25">
      <c r="A26" s="270"/>
      <c r="B26" s="292"/>
      <c r="C26" s="266"/>
      <c r="D26" s="216">
        <v>23</v>
      </c>
      <c r="E26" s="214" t="s">
        <v>1167</v>
      </c>
      <c r="F26" s="214" t="s">
        <v>1168</v>
      </c>
      <c r="G26" s="214" t="s">
        <v>122</v>
      </c>
      <c r="H26" s="214" t="s">
        <v>118</v>
      </c>
      <c r="I26" s="33" t="s">
        <v>1169</v>
      </c>
      <c r="J26" s="215" t="s">
        <v>96</v>
      </c>
      <c r="K26" s="216" t="s">
        <v>96</v>
      </c>
      <c r="L26" s="216" t="s">
        <v>96</v>
      </c>
      <c r="M26" s="60" t="s">
        <v>1170</v>
      </c>
      <c r="N26" s="256">
        <v>1</v>
      </c>
      <c r="O26" s="257">
        <v>1</v>
      </c>
      <c r="P26" s="213">
        <v>0.6</v>
      </c>
      <c r="Q26" s="207"/>
      <c r="R26" s="208">
        <f>U26+W26+Y26+AA26</f>
        <v>0</v>
      </c>
      <c r="S26" s="211"/>
      <c r="T26" s="212"/>
      <c r="U26" s="208"/>
      <c r="V26" s="207"/>
      <c r="W26" s="208"/>
      <c r="X26" s="207"/>
      <c r="Y26" s="208"/>
      <c r="Z26" s="207"/>
      <c r="AA26" s="162"/>
      <c r="AB26" s="241" t="s">
        <v>1171</v>
      </c>
    </row>
    <row r="27" spans="1:28" ht="88.5" customHeight="1" x14ac:dyDescent="0.25">
      <c r="A27" s="270"/>
      <c r="B27" s="292"/>
      <c r="C27" s="266" t="s">
        <v>124</v>
      </c>
      <c r="D27" s="216">
        <v>24</v>
      </c>
      <c r="E27" s="214" t="s">
        <v>125</v>
      </c>
      <c r="F27" s="214" t="s">
        <v>126</v>
      </c>
      <c r="G27" s="214" t="s">
        <v>127</v>
      </c>
      <c r="H27" s="214" t="s">
        <v>128</v>
      </c>
      <c r="I27" s="33" t="s">
        <v>1172</v>
      </c>
      <c r="J27" s="215" t="s">
        <v>242</v>
      </c>
      <c r="K27" s="216" t="s">
        <v>243</v>
      </c>
      <c r="L27" s="216">
        <v>68</v>
      </c>
      <c r="M27" s="33" t="s">
        <v>244</v>
      </c>
      <c r="N27" s="256">
        <v>1</v>
      </c>
      <c r="O27" s="257">
        <v>1</v>
      </c>
      <c r="P27" s="213">
        <v>0.56000000000000005</v>
      </c>
      <c r="Q27" s="238">
        <v>25000000</v>
      </c>
      <c r="R27" s="208">
        <v>2935000</v>
      </c>
      <c r="S27" s="211"/>
      <c r="T27" s="212"/>
      <c r="U27" s="208"/>
      <c r="V27" s="207"/>
      <c r="W27" s="208"/>
      <c r="X27" s="207"/>
      <c r="Y27" s="208"/>
      <c r="Z27" s="207"/>
      <c r="AA27" s="162"/>
      <c r="AB27" s="241" t="s">
        <v>1173</v>
      </c>
    </row>
    <row r="28" spans="1:28" ht="76.5" x14ac:dyDescent="0.25">
      <c r="A28" s="270"/>
      <c r="B28" s="292"/>
      <c r="C28" s="266"/>
      <c r="D28" s="216">
        <v>25</v>
      </c>
      <c r="E28" s="228" t="s">
        <v>1174</v>
      </c>
      <c r="F28" s="214" t="s">
        <v>1175</v>
      </c>
      <c r="G28" s="214" t="s">
        <v>132</v>
      </c>
      <c r="H28" s="214" t="s">
        <v>133</v>
      </c>
      <c r="I28" s="33" t="s">
        <v>1176</v>
      </c>
      <c r="J28" s="215" t="s">
        <v>245</v>
      </c>
      <c r="K28" s="216" t="s">
        <v>246</v>
      </c>
      <c r="L28" s="216">
        <v>107</v>
      </c>
      <c r="M28" s="33" t="s">
        <v>1177</v>
      </c>
      <c r="N28" s="256">
        <v>1</v>
      </c>
      <c r="O28" s="257">
        <v>1</v>
      </c>
      <c r="P28" s="213">
        <v>0.8</v>
      </c>
      <c r="Q28" s="238">
        <v>144717884</v>
      </c>
      <c r="R28" s="208">
        <v>100000000</v>
      </c>
      <c r="S28" s="211"/>
      <c r="T28" s="212"/>
      <c r="U28" s="208"/>
      <c r="V28" s="207"/>
      <c r="W28" s="208"/>
      <c r="X28" s="207"/>
      <c r="Y28" s="208"/>
      <c r="Z28" s="207"/>
      <c r="AA28" s="162"/>
      <c r="AB28" s="241" t="s">
        <v>1178</v>
      </c>
    </row>
    <row r="29" spans="1:28" ht="79.5" customHeight="1" x14ac:dyDescent="0.25">
      <c r="A29" s="270"/>
      <c r="B29" s="292"/>
      <c r="C29" s="266" t="s">
        <v>135</v>
      </c>
      <c r="D29" s="216">
        <v>26</v>
      </c>
      <c r="E29" s="214" t="s">
        <v>1179</v>
      </c>
      <c r="F29" s="214" t="s">
        <v>137</v>
      </c>
      <c r="G29" s="214" t="s">
        <v>138</v>
      </c>
      <c r="H29" s="214" t="s">
        <v>139</v>
      </c>
      <c r="I29" s="33" t="s">
        <v>1180</v>
      </c>
      <c r="J29" s="215" t="s">
        <v>96</v>
      </c>
      <c r="K29" s="216" t="s">
        <v>96</v>
      </c>
      <c r="L29" s="216" t="s">
        <v>96</v>
      </c>
      <c r="M29" s="60"/>
      <c r="N29" s="256">
        <v>1</v>
      </c>
      <c r="O29" s="257">
        <v>1</v>
      </c>
      <c r="P29" s="213">
        <v>0.8</v>
      </c>
      <c r="Q29" s="207"/>
      <c r="R29" s="208">
        <f>U29+W29+Y29+AA29</f>
        <v>0</v>
      </c>
      <c r="S29" s="211"/>
      <c r="T29" s="212"/>
      <c r="U29" s="208"/>
      <c r="V29" s="207"/>
      <c r="W29" s="208"/>
      <c r="X29" s="207"/>
      <c r="Y29" s="208"/>
      <c r="Z29" s="207"/>
      <c r="AA29" s="162"/>
      <c r="AB29" s="241" t="s">
        <v>1181</v>
      </c>
    </row>
    <row r="30" spans="1:28" ht="121.5" customHeight="1" x14ac:dyDescent="0.25">
      <c r="A30" s="270"/>
      <c r="B30" s="292"/>
      <c r="C30" s="266"/>
      <c r="D30" s="216">
        <v>27</v>
      </c>
      <c r="E30" s="28" t="s">
        <v>1182</v>
      </c>
      <c r="F30" s="28" t="s">
        <v>142</v>
      </c>
      <c r="G30" s="28" t="s">
        <v>143</v>
      </c>
      <c r="H30" s="28" t="s">
        <v>144</v>
      </c>
      <c r="I30" s="62" t="s">
        <v>145</v>
      </c>
      <c r="J30" s="61" t="s">
        <v>1119</v>
      </c>
      <c r="K30" s="28" t="s">
        <v>216</v>
      </c>
      <c r="L30" s="216">
        <v>197</v>
      </c>
      <c r="M30" s="62" t="s">
        <v>217</v>
      </c>
      <c r="N30" s="256">
        <v>1</v>
      </c>
      <c r="O30" s="257">
        <v>1</v>
      </c>
      <c r="P30" s="213">
        <v>0.65</v>
      </c>
      <c r="Q30" s="238">
        <v>50000000</v>
      </c>
      <c r="R30" s="208">
        <v>12762000</v>
      </c>
      <c r="S30" s="211"/>
      <c r="T30" s="212"/>
      <c r="U30" s="208"/>
      <c r="V30" s="207"/>
      <c r="W30" s="208"/>
      <c r="X30" s="207"/>
      <c r="Y30" s="208"/>
      <c r="Z30" s="207"/>
      <c r="AA30" s="162"/>
      <c r="AB30" s="241" t="s">
        <v>1183</v>
      </c>
    </row>
    <row r="31" spans="1:28" ht="120.75" customHeight="1" x14ac:dyDescent="0.25">
      <c r="A31" s="270"/>
      <c r="B31" s="275" t="s">
        <v>146</v>
      </c>
      <c r="C31" s="273" t="s">
        <v>147</v>
      </c>
      <c r="D31" s="216">
        <v>28</v>
      </c>
      <c r="E31" s="28" t="s">
        <v>1184</v>
      </c>
      <c r="F31" s="28" t="s">
        <v>149</v>
      </c>
      <c r="G31" s="28" t="s">
        <v>150</v>
      </c>
      <c r="H31" s="28" t="s">
        <v>151</v>
      </c>
      <c r="I31" s="62" t="s">
        <v>152</v>
      </c>
      <c r="J31" s="61"/>
      <c r="K31" s="41"/>
      <c r="L31" s="216"/>
      <c r="M31" s="63"/>
      <c r="N31" s="264">
        <v>1</v>
      </c>
      <c r="O31" s="257">
        <v>0</v>
      </c>
      <c r="P31" s="213">
        <v>0</v>
      </c>
      <c r="Q31" s="207"/>
      <c r="R31" s="208"/>
      <c r="S31" s="211"/>
      <c r="T31" s="212"/>
      <c r="U31" s="208"/>
      <c r="V31" s="207"/>
      <c r="W31" s="208"/>
      <c r="X31" s="207"/>
      <c r="Y31" s="208"/>
      <c r="Z31" s="207"/>
      <c r="AA31" s="162"/>
      <c r="AB31" s="18" t="s">
        <v>1185</v>
      </c>
    </row>
    <row r="32" spans="1:28" ht="51" customHeight="1" x14ac:dyDescent="0.25">
      <c r="A32" s="270"/>
      <c r="B32" s="275"/>
      <c r="C32" s="273"/>
      <c r="D32" s="273">
        <v>29</v>
      </c>
      <c r="E32" s="273" t="s">
        <v>1186</v>
      </c>
      <c r="F32" s="273" t="s">
        <v>154</v>
      </c>
      <c r="G32" s="273" t="s">
        <v>155</v>
      </c>
      <c r="H32" s="273" t="s">
        <v>151</v>
      </c>
      <c r="I32" s="274" t="s">
        <v>152</v>
      </c>
      <c r="J32" s="318" t="s">
        <v>254</v>
      </c>
      <c r="K32" s="312" t="s">
        <v>249</v>
      </c>
      <c r="L32" s="312">
        <v>154</v>
      </c>
      <c r="M32" s="273" t="s">
        <v>258</v>
      </c>
      <c r="N32" s="273">
        <v>0</v>
      </c>
      <c r="O32" s="273">
        <v>0</v>
      </c>
      <c r="P32" s="427">
        <v>0</v>
      </c>
      <c r="Q32" s="430">
        <v>55960000</v>
      </c>
      <c r="R32" s="404">
        <v>55960000</v>
      </c>
      <c r="S32" s="425"/>
      <c r="T32" s="426"/>
      <c r="U32" s="404"/>
      <c r="V32" s="403"/>
      <c r="W32" s="404"/>
      <c r="X32" s="403"/>
      <c r="Y32" s="404"/>
      <c r="Z32" s="403"/>
      <c r="AA32" s="433"/>
      <c r="AB32" s="275" t="s">
        <v>1187</v>
      </c>
    </row>
    <row r="33" spans="1:28" ht="15" customHeight="1" x14ac:dyDescent="0.25">
      <c r="A33" s="270"/>
      <c r="B33" s="275"/>
      <c r="C33" s="273"/>
      <c r="D33" s="273"/>
      <c r="E33" s="273"/>
      <c r="F33" s="273"/>
      <c r="G33" s="273"/>
      <c r="H33" s="273"/>
      <c r="I33" s="274"/>
      <c r="J33" s="319"/>
      <c r="K33" s="313"/>
      <c r="L33" s="313"/>
      <c r="M33" s="273"/>
      <c r="N33" s="273"/>
      <c r="O33" s="273"/>
      <c r="P33" s="428"/>
      <c r="Q33" s="430"/>
      <c r="R33" s="404"/>
      <c r="S33" s="425"/>
      <c r="T33" s="426"/>
      <c r="U33" s="404"/>
      <c r="V33" s="403"/>
      <c r="W33" s="404"/>
      <c r="X33" s="403"/>
      <c r="Y33" s="404"/>
      <c r="Z33" s="403"/>
      <c r="AA33" s="433"/>
      <c r="AB33" s="275"/>
    </row>
    <row r="34" spans="1:28" ht="15" customHeight="1" x14ac:dyDescent="0.25">
      <c r="A34" s="270"/>
      <c r="B34" s="275"/>
      <c r="C34" s="273"/>
      <c r="D34" s="273"/>
      <c r="E34" s="273"/>
      <c r="F34" s="273"/>
      <c r="G34" s="273"/>
      <c r="H34" s="273"/>
      <c r="I34" s="274"/>
      <c r="J34" s="319"/>
      <c r="K34" s="313"/>
      <c r="L34" s="313"/>
      <c r="M34" s="273"/>
      <c r="N34" s="273"/>
      <c r="O34" s="273"/>
      <c r="P34" s="428"/>
      <c r="Q34" s="430"/>
      <c r="R34" s="404"/>
      <c r="S34" s="425"/>
      <c r="T34" s="426"/>
      <c r="U34" s="404"/>
      <c r="V34" s="403"/>
      <c r="W34" s="404"/>
      <c r="X34" s="403"/>
      <c r="Y34" s="404"/>
      <c r="Z34" s="403"/>
      <c r="AA34" s="433"/>
      <c r="AB34" s="275"/>
    </row>
    <row r="35" spans="1:28" x14ac:dyDescent="0.25">
      <c r="A35" s="270"/>
      <c r="B35" s="275"/>
      <c r="C35" s="273"/>
      <c r="D35" s="273"/>
      <c r="E35" s="273"/>
      <c r="F35" s="273"/>
      <c r="G35" s="273"/>
      <c r="H35" s="273"/>
      <c r="I35" s="274"/>
      <c r="J35" s="320"/>
      <c r="K35" s="314"/>
      <c r="L35" s="314"/>
      <c r="M35" s="273"/>
      <c r="N35" s="273"/>
      <c r="O35" s="273"/>
      <c r="P35" s="429"/>
      <c r="Q35" s="430"/>
      <c r="R35" s="404"/>
      <c r="S35" s="425"/>
      <c r="T35" s="426"/>
      <c r="U35" s="404"/>
      <c r="V35" s="403"/>
      <c r="W35" s="404"/>
      <c r="X35" s="403"/>
      <c r="Y35" s="404"/>
      <c r="Z35" s="403"/>
      <c r="AA35" s="433"/>
      <c r="AB35" s="275"/>
    </row>
    <row r="36" spans="1:28" ht="31.5" customHeight="1" x14ac:dyDescent="0.25">
      <c r="A36" s="270"/>
      <c r="B36" s="275"/>
      <c r="C36" s="266" t="s">
        <v>156</v>
      </c>
      <c r="D36" s="273">
        <v>30</v>
      </c>
      <c r="E36" s="273" t="s">
        <v>157</v>
      </c>
      <c r="F36" s="273" t="s">
        <v>158</v>
      </c>
      <c r="G36" s="273" t="s">
        <v>159</v>
      </c>
      <c r="H36" s="273" t="s">
        <v>151</v>
      </c>
      <c r="I36" s="330" t="s">
        <v>179</v>
      </c>
      <c r="J36" s="318" t="s">
        <v>254</v>
      </c>
      <c r="K36" s="312" t="s">
        <v>255</v>
      </c>
      <c r="L36" s="312">
        <v>133</v>
      </c>
      <c r="M36" s="273" t="s">
        <v>257</v>
      </c>
      <c r="N36" s="273"/>
      <c r="O36" s="352"/>
      <c r="P36" s="446">
        <v>0</v>
      </c>
      <c r="Q36" s="449"/>
      <c r="R36" s="359"/>
      <c r="S36" s="452"/>
      <c r="T36" s="425"/>
      <c r="U36" s="426"/>
      <c r="V36" s="404"/>
      <c r="W36" s="403"/>
      <c r="X36" s="404"/>
      <c r="Y36" s="403"/>
      <c r="Z36" s="404"/>
      <c r="AA36" s="434"/>
      <c r="AB36" s="273" t="s">
        <v>1188</v>
      </c>
    </row>
    <row r="37" spans="1:28" ht="28.5" customHeight="1" x14ac:dyDescent="0.25">
      <c r="A37" s="270"/>
      <c r="B37" s="275"/>
      <c r="C37" s="266"/>
      <c r="D37" s="273"/>
      <c r="E37" s="273"/>
      <c r="F37" s="273"/>
      <c r="G37" s="273"/>
      <c r="H37" s="273"/>
      <c r="I37" s="331"/>
      <c r="J37" s="319"/>
      <c r="K37" s="313"/>
      <c r="L37" s="313"/>
      <c r="M37" s="273"/>
      <c r="N37" s="273"/>
      <c r="O37" s="353"/>
      <c r="P37" s="447"/>
      <c r="Q37" s="450"/>
      <c r="R37" s="366"/>
      <c r="S37" s="453"/>
      <c r="T37" s="425"/>
      <c r="U37" s="426"/>
      <c r="V37" s="404"/>
      <c r="W37" s="403"/>
      <c r="X37" s="404"/>
      <c r="Y37" s="403"/>
      <c r="Z37" s="404"/>
      <c r="AA37" s="434"/>
      <c r="AB37" s="273"/>
    </row>
    <row r="38" spans="1:28" x14ac:dyDescent="0.25">
      <c r="A38" s="270"/>
      <c r="B38" s="275"/>
      <c r="C38" s="266"/>
      <c r="D38" s="273"/>
      <c r="E38" s="273"/>
      <c r="F38" s="273"/>
      <c r="G38" s="273"/>
      <c r="H38" s="273"/>
      <c r="I38" s="331"/>
      <c r="J38" s="319"/>
      <c r="K38" s="313"/>
      <c r="L38" s="313"/>
      <c r="M38" s="273"/>
      <c r="N38" s="273"/>
      <c r="O38" s="353"/>
      <c r="P38" s="447"/>
      <c r="Q38" s="450"/>
      <c r="R38" s="366"/>
      <c r="S38" s="453"/>
      <c r="T38" s="425"/>
      <c r="U38" s="426"/>
      <c r="V38" s="404"/>
      <c r="W38" s="403"/>
      <c r="X38" s="404"/>
      <c r="Y38" s="403"/>
      <c r="Z38" s="404"/>
      <c r="AA38" s="434"/>
      <c r="AB38" s="273"/>
    </row>
    <row r="39" spans="1:28" x14ac:dyDescent="0.25">
      <c r="A39" s="270"/>
      <c r="B39" s="275"/>
      <c r="C39" s="266"/>
      <c r="D39" s="273"/>
      <c r="E39" s="273"/>
      <c r="F39" s="273"/>
      <c r="G39" s="273"/>
      <c r="H39" s="273"/>
      <c r="I39" s="331"/>
      <c r="J39" s="319"/>
      <c r="K39" s="313"/>
      <c r="L39" s="313"/>
      <c r="M39" s="273"/>
      <c r="N39" s="273"/>
      <c r="O39" s="353"/>
      <c r="P39" s="447"/>
      <c r="Q39" s="450"/>
      <c r="R39" s="366"/>
      <c r="S39" s="453"/>
      <c r="T39" s="425"/>
      <c r="U39" s="426"/>
      <c r="V39" s="404"/>
      <c r="W39" s="403"/>
      <c r="X39" s="404"/>
      <c r="Y39" s="403"/>
      <c r="Z39" s="404"/>
      <c r="AA39" s="434"/>
      <c r="AB39" s="273"/>
    </row>
    <row r="40" spans="1:28" ht="50.25" customHeight="1" x14ac:dyDescent="0.25">
      <c r="A40" s="270"/>
      <c r="B40" s="275"/>
      <c r="C40" s="266"/>
      <c r="D40" s="273"/>
      <c r="E40" s="273"/>
      <c r="F40" s="273"/>
      <c r="G40" s="273"/>
      <c r="H40" s="273"/>
      <c r="I40" s="331"/>
      <c r="J40" s="319"/>
      <c r="K40" s="313"/>
      <c r="L40" s="313"/>
      <c r="M40" s="273"/>
      <c r="N40" s="273"/>
      <c r="O40" s="353"/>
      <c r="P40" s="447"/>
      <c r="Q40" s="450"/>
      <c r="R40" s="366"/>
      <c r="S40" s="453"/>
      <c r="T40" s="425"/>
      <c r="U40" s="426"/>
      <c r="V40" s="404"/>
      <c r="W40" s="403"/>
      <c r="X40" s="404"/>
      <c r="Y40" s="403"/>
      <c r="Z40" s="404"/>
      <c r="AA40" s="434"/>
      <c r="AB40" s="273"/>
    </row>
    <row r="41" spans="1:28" ht="63.75" customHeight="1" x14ac:dyDescent="0.25">
      <c r="A41" s="270"/>
      <c r="B41" s="275"/>
      <c r="C41" s="266"/>
      <c r="D41" s="273"/>
      <c r="E41" s="273"/>
      <c r="F41" s="273"/>
      <c r="G41" s="273"/>
      <c r="H41" s="273"/>
      <c r="I41" s="332"/>
      <c r="J41" s="319"/>
      <c r="K41" s="313"/>
      <c r="L41" s="313"/>
      <c r="M41" s="273"/>
      <c r="N41" s="273"/>
      <c r="O41" s="353"/>
      <c r="P41" s="447"/>
      <c r="Q41" s="450"/>
      <c r="R41" s="366"/>
      <c r="S41" s="453"/>
      <c r="T41" s="425"/>
      <c r="U41" s="426"/>
      <c r="V41" s="404"/>
      <c r="W41" s="403"/>
      <c r="X41" s="404"/>
      <c r="Y41" s="403"/>
      <c r="Z41" s="404"/>
      <c r="AA41" s="434"/>
      <c r="AB41" s="273"/>
    </row>
    <row r="42" spans="1:28" ht="110.25" customHeight="1" x14ac:dyDescent="0.25">
      <c r="A42" s="270"/>
      <c r="B42" s="275"/>
      <c r="C42" s="266"/>
      <c r="D42" s="216">
        <v>31</v>
      </c>
      <c r="E42" s="214" t="s">
        <v>160</v>
      </c>
      <c r="F42" s="214" t="s">
        <v>1189</v>
      </c>
      <c r="G42" s="214" t="s">
        <v>162</v>
      </c>
      <c r="H42" s="214" t="s">
        <v>118</v>
      </c>
      <c r="I42" s="33" t="s">
        <v>152</v>
      </c>
      <c r="J42" s="320"/>
      <c r="K42" s="314"/>
      <c r="L42" s="314"/>
      <c r="M42" s="273"/>
      <c r="N42" s="273"/>
      <c r="O42" s="445"/>
      <c r="P42" s="448"/>
      <c r="Q42" s="451"/>
      <c r="R42" s="360"/>
      <c r="S42" s="454"/>
      <c r="T42" s="212"/>
      <c r="U42" s="208"/>
      <c r="V42" s="207"/>
      <c r="W42" s="208"/>
      <c r="X42" s="207"/>
      <c r="Y42" s="208"/>
      <c r="Z42" s="207"/>
      <c r="AA42" s="162"/>
      <c r="AB42" s="28" t="s">
        <v>1190</v>
      </c>
    </row>
    <row r="43" spans="1:28" ht="140.25" x14ac:dyDescent="0.25">
      <c r="A43" s="270"/>
      <c r="B43" s="275"/>
      <c r="C43" s="266" t="s">
        <v>164</v>
      </c>
      <c r="D43" s="216">
        <v>32</v>
      </c>
      <c r="E43" s="216" t="s">
        <v>165</v>
      </c>
      <c r="F43" s="216" t="s">
        <v>166</v>
      </c>
      <c r="G43" s="216" t="s">
        <v>167</v>
      </c>
      <c r="H43" s="216" t="s">
        <v>168</v>
      </c>
      <c r="I43" s="217" t="s">
        <v>1191</v>
      </c>
      <c r="J43" s="215" t="s">
        <v>254</v>
      </c>
      <c r="K43" s="216" t="s">
        <v>255</v>
      </c>
      <c r="L43" s="216">
        <v>134</v>
      </c>
      <c r="M43" s="217" t="s">
        <v>256</v>
      </c>
      <c r="N43" s="256">
        <v>12</v>
      </c>
      <c r="O43" s="257">
        <v>12</v>
      </c>
      <c r="P43" s="213">
        <v>0.7</v>
      </c>
      <c r="Q43" s="207">
        <v>60000000</v>
      </c>
      <c r="R43" s="208">
        <v>9412000</v>
      </c>
      <c r="S43" s="211"/>
      <c r="T43" s="212"/>
      <c r="U43" s="208"/>
      <c r="V43" s="207"/>
      <c r="W43" s="208"/>
      <c r="X43" s="207"/>
      <c r="Y43" s="208"/>
      <c r="Z43" s="207"/>
      <c r="AA43" s="162"/>
      <c r="AB43" s="243" t="s">
        <v>1192</v>
      </c>
    </row>
    <row r="44" spans="1:28" ht="178.5" x14ac:dyDescent="0.25">
      <c r="A44" s="270"/>
      <c r="B44" s="275"/>
      <c r="C44" s="266"/>
      <c r="D44" s="216">
        <v>33</v>
      </c>
      <c r="E44" s="214" t="s">
        <v>170</v>
      </c>
      <c r="F44" s="214" t="s">
        <v>171</v>
      </c>
      <c r="G44" s="214" t="s">
        <v>172</v>
      </c>
      <c r="H44" s="214" t="s">
        <v>173</v>
      </c>
      <c r="I44" s="33" t="s">
        <v>174</v>
      </c>
      <c r="J44" s="7" t="s">
        <v>265</v>
      </c>
      <c r="K44" s="9" t="s">
        <v>266</v>
      </c>
      <c r="L44" s="218">
        <v>185</v>
      </c>
      <c r="M44" s="64" t="s">
        <v>267</v>
      </c>
      <c r="N44" s="256">
        <v>1</v>
      </c>
      <c r="O44" s="257">
        <v>1</v>
      </c>
      <c r="P44" s="213">
        <v>0.7</v>
      </c>
      <c r="Q44" s="207">
        <v>40000000</v>
      </c>
      <c r="R44" s="208">
        <v>2180000</v>
      </c>
      <c r="S44" s="211"/>
      <c r="T44" s="212"/>
      <c r="U44" s="208"/>
      <c r="V44" s="207"/>
      <c r="W44" s="208"/>
      <c r="X44" s="207"/>
      <c r="Y44" s="208"/>
      <c r="Z44" s="207"/>
      <c r="AA44" s="162"/>
      <c r="AB44" s="244" t="s">
        <v>1193</v>
      </c>
    </row>
    <row r="45" spans="1:28" ht="113.25" customHeight="1" x14ac:dyDescent="0.25">
      <c r="A45" s="270"/>
      <c r="B45" s="275"/>
      <c r="C45" s="266"/>
      <c r="D45" s="216">
        <v>34</v>
      </c>
      <c r="E45" s="214" t="s">
        <v>175</v>
      </c>
      <c r="F45" s="214" t="s">
        <v>176</v>
      </c>
      <c r="G45" s="214" t="s">
        <v>177</v>
      </c>
      <c r="H45" s="214" t="s">
        <v>178</v>
      </c>
      <c r="I45" s="33" t="s">
        <v>179</v>
      </c>
      <c r="J45" s="215" t="s">
        <v>254</v>
      </c>
      <c r="K45" s="10" t="s">
        <v>262</v>
      </c>
      <c r="L45" s="216">
        <v>137</v>
      </c>
      <c r="M45" s="217" t="s">
        <v>263</v>
      </c>
      <c r="N45" s="256">
        <v>1</v>
      </c>
      <c r="O45" s="257">
        <v>1</v>
      </c>
      <c r="P45" s="213">
        <v>0.7</v>
      </c>
      <c r="Q45" s="207">
        <v>56000000</v>
      </c>
      <c r="R45" s="208">
        <v>2798000</v>
      </c>
      <c r="S45" s="211"/>
      <c r="T45" s="212"/>
      <c r="U45" s="208"/>
      <c r="V45" s="207"/>
      <c r="W45" s="208"/>
      <c r="X45" s="207"/>
      <c r="Y45" s="208"/>
      <c r="Z45" s="207"/>
      <c r="AA45" s="162"/>
      <c r="AB45" s="40" t="s">
        <v>1194</v>
      </c>
    </row>
    <row r="46" spans="1:28" ht="76.5" x14ac:dyDescent="0.25">
      <c r="A46" s="270"/>
      <c r="B46" s="275"/>
      <c r="C46" s="266"/>
      <c r="D46" s="216">
        <v>35</v>
      </c>
      <c r="E46" s="214" t="s">
        <v>1195</v>
      </c>
      <c r="F46" s="214" t="s">
        <v>1196</v>
      </c>
      <c r="G46" s="214" t="s">
        <v>1197</v>
      </c>
      <c r="H46" s="214" t="s">
        <v>183</v>
      </c>
      <c r="I46" s="33" t="s">
        <v>184</v>
      </c>
      <c r="J46" s="318" t="s">
        <v>254</v>
      </c>
      <c r="K46" s="312" t="s">
        <v>268</v>
      </c>
      <c r="L46" s="312">
        <v>142</v>
      </c>
      <c r="M46" s="330" t="s">
        <v>1198</v>
      </c>
      <c r="N46" s="460">
        <v>1</v>
      </c>
      <c r="O46" s="461">
        <v>1</v>
      </c>
      <c r="P46" s="321">
        <v>0.7</v>
      </c>
      <c r="Q46" s="207">
        <v>112000000</v>
      </c>
      <c r="R46" s="208">
        <v>14584000</v>
      </c>
      <c r="S46" s="211"/>
      <c r="T46" s="212"/>
      <c r="U46" s="208"/>
      <c r="V46" s="207"/>
      <c r="W46" s="208"/>
      <c r="X46" s="207"/>
      <c r="Y46" s="208"/>
      <c r="Z46" s="207"/>
      <c r="AA46" s="162"/>
      <c r="AB46" s="28" t="s">
        <v>1199</v>
      </c>
    </row>
    <row r="47" spans="1:28" ht="60" customHeight="1" x14ac:dyDescent="0.25">
      <c r="A47" s="270"/>
      <c r="B47" s="275"/>
      <c r="C47" s="266"/>
      <c r="D47" s="216">
        <v>36</v>
      </c>
      <c r="E47" s="214" t="s">
        <v>185</v>
      </c>
      <c r="F47" s="214" t="s">
        <v>186</v>
      </c>
      <c r="G47" s="214" t="s">
        <v>1200</v>
      </c>
      <c r="H47" s="214" t="s">
        <v>1201</v>
      </c>
      <c r="I47" s="33" t="s">
        <v>189</v>
      </c>
      <c r="J47" s="320"/>
      <c r="K47" s="314"/>
      <c r="L47" s="314"/>
      <c r="M47" s="332"/>
      <c r="N47" s="459"/>
      <c r="O47" s="436"/>
      <c r="P47" s="323"/>
      <c r="Q47" s="207">
        <v>243800000</v>
      </c>
      <c r="R47" s="208">
        <v>30910000</v>
      </c>
      <c r="S47" s="211"/>
      <c r="T47" s="212"/>
      <c r="U47" s="208"/>
      <c r="V47" s="207"/>
      <c r="W47" s="208"/>
      <c r="X47" s="207"/>
      <c r="Y47" s="208"/>
      <c r="Z47" s="207"/>
      <c r="AA47" s="162"/>
      <c r="AB47" s="28" t="s">
        <v>1202</v>
      </c>
    </row>
    <row r="48" spans="1:28" ht="114" customHeight="1" x14ac:dyDescent="0.25">
      <c r="A48" s="270"/>
      <c r="B48" s="275"/>
      <c r="C48" s="266" t="s">
        <v>190</v>
      </c>
      <c r="D48" s="216">
        <v>37</v>
      </c>
      <c r="E48" s="214" t="s">
        <v>1203</v>
      </c>
      <c r="F48" s="312" t="s">
        <v>192</v>
      </c>
      <c r="G48" s="214" t="s">
        <v>193</v>
      </c>
      <c r="H48" s="214" t="s">
        <v>194</v>
      </c>
      <c r="I48" s="33" t="s">
        <v>179</v>
      </c>
      <c r="J48" s="270" t="s">
        <v>254</v>
      </c>
      <c r="K48" s="273" t="s">
        <v>262</v>
      </c>
      <c r="L48" s="273">
        <v>137</v>
      </c>
      <c r="M48" s="274" t="s">
        <v>263</v>
      </c>
      <c r="N48" s="460">
        <v>1</v>
      </c>
      <c r="O48" s="461">
        <v>1</v>
      </c>
      <c r="P48" s="321">
        <v>0.7</v>
      </c>
      <c r="Q48" s="359">
        <v>56000000</v>
      </c>
      <c r="R48" s="361">
        <v>2798000</v>
      </c>
      <c r="S48" s="211"/>
      <c r="T48" s="212"/>
      <c r="U48" s="208"/>
      <c r="V48" s="207"/>
      <c r="W48" s="208"/>
      <c r="X48" s="207"/>
      <c r="Y48" s="208"/>
      <c r="Z48" s="207"/>
      <c r="AA48" s="162"/>
      <c r="AB48" s="28" t="s">
        <v>1204</v>
      </c>
    </row>
    <row r="49" spans="1:28" ht="82.5" customHeight="1" x14ac:dyDescent="0.25">
      <c r="A49" s="270"/>
      <c r="B49" s="275"/>
      <c r="C49" s="266"/>
      <c r="D49" s="216">
        <v>38</v>
      </c>
      <c r="E49" s="214" t="s">
        <v>195</v>
      </c>
      <c r="F49" s="314"/>
      <c r="G49" s="214" t="s">
        <v>193</v>
      </c>
      <c r="H49" s="214" t="s">
        <v>194</v>
      </c>
      <c r="I49" s="33" t="s">
        <v>179</v>
      </c>
      <c r="J49" s="270"/>
      <c r="K49" s="273"/>
      <c r="L49" s="273"/>
      <c r="M49" s="274"/>
      <c r="N49" s="459"/>
      <c r="O49" s="436"/>
      <c r="P49" s="323"/>
      <c r="Q49" s="360"/>
      <c r="R49" s="362"/>
      <c r="S49" s="211"/>
      <c r="T49" s="212"/>
      <c r="U49" s="208"/>
      <c r="V49" s="207"/>
      <c r="W49" s="208"/>
      <c r="X49" s="207"/>
      <c r="Y49" s="208"/>
      <c r="Z49" s="207"/>
      <c r="AA49" s="162"/>
      <c r="AB49" s="28" t="s">
        <v>1205</v>
      </c>
    </row>
    <row r="50" spans="1:28" ht="63.75" x14ac:dyDescent="0.25">
      <c r="A50" s="270"/>
      <c r="B50" s="275"/>
      <c r="C50" s="266"/>
      <c r="D50" s="216">
        <v>39</v>
      </c>
      <c r="E50" s="214" t="s">
        <v>1206</v>
      </c>
      <c r="F50" s="214" t="s">
        <v>197</v>
      </c>
      <c r="G50" s="214" t="s">
        <v>198</v>
      </c>
      <c r="H50" s="214" t="s">
        <v>199</v>
      </c>
      <c r="I50" s="33" t="s">
        <v>179</v>
      </c>
      <c r="J50" s="270" t="s">
        <v>254</v>
      </c>
      <c r="K50" s="273" t="s">
        <v>255</v>
      </c>
      <c r="L50" s="275">
        <v>133</v>
      </c>
      <c r="M50" s="276" t="s">
        <v>257</v>
      </c>
      <c r="N50" s="460">
        <v>12</v>
      </c>
      <c r="O50" s="461">
        <v>12</v>
      </c>
      <c r="P50" s="321">
        <v>0.7</v>
      </c>
      <c r="Q50" s="359">
        <v>28000000</v>
      </c>
      <c r="R50" s="361">
        <v>3180000</v>
      </c>
      <c r="S50" s="211"/>
      <c r="T50" s="212"/>
      <c r="U50" s="208"/>
      <c r="V50" s="207"/>
      <c r="W50" s="208"/>
      <c r="X50" s="207"/>
      <c r="Y50" s="208"/>
      <c r="Z50" s="207"/>
      <c r="AA50" s="162"/>
      <c r="AB50" s="28" t="s">
        <v>1207</v>
      </c>
    </row>
    <row r="51" spans="1:28" ht="38.25" x14ac:dyDescent="0.25">
      <c r="A51" s="270"/>
      <c r="B51" s="275"/>
      <c r="C51" s="266"/>
      <c r="D51" s="216">
        <v>40</v>
      </c>
      <c r="E51" s="214" t="s">
        <v>200</v>
      </c>
      <c r="F51" s="214" t="s">
        <v>201</v>
      </c>
      <c r="G51" s="214" t="s">
        <v>202</v>
      </c>
      <c r="H51" s="214" t="s">
        <v>203</v>
      </c>
      <c r="I51" s="33" t="s">
        <v>204</v>
      </c>
      <c r="J51" s="270"/>
      <c r="K51" s="273"/>
      <c r="L51" s="275"/>
      <c r="M51" s="276"/>
      <c r="N51" s="459"/>
      <c r="O51" s="436"/>
      <c r="P51" s="323"/>
      <c r="Q51" s="360"/>
      <c r="R51" s="362"/>
      <c r="S51" s="211"/>
      <c r="T51" s="212"/>
      <c r="U51" s="208"/>
      <c r="V51" s="207"/>
      <c r="W51" s="208"/>
      <c r="X51" s="207"/>
      <c r="Y51" s="208"/>
      <c r="Z51" s="207"/>
      <c r="AA51" s="162"/>
      <c r="AB51" s="28" t="s">
        <v>1208</v>
      </c>
    </row>
    <row r="52" spans="1:28" ht="60" customHeight="1" x14ac:dyDescent="0.25">
      <c r="A52" s="270" t="s">
        <v>292</v>
      </c>
      <c r="B52" s="266" t="s">
        <v>293</v>
      </c>
      <c r="C52" s="266" t="s">
        <v>1209</v>
      </c>
      <c r="D52" s="216">
        <v>41</v>
      </c>
      <c r="E52" s="228" t="s">
        <v>295</v>
      </c>
      <c r="F52" s="312" t="s">
        <v>1210</v>
      </c>
      <c r="G52" s="228" t="s">
        <v>297</v>
      </c>
      <c r="H52" s="228" t="s">
        <v>298</v>
      </c>
      <c r="I52" s="34" t="s">
        <v>1211</v>
      </c>
      <c r="J52" s="65" t="s">
        <v>382</v>
      </c>
      <c r="K52" s="9" t="s">
        <v>1212</v>
      </c>
      <c r="L52" s="11">
        <v>250</v>
      </c>
      <c r="M52" s="60" t="s">
        <v>384</v>
      </c>
      <c r="N52" s="460">
        <v>1</v>
      </c>
      <c r="O52" s="461">
        <v>1</v>
      </c>
      <c r="P52" s="321">
        <v>0.7</v>
      </c>
      <c r="Q52" s="207">
        <v>8550000</v>
      </c>
      <c r="R52" s="208">
        <v>8550000</v>
      </c>
      <c r="S52" s="211"/>
      <c r="T52" s="212"/>
      <c r="U52" s="208"/>
      <c r="V52" s="207"/>
      <c r="W52" s="208"/>
      <c r="X52" s="207"/>
      <c r="Y52" s="208"/>
      <c r="Z52" s="207"/>
      <c r="AA52" s="162"/>
      <c r="AB52" s="40" t="s">
        <v>1213</v>
      </c>
    </row>
    <row r="53" spans="1:28" ht="109.5" customHeight="1" x14ac:dyDescent="0.25">
      <c r="A53" s="270"/>
      <c r="B53" s="266"/>
      <c r="C53" s="266"/>
      <c r="D53" s="216">
        <v>42</v>
      </c>
      <c r="E53" s="228" t="s">
        <v>1214</v>
      </c>
      <c r="F53" s="313"/>
      <c r="G53" s="228" t="s">
        <v>1215</v>
      </c>
      <c r="H53" s="228" t="s">
        <v>303</v>
      </c>
      <c r="I53" s="34" t="s">
        <v>1216</v>
      </c>
      <c r="J53" s="270" t="s">
        <v>1119</v>
      </c>
      <c r="K53" s="273" t="s">
        <v>216</v>
      </c>
      <c r="L53" s="273">
        <v>197</v>
      </c>
      <c r="M53" s="274" t="s">
        <v>217</v>
      </c>
      <c r="N53" s="462"/>
      <c r="O53" s="463"/>
      <c r="P53" s="322"/>
      <c r="Q53" s="359">
        <v>50000000</v>
      </c>
      <c r="R53" s="361">
        <v>12762000</v>
      </c>
      <c r="S53" s="211"/>
      <c r="T53" s="212"/>
      <c r="U53" s="208"/>
      <c r="V53" s="207"/>
      <c r="W53" s="208"/>
      <c r="X53" s="207"/>
      <c r="Y53" s="208"/>
      <c r="Z53" s="207"/>
      <c r="AA53" s="162"/>
      <c r="AB53" s="40" t="s">
        <v>1217</v>
      </c>
    </row>
    <row r="54" spans="1:28" ht="60" customHeight="1" x14ac:dyDescent="0.25">
      <c r="A54" s="270"/>
      <c r="B54" s="266"/>
      <c r="C54" s="266"/>
      <c r="D54" s="216">
        <v>43</v>
      </c>
      <c r="E54" s="228" t="s">
        <v>1218</v>
      </c>
      <c r="F54" s="313"/>
      <c r="G54" s="228" t="s">
        <v>307</v>
      </c>
      <c r="H54" s="228" t="s">
        <v>308</v>
      </c>
      <c r="I54" s="34" t="s">
        <v>309</v>
      </c>
      <c r="J54" s="270"/>
      <c r="K54" s="273"/>
      <c r="L54" s="273"/>
      <c r="M54" s="274"/>
      <c r="N54" s="462"/>
      <c r="O54" s="463"/>
      <c r="P54" s="322"/>
      <c r="Q54" s="366"/>
      <c r="R54" s="368"/>
      <c r="S54" s="211"/>
      <c r="T54" s="212"/>
      <c r="U54" s="208"/>
      <c r="V54" s="207"/>
      <c r="W54" s="208"/>
      <c r="X54" s="207"/>
      <c r="Y54" s="208"/>
      <c r="Z54" s="207"/>
      <c r="AA54" s="162"/>
      <c r="AB54" s="28" t="s">
        <v>1219</v>
      </c>
    </row>
    <row r="55" spans="1:28" ht="60" customHeight="1" x14ac:dyDescent="0.25">
      <c r="A55" s="270"/>
      <c r="B55" s="266"/>
      <c r="C55" s="266"/>
      <c r="D55" s="216">
        <v>44</v>
      </c>
      <c r="E55" s="228" t="s">
        <v>1220</v>
      </c>
      <c r="F55" s="314"/>
      <c r="G55" s="228" t="s">
        <v>312</v>
      </c>
      <c r="H55" s="228" t="s">
        <v>313</v>
      </c>
      <c r="I55" s="34" t="s">
        <v>309</v>
      </c>
      <c r="J55" s="270"/>
      <c r="K55" s="273"/>
      <c r="L55" s="273"/>
      <c r="M55" s="274"/>
      <c r="N55" s="459"/>
      <c r="O55" s="436"/>
      <c r="P55" s="323"/>
      <c r="Q55" s="360"/>
      <c r="R55" s="362"/>
      <c r="S55" s="211"/>
      <c r="T55" s="212"/>
      <c r="U55" s="208"/>
      <c r="V55" s="207"/>
      <c r="W55" s="208"/>
      <c r="X55" s="207"/>
      <c r="Y55" s="208"/>
      <c r="Z55" s="207"/>
      <c r="AA55" s="162"/>
      <c r="AB55" s="28" t="s">
        <v>1221</v>
      </c>
    </row>
    <row r="56" spans="1:28" ht="54.75" customHeight="1" x14ac:dyDescent="0.25">
      <c r="A56" s="270"/>
      <c r="B56" s="266" t="s">
        <v>380</v>
      </c>
      <c r="C56" s="228" t="s">
        <v>315</v>
      </c>
      <c r="D56" s="216">
        <v>45</v>
      </c>
      <c r="E56" s="228" t="s">
        <v>316</v>
      </c>
      <c r="F56" s="228" t="s">
        <v>317</v>
      </c>
      <c r="G56" s="228" t="s">
        <v>318</v>
      </c>
      <c r="H56" s="228" t="s">
        <v>319</v>
      </c>
      <c r="I56" s="34" t="s">
        <v>1222</v>
      </c>
      <c r="J56" s="8" t="s">
        <v>385</v>
      </c>
      <c r="K56" s="222" t="s">
        <v>386</v>
      </c>
      <c r="L56" s="10">
        <v>250</v>
      </c>
      <c r="M56" s="60" t="s">
        <v>1223</v>
      </c>
      <c r="N56" s="256">
        <v>1</v>
      </c>
      <c r="O56" s="257">
        <v>1</v>
      </c>
      <c r="P56" s="213">
        <v>0.8</v>
      </c>
      <c r="Q56" s="207">
        <v>8550000</v>
      </c>
      <c r="R56" s="208">
        <v>8550000</v>
      </c>
      <c r="S56" s="211"/>
      <c r="T56" s="212"/>
      <c r="U56" s="208"/>
      <c r="V56" s="207"/>
      <c r="W56" s="208"/>
      <c r="X56" s="207"/>
      <c r="Y56" s="208"/>
      <c r="Z56" s="207"/>
      <c r="AA56" s="162"/>
      <c r="AB56" s="40" t="s">
        <v>1224</v>
      </c>
    </row>
    <row r="57" spans="1:28" ht="54" customHeight="1" x14ac:dyDescent="0.25">
      <c r="A57" s="270"/>
      <c r="B57" s="266"/>
      <c r="C57" s="266" t="s">
        <v>321</v>
      </c>
      <c r="D57" s="216">
        <v>46</v>
      </c>
      <c r="E57" s="228" t="s">
        <v>322</v>
      </c>
      <c r="F57" s="228" t="s">
        <v>323</v>
      </c>
      <c r="G57" s="228" t="s">
        <v>324</v>
      </c>
      <c r="H57" s="228" t="s">
        <v>325</v>
      </c>
      <c r="I57" s="90" t="s">
        <v>1225</v>
      </c>
      <c r="J57" s="270" t="s">
        <v>1119</v>
      </c>
      <c r="K57" s="273" t="s">
        <v>216</v>
      </c>
      <c r="L57" s="288">
        <v>197</v>
      </c>
      <c r="M57" s="393" t="s">
        <v>217</v>
      </c>
      <c r="N57" s="464">
        <v>1</v>
      </c>
      <c r="O57" s="464">
        <v>1</v>
      </c>
      <c r="P57" s="321">
        <v>0.7</v>
      </c>
      <c r="Q57" s="359">
        <v>50000000</v>
      </c>
      <c r="R57" s="361">
        <v>12762000</v>
      </c>
      <c r="S57" s="211"/>
      <c r="T57" s="212"/>
      <c r="U57" s="208"/>
      <c r="V57" s="207"/>
      <c r="W57" s="208"/>
      <c r="X57" s="207"/>
      <c r="Y57" s="208"/>
      <c r="Z57" s="207"/>
      <c r="AA57" s="162"/>
      <c r="AB57" s="28" t="s">
        <v>1226</v>
      </c>
    </row>
    <row r="58" spans="1:28" ht="48" customHeight="1" x14ac:dyDescent="0.25">
      <c r="A58" s="270"/>
      <c r="B58" s="266"/>
      <c r="C58" s="266"/>
      <c r="D58" s="216">
        <v>47</v>
      </c>
      <c r="E58" s="228" t="s">
        <v>1227</v>
      </c>
      <c r="F58" s="228" t="s">
        <v>1228</v>
      </c>
      <c r="G58" s="228" t="s">
        <v>1229</v>
      </c>
      <c r="H58" s="228" t="s">
        <v>330</v>
      </c>
      <c r="I58" s="34" t="s">
        <v>1230</v>
      </c>
      <c r="J58" s="270"/>
      <c r="K58" s="273"/>
      <c r="L58" s="288"/>
      <c r="M58" s="393"/>
      <c r="N58" s="464"/>
      <c r="O58" s="464"/>
      <c r="P58" s="322"/>
      <c r="Q58" s="366"/>
      <c r="R58" s="368"/>
      <c r="S58" s="211"/>
      <c r="T58" s="212"/>
      <c r="U58" s="208"/>
      <c r="V58" s="207"/>
      <c r="W58" s="208"/>
      <c r="X58" s="207"/>
      <c r="Y58" s="208"/>
      <c r="Z58" s="207"/>
      <c r="AA58" s="162"/>
      <c r="AB58" s="28" t="s">
        <v>1231</v>
      </c>
    </row>
    <row r="59" spans="1:28" ht="72.75" customHeight="1" x14ac:dyDescent="0.25">
      <c r="A59" s="270"/>
      <c r="B59" s="266"/>
      <c r="C59" s="266"/>
      <c r="D59" s="216">
        <v>48</v>
      </c>
      <c r="E59" s="228" t="s">
        <v>332</v>
      </c>
      <c r="F59" s="228" t="s">
        <v>333</v>
      </c>
      <c r="G59" s="228" t="s">
        <v>334</v>
      </c>
      <c r="H59" s="228" t="s">
        <v>335</v>
      </c>
      <c r="I59" s="90" t="s">
        <v>1232</v>
      </c>
      <c r="J59" s="270"/>
      <c r="K59" s="273"/>
      <c r="L59" s="288"/>
      <c r="M59" s="393"/>
      <c r="N59" s="461"/>
      <c r="O59" s="461"/>
      <c r="P59" s="322"/>
      <c r="Q59" s="366"/>
      <c r="R59" s="368"/>
      <c r="S59" s="211"/>
      <c r="T59" s="212"/>
      <c r="U59" s="208"/>
      <c r="V59" s="207"/>
      <c r="W59" s="208"/>
      <c r="X59" s="207"/>
      <c r="Y59" s="208"/>
      <c r="Z59" s="207"/>
      <c r="AA59" s="162"/>
      <c r="AB59" s="28" t="s">
        <v>1233</v>
      </c>
    </row>
    <row r="60" spans="1:28" ht="84.75" customHeight="1" x14ac:dyDescent="0.25">
      <c r="A60" s="270"/>
      <c r="B60" s="266"/>
      <c r="C60" s="266" t="s">
        <v>337</v>
      </c>
      <c r="D60" s="216">
        <v>49</v>
      </c>
      <c r="E60" s="214" t="s">
        <v>1234</v>
      </c>
      <c r="F60" s="214" t="s">
        <v>339</v>
      </c>
      <c r="G60" s="214" t="s">
        <v>1235</v>
      </c>
      <c r="H60" s="214" t="s">
        <v>341</v>
      </c>
      <c r="I60" s="89" t="s">
        <v>1236</v>
      </c>
      <c r="J60" s="270"/>
      <c r="K60" s="273"/>
      <c r="L60" s="288"/>
      <c r="M60" s="393"/>
      <c r="N60" s="265">
        <v>1</v>
      </c>
      <c r="O60" s="265">
        <v>1</v>
      </c>
      <c r="P60" s="245">
        <v>0.7</v>
      </c>
      <c r="Q60" s="360"/>
      <c r="R60" s="362"/>
      <c r="S60" s="211"/>
      <c r="T60" s="212"/>
      <c r="U60" s="208"/>
      <c r="V60" s="207"/>
      <c r="W60" s="208"/>
      <c r="X60" s="207"/>
      <c r="Y60" s="208"/>
      <c r="Z60" s="207"/>
      <c r="AA60" s="162"/>
      <c r="AB60" s="28" t="s">
        <v>1237</v>
      </c>
    </row>
    <row r="61" spans="1:28" ht="60" customHeight="1" x14ac:dyDescent="0.25">
      <c r="A61" s="270"/>
      <c r="B61" s="266"/>
      <c r="C61" s="266"/>
      <c r="D61" s="216">
        <v>50</v>
      </c>
      <c r="E61" s="228" t="s">
        <v>1238</v>
      </c>
      <c r="F61" s="228" t="s">
        <v>344</v>
      </c>
      <c r="G61" s="228" t="s">
        <v>345</v>
      </c>
      <c r="H61" s="228" t="s">
        <v>346</v>
      </c>
      <c r="I61" s="34" t="s">
        <v>1239</v>
      </c>
      <c r="J61" s="65" t="s">
        <v>389</v>
      </c>
      <c r="K61" s="9" t="s">
        <v>390</v>
      </c>
      <c r="L61" s="11">
        <v>231</v>
      </c>
      <c r="M61" s="60" t="s">
        <v>391</v>
      </c>
      <c r="N61" s="256">
        <v>1</v>
      </c>
      <c r="O61" s="257">
        <v>1</v>
      </c>
      <c r="P61" s="213">
        <v>0.8</v>
      </c>
      <c r="Q61" s="207">
        <v>0</v>
      </c>
      <c r="R61" s="208">
        <v>0</v>
      </c>
      <c r="S61" s="211"/>
      <c r="T61" s="212"/>
      <c r="U61" s="208"/>
      <c r="V61" s="207"/>
      <c r="W61" s="208"/>
      <c r="X61" s="207"/>
      <c r="Y61" s="208"/>
      <c r="Z61" s="207"/>
      <c r="AA61" s="162"/>
      <c r="AB61" s="40" t="s">
        <v>1240</v>
      </c>
    </row>
    <row r="62" spans="1:28" ht="103.5" customHeight="1" x14ac:dyDescent="0.25">
      <c r="A62" s="270"/>
      <c r="B62" s="266" t="s">
        <v>381</v>
      </c>
      <c r="C62" s="292" t="s">
        <v>348</v>
      </c>
      <c r="D62" s="216">
        <v>51</v>
      </c>
      <c r="E62" s="226" t="s">
        <v>349</v>
      </c>
      <c r="F62" s="228" t="s">
        <v>1241</v>
      </c>
      <c r="G62" s="228" t="s">
        <v>351</v>
      </c>
      <c r="H62" s="228" t="s">
        <v>1242</v>
      </c>
      <c r="I62" s="34" t="s">
        <v>353</v>
      </c>
      <c r="J62" s="65" t="s">
        <v>385</v>
      </c>
      <c r="K62" s="9" t="s">
        <v>386</v>
      </c>
      <c r="L62" s="11">
        <v>222</v>
      </c>
      <c r="M62" s="60" t="s">
        <v>392</v>
      </c>
      <c r="N62" s="256">
        <v>1</v>
      </c>
      <c r="O62" s="257">
        <v>0.8</v>
      </c>
      <c r="P62" s="213">
        <v>0.5</v>
      </c>
      <c r="Q62" s="207">
        <v>10000000</v>
      </c>
      <c r="R62" s="208">
        <v>1791500</v>
      </c>
      <c r="S62" s="211"/>
      <c r="T62" s="212"/>
      <c r="U62" s="208"/>
      <c r="V62" s="207"/>
      <c r="W62" s="208"/>
      <c r="X62" s="207"/>
      <c r="Y62" s="208"/>
      <c r="Z62" s="207"/>
      <c r="AA62" s="162"/>
      <c r="AB62" s="28" t="s">
        <v>1243</v>
      </c>
    </row>
    <row r="63" spans="1:28" ht="88.5" customHeight="1" x14ac:dyDescent="0.25">
      <c r="A63" s="270"/>
      <c r="B63" s="266"/>
      <c r="C63" s="292"/>
      <c r="D63" s="216">
        <v>52</v>
      </c>
      <c r="E63" s="226" t="s">
        <v>1244</v>
      </c>
      <c r="F63" s="228" t="s">
        <v>1245</v>
      </c>
      <c r="G63" s="228" t="s">
        <v>356</v>
      </c>
      <c r="H63" s="228" t="s">
        <v>357</v>
      </c>
      <c r="I63" s="34" t="s">
        <v>353</v>
      </c>
      <c r="J63" s="318" t="s">
        <v>1119</v>
      </c>
      <c r="K63" s="312" t="s">
        <v>216</v>
      </c>
      <c r="L63" s="380">
        <v>197</v>
      </c>
      <c r="M63" s="330" t="s">
        <v>217</v>
      </c>
      <c r="N63" s="460">
        <v>1</v>
      </c>
      <c r="O63" s="461">
        <v>1</v>
      </c>
      <c r="P63" s="321">
        <v>1</v>
      </c>
      <c r="Q63" s="359">
        <v>50000000</v>
      </c>
      <c r="R63" s="361">
        <v>12762000</v>
      </c>
      <c r="S63" s="211"/>
      <c r="T63" s="212"/>
      <c r="U63" s="208"/>
      <c r="V63" s="207"/>
      <c r="W63" s="208"/>
      <c r="X63" s="207"/>
      <c r="Y63" s="208"/>
      <c r="Z63" s="207"/>
      <c r="AA63" s="162"/>
      <c r="AB63" s="28" t="s">
        <v>1246</v>
      </c>
    </row>
    <row r="64" spans="1:28" ht="97.5" customHeight="1" x14ac:dyDescent="0.25">
      <c r="A64" s="270"/>
      <c r="B64" s="266"/>
      <c r="C64" s="292"/>
      <c r="D64" s="216">
        <v>53</v>
      </c>
      <c r="E64" s="226" t="s">
        <v>1247</v>
      </c>
      <c r="F64" s="228" t="s">
        <v>1248</v>
      </c>
      <c r="G64" s="228" t="s">
        <v>1249</v>
      </c>
      <c r="H64" s="228" t="s">
        <v>361</v>
      </c>
      <c r="I64" s="34" t="s">
        <v>1250</v>
      </c>
      <c r="J64" s="319"/>
      <c r="K64" s="313"/>
      <c r="L64" s="381"/>
      <c r="M64" s="331"/>
      <c r="N64" s="462"/>
      <c r="O64" s="463"/>
      <c r="P64" s="322"/>
      <c r="Q64" s="366"/>
      <c r="R64" s="368"/>
      <c r="S64" s="211"/>
      <c r="T64" s="212"/>
      <c r="U64" s="208"/>
      <c r="V64" s="207"/>
      <c r="W64" s="208"/>
      <c r="X64" s="207"/>
      <c r="Y64" s="208"/>
      <c r="Z64" s="207"/>
      <c r="AA64" s="162"/>
      <c r="AB64" s="18" t="s">
        <v>1251</v>
      </c>
    </row>
    <row r="65" spans="1:28" ht="60" customHeight="1" x14ac:dyDescent="0.25">
      <c r="A65" s="270"/>
      <c r="B65" s="266"/>
      <c r="C65" s="292"/>
      <c r="D65" s="216">
        <v>54</v>
      </c>
      <c r="E65" s="226" t="s">
        <v>363</v>
      </c>
      <c r="F65" s="228" t="s">
        <v>1252</v>
      </c>
      <c r="G65" s="228" t="s">
        <v>365</v>
      </c>
      <c r="H65" s="228" t="s">
        <v>366</v>
      </c>
      <c r="I65" s="90" t="s">
        <v>367</v>
      </c>
      <c r="J65" s="319"/>
      <c r="K65" s="313"/>
      <c r="L65" s="381"/>
      <c r="M65" s="331"/>
      <c r="N65" s="462"/>
      <c r="O65" s="463"/>
      <c r="P65" s="322"/>
      <c r="Q65" s="366"/>
      <c r="R65" s="368"/>
      <c r="S65" s="211"/>
      <c r="T65" s="212"/>
      <c r="U65" s="208"/>
      <c r="V65" s="207"/>
      <c r="W65" s="208"/>
      <c r="X65" s="207"/>
      <c r="Y65" s="208"/>
      <c r="Z65" s="207"/>
      <c r="AA65" s="162"/>
      <c r="AB65" s="18" t="s">
        <v>1253</v>
      </c>
    </row>
    <row r="66" spans="1:28" ht="74.25" customHeight="1" x14ac:dyDescent="0.25">
      <c r="A66" s="270"/>
      <c r="B66" s="266" t="s">
        <v>368</v>
      </c>
      <c r="C66" s="266" t="s">
        <v>369</v>
      </c>
      <c r="D66" s="216">
        <v>55</v>
      </c>
      <c r="E66" s="228" t="s">
        <v>1254</v>
      </c>
      <c r="F66" s="228" t="s">
        <v>371</v>
      </c>
      <c r="G66" s="228" t="s">
        <v>372</v>
      </c>
      <c r="H66" s="228" t="s">
        <v>373</v>
      </c>
      <c r="I66" s="34" t="s">
        <v>374</v>
      </c>
      <c r="J66" s="319"/>
      <c r="K66" s="313"/>
      <c r="L66" s="381"/>
      <c r="M66" s="331"/>
      <c r="N66" s="462"/>
      <c r="O66" s="463"/>
      <c r="P66" s="322"/>
      <c r="Q66" s="366"/>
      <c r="R66" s="368"/>
      <c r="S66" s="211"/>
      <c r="T66" s="212"/>
      <c r="U66" s="208"/>
      <c r="V66" s="207"/>
      <c r="W66" s="208"/>
      <c r="X66" s="207"/>
      <c r="Y66" s="208"/>
      <c r="Z66" s="207"/>
      <c r="AA66" s="162"/>
      <c r="AB66" s="18" t="s">
        <v>1255</v>
      </c>
    </row>
    <row r="67" spans="1:28" ht="78" customHeight="1" x14ac:dyDescent="0.25">
      <c r="A67" s="270"/>
      <c r="B67" s="266"/>
      <c r="C67" s="266"/>
      <c r="D67" s="216">
        <v>56</v>
      </c>
      <c r="E67" s="228" t="s">
        <v>1256</v>
      </c>
      <c r="F67" s="228" t="s">
        <v>1257</v>
      </c>
      <c r="G67" s="228" t="s">
        <v>1258</v>
      </c>
      <c r="H67" s="228" t="s">
        <v>378</v>
      </c>
      <c r="I67" s="34" t="s">
        <v>379</v>
      </c>
      <c r="J67" s="319"/>
      <c r="K67" s="313"/>
      <c r="L67" s="381"/>
      <c r="M67" s="331"/>
      <c r="N67" s="462"/>
      <c r="O67" s="463"/>
      <c r="P67" s="322"/>
      <c r="Q67" s="366"/>
      <c r="R67" s="368"/>
      <c r="S67" s="211"/>
      <c r="T67" s="212"/>
      <c r="U67" s="208"/>
      <c r="V67" s="207"/>
      <c r="W67" s="208"/>
      <c r="X67" s="207"/>
      <c r="Y67" s="208"/>
      <c r="Z67" s="207"/>
      <c r="AA67" s="162"/>
      <c r="AB67" s="18" t="s">
        <v>1259</v>
      </c>
    </row>
    <row r="68" spans="1:28" ht="60" customHeight="1" x14ac:dyDescent="0.25">
      <c r="A68" s="298" t="s">
        <v>393</v>
      </c>
      <c r="B68" s="273" t="s">
        <v>394</v>
      </c>
      <c r="C68" s="273" t="s">
        <v>395</v>
      </c>
      <c r="D68" s="216">
        <v>57</v>
      </c>
      <c r="E68" s="228" t="s">
        <v>1260</v>
      </c>
      <c r="F68" s="228" t="s">
        <v>1261</v>
      </c>
      <c r="G68" s="228" t="s">
        <v>1262</v>
      </c>
      <c r="H68" s="228" t="s">
        <v>399</v>
      </c>
      <c r="I68" s="34" t="s">
        <v>400</v>
      </c>
      <c r="J68" s="320"/>
      <c r="K68" s="314"/>
      <c r="L68" s="382"/>
      <c r="M68" s="332"/>
      <c r="N68" s="459"/>
      <c r="O68" s="436"/>
      <c r="P68" s="323"/>
      <c r="Q68" s="360"/>
      <c r="R68" s="362"/>
      <c r="S68" s="211"/>
      <c r="T68" s="212"/>
      <c r="U68" s="208"/>
      <c r="V68" s="207"/>
      <c r="W68" s="208"/>
      <c r="X68" s="207"/>
      <c r="Y68" s="208"/>
      <c r="Z68" s="207"/>
      <c r="AA68" s="162"/>
      <c r="AB68" s="18" t="s">
        <v>1263</v>
      </c>
    </row>
    <row r="69" spans="1:28" ht="114.75" x14ac:dyDescent="0.25">
      <c r="A69" s="298"/>
      <c r="B69" s="273"/>
      <c r="C69" s="273"/>
      <c r="D69" s="216">
        <v>58</v>
      </c>
      <c r="E69" s="228" t="s">
        <v>1264</v>
      </c>
      <c r="F69" s="228" t="s">
        <v>402</v>
      </c>
      <c r="G69" s="228" t="s">
        <v>403</v>
      </c>
      <c r="H69" s="228" t="s">
        <v>404</v>
      </c>
      <c r="I69" s="34" t="s">
        <v>405</v>
      </c>
      <c r="J69" s="224" t="s">
        <v>406</v>
      </c>
      <c r="K69" s="218" t="s">
        <v>407</v>
      </c>
      <c r="L69" s="221">
        <v>207</v>
      </c>
      <c r="M69" s="66" t="s">
        <v>408</v>
      </c>
      <c r="N69" s="256">
        <v>12</v>
      </c>
      <c r="O69" s="257">
        <v>12</v>
      </c>
      <c r="P69" s="213">
        <v>0.8</v>
      </c>
      <c r="Q69" s="207">
        <v>80000000</v>
      </c>
      <c r="R69" s="208">
        <v>2700000</v>
      </c>
      <c r="S69" s="211"/>
      <c r="T69" s="212"/>
      <c r="U69" s="208"/>
      <c r="V69" s="207"/>
      <c r="W69" s="208"/>
      <c r="X69" s="207"/>
      <c r="Y69" s="208"/>
      <c r="Z69" s="207"/>
      <c r="AA69" s="162"/>
      <c r="AB69" s="18" t="s">
        <v>1265</v>
      </c>
    </row>
    <row r="70" spans="1:28" ht="71.25" customHeight="1" x14ac:dyDescent="0.25">
      <c r="A70" s="298"/>
      <c r="B70" s="273"/>
      <c r="C70" s="273"/>
      <c r="D70" s="216">
        <v>59</v>
      </c>
      <c r="E70" s="216" t="s">
        <v>1266</v>
      </c>
      <c r="F70" s="216" t="s">
        <v>1267</v>
      </c>
      <c r="G70" s="216" t="s">
        <v>411</v>
      </c>
      <c r="H70" s="216" t="s">
        <v>412</v>
      </c>
      <c r="I70" s="217" t="s">
        <v>413</v>
      </c>
      <c r="J70" s="270" t="s">
        <v>233</v>
      </c>
      <c r="K70" s="273" t="s">
        <v>234</v>
      </c>
      <c r="L70" s="275">
        <v>197</v>
      </c>
      <c r="M70" s="391" t="s">
        <v>217</v>
      </c>
      <c r="N70" s="460">
        <v>1</v>
      </c>
      <c r="O70" s="461">
        <v>1</v>
      </c>
      <c r="P70" s="321">
        <v>0.7</v>
      </c>
      <c r="Q70" s="359">
        <v>50000000</v>
      </c>
      <c r="R70" s="361">
        <v>12768000</v>
      </c>
      <c r="S70" s="211"/>
      <c r="T70" s="212"/>
      <c r="U70" s="208"/>
      <c r="V70" s="207"/>
      <c r="W70" s="208"/>
      <c r="X70" s="207"/>
      <c r="Y70" s="208"/>
      <c r="Z70" s="207"/>
      <c r="AA70" s="162"/>
      <c r="AB70" s="18" t="s">
        <v>1268</v>
      </c>
    </row>
    <row r="71" spans="1:28" ht="83.25" customHeight="1" x14ac:dyDescent="0.25">
      <c r="A71" s="298"/>
      <c r="B71" s="273"/>
      <c r="C71" s="273"/>
      <c r="D71" s="216">
        <v>60</v>
      </c>
      <c r="E71" s="16" t="s">
        <v>1269</v>
      </c>
      <c r="F71" s="16" t="s">
        <v>415</v>
      </c>
      <c r="G71" s="16" t="s">
        <v>416</v>
      </c>
      <c r="H71" s="16" t="s">
        <v>417</v>
      </c>
      <c r="I71" s="92" t="s">
        <v>413</v>
      </c>
      <c r="J71" s="270"/>
      <c r="K71" s="273"/>
      <c r="L71" s="275"/>
      <c r="M71" s="392"/>
      <c r="N71" s="459"/>
      <c r="O71" s="436"/>
      <c r="P71" s="323"/>
      <c r="Q71" s="360"/>
      <c r="R71" s="362"/>
      <c r="S71" s="211"/>
      <c r="T71" s="212"/>
      <c r="U71" s="208"/>
      <c r="V71" s="207"/>
      <c r="W71" s="208"/>
      <c r="X71" s="207"/>
      <c r="Y71" s="208"/>
      <c r="Z71" s="207"/>
      <c r="AA71" s="162"/>
      <c r="AB71" s="18" t="s">
        <v>1270</v>
      </c>
    </row>
    <row r="72" spans="1:28" ht="67.5" customHeight="1" x14ac:dyDescent="0.25">
      <c r="A72" s="298"/>
      <c r="B72" s="273"/>
      <c r="C72" s="273" t="s">
        <v>418</v>
      </c>
      <c r="D72" s="216">
        <v>61</v>
      </c>
      <c r="E72" s="228" t="s">
        <v>419</v>
      </c>
      <c r="F72" s="228" t="s">
        <v>420</v>
      </c>
      <c r="G72" s="228" t="s">
        <v>421</v>
      </c>
      <c r="H72" s="228" t="s">
        <v>422</v>
      </c>
      <c r="I72" s="34" t="s">
        <v>1271</v>
      </c>
      <c r="J72" s="215" t="s">
        <v>389</v>
      </c>
      <c r="K72" s="216" t="s">
        <v>424</v>
      </c>
      <c r="L72" s="218">
        <v>232</v>
      </c>
      <c r="M72" s="64" t="s">
        <v>425</v>
      </c>
      <c r="N72" s="256">
        <v>1</v>
      </c>
      <c r="O72" s="257">
        <v>1</v>
      </c>
      <c r="P72" s="213">
        <v>0.8</v>
      </c>
      <c r="Q72" s="207">
        <v>10000000</v>
      </c>
      <c r="R72" s="208">
        <v>9977333</v>
      </c>
      <c r="S72" s="211"/>
      <c r="T72" s="212"/>
      <c r="U72" s="208"/>
      <c r="V72" s="207"/>
      <c r="W72" s="208"/>
      <c r="X72" s="207"/>
      <c r="Y72" s="208"/>
      <c r="Z72" s="207"/>
      <c r="AA72" s="162"/>
      <c r="AB72" s="40" t="s">
        <v>1272</v>
      </c>
    </row>
    <row r="73" spans="1:28" ht="60" customHeight="1" x14ac:dyDescent="0.25">
      <c r="A73" s="298"/>
      <c r="B73" s="273"/>
      <c r="C73" s="273"/>
      <c r="D73" s="216">
        <v>62</v>
      </c>
      <c r="E73" s="228" t="s">
        <v>426</v>
      </c>
      <c r="F73" s="228" t="s">
        <v>427</v>
      </c>
      <c r="G73" s="228" t="s">
        <v>428</v>
      </c>
      <c r="H73" s="228" t="s">
        <v>429</v>
      </c>
      <c r="I73" s="34" t="s">
        <v>430</v>
      </c>
      <c r="J73" s="215" t="s">
        <v>233</v>
      </c>
      <c r="K73" s="216" t="s">
        <v>234</v>
      </c>
      <c r="L73" s="218">
        <v>197</v>
      </c>
      <c r="M73" s="219" t="s">
        <v>217</v>
      </c>
      <c r="N73" s="256">
        <v>1</v>
      </c>
      <c r="O73" s="257">
        <v>1</v>
      </c>
      <c r="P73" s="213">
        <v>0.8</v>
      </c>
      <c r="Q73" s="207">
        <v>50000000</v>
      </c>
      <c r="R73" s="208">
        <v>12768000</v>
      </c>
      <c r="S73" s="211"/>
      <c r="T73" s="212"/>
      <c r="U73" s="208"/>
      <c r="V73" s="207"/>
      <c r="W73" s="208"/>
      <c r="X73" s="207"/>
      <c r="Y73" s="208"/>
      <c r="Z73" s="207"/>
      <c r="AA73" s="162"/>
      <c r="AB73" s="246" t="s">
        <v>1273</v>
      </c>
    </row>
    <row r="74" spans="1:28" ht="86.25" customHeight="1" x14ac:dyDescent="0.25">
      <c r="A74" s="298"/>
      <c r="B74" s="273"/>
      <c r="C74" s="273"/>
      <c r="D74" s="216">
        <v>63</v>
      </c>
      <c r="E74" s="228" t="s">
        <v>1274</v>
      </c>
      <c r="F74" s="228" t="s">
        <v>432</v>
      </c>
      <c r="G74" s="228" t="s">
        <v>433</v>
      </c>
      <c r="H74" s="228" t="s">
        <v>434</v>
      </c>
      <c r="I74" s="34" t="s">
        <v>435</v>
      </c>
      <c r="J74" s="68" t="s">
        <v>96</v>
      </c>
      <c r="K74" s="41" t="s">
        <v>96</v>
      </c>
      <c r="L74" s="41" t="s">
        <v>96</v>
      </c>
      <c r="M74" s="63" t="s">
        <v>96</v>
      </c>
      <c r="N74" s="256">
        <v>1</v>
      </c>
      <c r="O74" s="257">
        <v>1</v>
      </c>
      <c r="P74" s="213">
        <v>0.7</v>
      </c>
      <c r="Q74" s="207"/>
      <c r="R74" s="208">
        <f>U74+W74+Y74+AA74</f>
        <v>0</v>
      </c>
      <c r="S74" s="211"/>
      <c r="T74" s="212"/>
      <c r="U74" s="208"/>
      <c r="V74" s="207"/>
      <c r="W74" s="208"/>
      <c r="X74" s="207"/>
      <c r="Y74" s="208"/>
      <c r="Z74" s="207"/>
      <c r="AA74" s="162"/>
      <c r="AB74" s="246" t="s">
        <v>1275</v>
      </c>
    </row>
    <row r="75" spans="1:28" ht="60" customHeight="1" x14ac:dyDescent="0.25">
      <c r="A75" s="298"/>
      <c r="B75" s="273"/>
      <c r="C75" s="273"/>
      <c r="D75" s="216">
        <v>64</v>
      </c>
      <c r="E75" s="16" t="s">
        <v>436</v>
      </c>
      <c r="F75" s="16" t="s">
        <v>437</v>
      </c>
      <c r="G75" s="16" t="s">
        <v>438</v>
      </c>
      <c r="H75" s="16" t="s">
        <v>439</v>
      </c>
      <c r="I75" s="92" t="s">
        <v>440</v>
      </c>
      <c r="J75" s="227" t="s">
        <v>389</v>
      </c>
      <c r="K75" s="18" t="s">
        <v>390</v>
      </c>
      <c r="L75" s="465" t="s">
        <v>441</v>
      </c>
      <c r="M75" s="467" t="s">
        <v>442</v>
      </c>
      <c r="N75" s="460">
        <v>1</v>
      </c>
      <c r="O75" s="461">
        <v>0</v>
      </c>
      <c r="P75" s="321">
        <v>0</v>
      </c>
      <c r="Q75" s="359">
        <v>11000000</v>
      </c>
      <c r="R75" s="361">
        <v>7750000</v>
      </c>
      <c r="S75" s="211"/>
      <c r="T75" s="212"/>
      <c r="U75" s="208"/>
      <c r="V75" s="207"/>
      <c r="W75" s="208"/>
      <c r="X75" s="207"/>
      <c r="Y75" s="208"/>
      <c r="Z75" s="207"/>
      <c r="AA75" s="162"/>
      <c r="AB75" s="28" t="s">
        <v>1276</v>
      </c>
    </row>
    <row r="76" spans="1:28" ht="60" customHeight="1" x14ac:dyDescent="0.25">
      <c r="A76" s="298"/>
      <c r="B76" s="273"/>
      <c r="C76" s="273"/>
      <c r="D76" s="216">
        <v>65</v>
      </c>
      <c r="E76" s="228" t="s">
        <v>1277</v>
      </c>
      <c r="F76" s="228" t="s">
        <v>444</v>
      </c>
      <c r="G76" s="228" t="s">
        <v>445</v>
      </c>
      <c r="H76" s="228" t="s">
        <v>446</v>
      </c>
      <c r="I76" s="34" t="s">
        <v>1278</v>
      </c>
      <c r="J76" s="225" t="s">
        <v>233</v>
      </c>
      <c r="K76" s="221" t="s">
        <v>234</v>
      </c>
      <c r="L76" s="466"/>
      <c r="M76" s="468"/>
      <c r="N76" s="459"/>
      <c r="O76" s="436"/>
      <c r="P76" s="323"/>
      <c r="Q76" s="360"/>
      <c r="R76" s="362"/>
      <c r="S76" s="211"/>
      <c r="T76" s="212"/>
      <c r="U76" s="208"/>
      <c r="V76" s="207"/>
      <c r="W76" s="208"/>
      <c r="X76" s="207"/>
      <c r="Y76" s="208"/>
      <c r="Z76" s="207"/>
      <c r="AA76" s="162"/>
      <c r="AB76" s="28" t="s">
        <v>1279</v>
      </c>
    </row>
    <row r="77" spans="1:28" ht="102" customHeight="1" x14ac:dyDescent="0.25">
      <c r="A77" s="298"/>
      <c r="B77" s="273" t="s">
        <v>448</v>
      </c>
      <c r="C77" s="273" t="s">
        <v>449</v>
      </c>
      <c r="D77" s="216">
        <v>66</v>
      </c>
      <c r="E77" s="216" t="s">
        <v>450</v>
      </c>
      <c r="F77" s="216" t="s">
        <v>451</v>
      </c>
      <c r="G77" s="216" t="s">
        <v>452</v>
      </c>
      <c r="H77" s="216" t="s">
        <v>453</v>
      </c>
      <c r="I77" s="217" t="s">
        <v>1280</v>
      </c>
      <c r="J77" s="215" t="s">
        <v>254</v>
      </c>
      <c r="K77" s="216" t="s">
        <v>262</v>
      </c>
      <c r="L77" s="389">
        <v>197</v>
      </c>
      <c r="M77" s="391" t="s">
        <v>217</v>
      </c>
      <c r="N77" s="460">
        <v>1</v>
      </c>
      <c r="O77" s="461">
        <v>1</v>
      </c>
      <c r="P77" s="321">
        <v>0.7</v>
      </c>
      <c r="Q77" s="207">
        <v>28000000</v>
      </c>
      <c r="R77" s="208">
        <f>U77+W77+Y77+AA77</f>
        <v>0</v>
      </c>
      <c r="S77" s="211"/>
      <c r="T77" s="212"/>
      <c r="U77" s="208"/>
      <c r="V77" s="207"/>
      <c r="W77" s="208"/>
      <c r="X77" s="207"/>
      <c r="Y77" s="208"/>
      <c r="Z77" s="207"/>
      <c r="AA77" s="162"/>
      <c r="AB77" s="40" t="s">
        <v>1281</v>
      </c>
    </row>
    <row r="78" spans="1:28" ht="60" customHeight="1" x14ac:dyDescent="0.25">
      <c r="A78" s="298"/>
      <c r="B78" s="273"/>
      <c r="C78" s="273"/>
      <c r="D78" s="216">
        <v>67</v>
      </c>
      <c r="E78" s="228" t="s">
        <v>456</v>
      </c>
      <c r="F78" s="228" t="s">
        <v>457</v>
      </c>
      <c r="G78" s="228" t="s">
        <v>458</v>
      </c>
      <c r="H78" s="228" t="s">
        <v>459</v>
      </c>
      <c r="I78" s="34" t="s">
        <v>460</v>
      </c>
      <c r="J78" s="270" t="s">
        <v>233</v>
      </c>
      <c r="K78" s="273" t="s">
        <v>234</v>
      </c>
      <c r="L78" s="431"/>
      <c r="M78" s="469"/>
      <c r="N78" s="462"/>
      <c r="O78" s="463"/>
      <c r="P78" s="322"/>
      <c r="Q78" s="359">
        <v>50000000</v>
      </c>
      <c r="R78" s="361">
        <v>12768000</v>
      </c>
      <c r="S78" s="211"/>
      <c r="T78" s="212"/>
      <c r="U78" s="208"/>
      <c r="V78" s="207"/>
      <c r="W78" s="208"/>
      <c r="X78" s="207"/>
      <c r="Y78" s="208"/>
      <c r="Z78" s="207"/>
      <c r="AA78" s="162"/>
      <c r="AB78" s="28" t="s">
        <v>1282</v>
      </c>
    </row>
    <row r="79" spans="1:28" ht="60" customHeight="1" x14ac:dyDescent="0.25">
      <c r="A79" s="298"/>
      <c r="B79" s="273"/>
      <c r="C79" s="273"/>
      <c r="D79" s="216">
        <v>68</v>
      </c>
      <c r="E79" s="228" t="s">
        <v>461</v>
      </c>
      <c r="F79" s="228" t="s">
        <v>462</v>
      </c>
      <c r="G79" s="228" t="s">
        <v>463</v>
      </c>
      <c r="H79" s="228" t="s">
        <v>464</v>
      </c>
      <c r="I79" s="34" t="s">
        <v>1283</v>
      </c>
      <c r="J79" s="270"/>
      <c r="K79" s="273"/>
      <c r="L79" s="431"/>
      <c r="M79" s="469"/>
      <c r="N79" s="462"/>
      <c r="O79" s="463"/>
      <c r="P79" s="322"/>
      <c r="Q79" s="366"/>
      <c r="R79" s="368"/>
      <c r="S79" s="211"/>
      <c r="T79" s="212"/>
      <c r="U79" s="208"/>
      <c r="V79" s="207"/>
      <c r="W79" s="208"/>
      <c r="X79" s="207"/>
      <c r="Y79" s="208"/>
      <c r="Z79" s="207"/>
      <c r="AA79" s="162"/>
      <c r="AB79" s="28" t="s">
        <v>1282</v>
      </c>
    </row>
    <row r="80" spans="1:28" ht="60" customHeight="1" x14ac:dyDescent="0.25">
      <c r="A80" s="298"/>
      <c r="B80" s="273"/>
      <c r="C80" s="273" t="s">
        <v>466</v>
      </c>
      <c r="D80" s="216">
        <v>69</v>
      </c>
      <c r="E80" s="228" t="s">
        <v>467</v>
      </c>
      <c r="F80" s="228" t="s">
        <v>468</v>
      </c>
      <c r="G80" s="228" t="s">
        <v>469</v>
      </c>
      <c r="H80" s="228" t="s">
        <v>470</v>
      </c>
      <c r="I80" s="34" t="s">
        <v>471</v>
      </c>
      <c r="J80" s="270"/>
      <c r="K80" s="273"/>
      <c r="L80" s="431"/>
      <c r="M80" s="469"/>
      <c r="N80" s="462"/>
      <c r="O80" s="463"/>
      <c r="P80" s="322"/>
      <c r="Q80" s="366"/>
      <c r="R80" s="368"/>
      <c r="S80" s="211"/>
      <c r="T80" s="212"/>
      <c r="U80" s="208"/>
      <c r="V80" s="207"/>
      <c r="W80" s="208"/>
      <c r="X80" s="207"/>
      <c r="Y80" s="208"/>
      <c r="Z80" s="207"/>
      <c r="AA80" s="162"/>
      <c r="AB80" s="28" t="s">
        <v>1282</v>
      </c>
    </row>
    <row r="81" spans="1:28" ht="60" customHeight="1" x14ac:dyDescent="0.25">
      <c r="A81" s="298"/>
      <c r="B81" s="273"/>
      <c r="C81" s="273"/>
      <c r="D81" s="216">
        <v>70</v>
      </c>
      <c r="E81" s="216" t="s">
        <v>472</v>
      </c>
      <c r="F81" s="216" t="s">
        <v>473</v>
      </c>
      <c r="G81" s="216" t="s">
        <v>474</v>
      </c>
      <c r="H81" s="216" t="s">
        <v>475</v>
      </c>
      <c r="I81" s="217" t="s">
        <v>476</v>
      </c>
      <c r="J81" s="270"/>
      <c r="K81" s="273"/>
      <c r="L81" s="390"/>
      <c r="M81" s="392"/>
      <c r="N81" s="459"/>
      <c r="O81" s="436"/>
      <c r="P81" s="323"/>
      <c r="Q81" s="360"/>
      <c r="R81" s="362"/>
      <c r="S81" s="211"/>
      <c r="T81" s="212"/>
      <c r="U81" s="208"/>
      <c r="V81" s="207"/>
      <c r="W81" s="208"/>
      <c r="X81" s="207"/>
      <c r="Y81" s="208"/>
      <c r="Z81" s="207"/>
      <c r="AA81" s="162"/>
      <c r="AB81" s="28" t="s">
        <v>1282</v>
      </c>
    </row>
    <row r="82" spans="1:28" ht="76.5" x14ac:dyDescent="0.25">
      <c r="A82" s="298"/>
      <c r="B82" s="273"/>
      <c r="C82" s="273"/>
      <c r="D82" s="216">
        <v>71</v>
      </c>
      <c r="E82" s="216" t="s">
        <v>477</v>
      </c>
      <c r="F82" s="216" t="s">
        <v>478</v>
      </c>
      <c r="G82" s="216" t="s">
        <v>479</v>
      </c>
      <c r="H82" s="216" t="s">
        <v>480</v>
      </c>
      <c r="I82" s="217" t="s">
        <v>481</v>
      </c>
      <c r="J82" s="215" t="s">
        <v>385</v>
      </c>
      <c r="K82" s="216" t="s">
        <v>386</v>
      </c>
      <c r="L82" s="221">
        <v>219</v>
      </c>
      <c r="M82" s="219" t="s">
        <v>482</v>
      </c>
      <c r="N82" s="256">
        <v>0</v>
      </c>
      <c r="O82" s="257">
        <v>0</v>
      </c>
      <c r="P82" s="213">
        <v>0</v>
      </c>
      <c r="Q82" s="207">
        <v>50000000</v>
      </c>
      <c r="R82" s="208">
        <v>16166000</v>
      </c>
      <c r="S82" s="211"/>
      <c r="T82" s="212"/>
      <c r="U82" s="208"/>
      <c r="V82" s="207"/>
      <c r="W82" s="208"/>
      <c r="X82" s="207"/>
      <c r="Y82" s="208"/>
      <c r="Z82" s="207"/>
      <c r="AA82" s="162"/>
      <c r="AB82" s="246" t="s">
        <v>1284</v>
      </c>
    </row>
    <row r="83" spans="1:28" ht="60" customHeight="1" x14ac:dyDescent="0.25">
      <c r="A83" s="298"/>
      <c r="B83" s="273"/>
      <c r="C83" s="273"/>
      <c r="D83" s="216">
        <v>72</v>
      </c>
      <c r="E83" s="216" t="s">
        <v>483</v>
      </c>
      <c r="F83" s="216" t="s">
        <v>484</v>
      </c>
      <c r="G83" s="216" t="s">
        <v>485</v>
      </c>
      <c r="H83" s="216" t="s">
        <v>486</v>
      </c>
      <c r="I83" s="217" t="s">
        <v>1285</v>
      </c>
      <c r="J83" s="215" t="s">
        <v>233</v>
      </c>
      <c r="K83" s="216" t="s">
        <v>234</v>
      </c>
      <c r="L83" s="218">
        <v>197</v>
      </c>
      <c r="M83" s="219" t="s">
        <v>217</v>
      </c>
      <c r="N83" s="256">
        <v>1</v>
      </c>
      <c r="O83" s="257">
        <v>1</v>
      </c>
      <c r="P83" s="213">
        <v>0.8</v>
      </c>
      <c r="Q83" s="207">
        <v>50000000</v>
      </c>
      <c r="R83" s="208">
        <v>12768000</v>
      </c>
      <c r="S83" s="211"/>
      <c r="T83" s="212"/>
      <c r="U83" s="208"/>
      <c r="V83" s="207"/>
      <c r="W83" s="208"/>
      <c r="X83" s="207"/>
      <c r="Y83" s="208"/>
      <c r="Z83" s="207"/>
      <c r="AA83" s="162"/>
      <c r="AB83" s="247" t="s">
        <v>1031</v>
      </c>
    </row>
    <row r="84" spans="1:28" ht="60" customHeight="1" x14ac:dyDescent="0.25">
      <c r="A84" s="298"/>
      <c r="B84" s="273"/>
      <c r="C84" s="273"/>
      <c r="D84" s="216">
        <v>73</v>
      </c>
      <c r="E84" s="228" t="s">
        <v>1286</v>
      </c>
      <c r="F84" s="228" t="s">
        <v>489</v>
      </c>
      <c r="G84" s="228" t="s">
        <v>490</v>
      </c>
      <c r="H84" s="228" t="s">
        <v>491</v>
      </c>
      <c r="I84" s="34" t="s">
        <v>492</v>
      </c>
      <c r="J84" s="68" t="s">
        <v>236</v>
      </c>
      <c r="K84" s="41" t="s">
        <v>493</v>
      </c>
      <c r="L84" s="221">
        <v>86</v>
      </c>
      <c r="M84" s="33" t="s">
        <v>494</v>
      </c>
      <c r="N84" s="256">
        <v>12</v>
      </c>
      <c r="O84" s="257">
        <v>12</v>
      </c>
      <c r="P84" s="213">
        <v>0.7</v>
      </c>
      <c r="Q84" s="207">
        <v>0</v>
      </c>
      <c r="R84" s="208">
        <f>U84+W84+Y84+AA84</f>
        <v>0</v>
      </c>
      <c r="S84" s="211"/>
      <c r="T84" s="212"/>
      <c r="U84" s="208"/>
      <c r="V84" s="207"/>
      <c r="W84" s="208"/>
      <c r="X84" s="207"/>
      <c r="Y84" s="208"/>
      <c r="Z84" s="207"/>
      <c r="AA84" s="162"/>
      <c r="AB84" s="248" t="s">
        <v>1287</v>
      </c>
    </row>
    <row r="85" spans="1:28" ht="60" customHeight="1" x14ac:dyDescent="0.25">
      <c r="A85" s="298" t="s">
        <v>495</v>
      </c>
      <c r="B85" s="275" t="s">
        <v>496</v>
      </c>
      <c r="C85" s="273" t="s">
        <v>497</v>
      </c>
      <c r="D85" s="216">
        <v>74</v>
      </c>
      <c r="E85" s="216" t="s">
        <v>1288</v>
      </c>
      <c r="F85" s="216" t="s">
        <v>1289</v>
      </c>
      <c r="G85" s="216" t="s">
        <v>500</v>
      </c>
      <c r="H85" s="216" t="s">
        <v>501</v>
      </c>
      <c r="I85" s="217" t="s">
        <v>1290</v>
      </c>
      <c r="J85" s="215" t="s">
        <v>382</v>
      </c>
      <c r="K85" s="216" t="s">
        <v>1212</v>
      </c>
      <c r="L85" s="221">
        <v>250</v>
      </c>
      <c r="M85" s="217" t="s">
        <v>384</v>
      </c>
      <c r="N85" s="256">
        <v>12</v>
      </c>
      <c r="O85" s="257">
        <v>12</v>
      </c>
      <c r="P85" s="213">
        <v>0.7</v>
      </c>
      <c r="Q85" s="207">
        <v>8550000</v>
      </c>
      <c r="R85" s="208">
        <v>8550000</v>
      </c>
      <c r="S85" s="211">
        <v>100</v>
      </c>
      <c r="T85" s="212"/>
      <c r="U85" s="208"/>
      <c r="V85" s="207"/>
      <c r="W85" s="208"/>
      <c r="X85" s="207"/>
      <c r="Y85" s="208"/>
      <c r="Z85" s="207"/>
      <c r="AA85" s="162"/>
      <c r="AB85" s="249" t="s">
        <v>1291</v>
      </c>
    </row>
    <row r="86" spans="1:28" ht="60" customHeight="1" x14ac:dyDescent="0.25">
      <c r="A86" s="298"/>
      <c r="B86" s="275"/>
      <c r="C86" s="273"/>
      <c r="D86" s="216">
        <v>75</v>
      </c>
      <c r="E86" s="216" t="s">
        <v>503</v>
      </c>
      <c r="F86" s="216" t="s">
        <v>504</v>
      </c>
      <c r="G86" s="216" t="s">
        <v>505</v>
      </c>
      <c r="H86" s="216" t="s">
        <v>506</v>
      </c>
      <c r="I86" s="217" t="s">
        <v>1292</v>
      </c>
      <c r="J86" s="215" t="s">
        <v>406</v>
      </c>
      <c r="K86" s="216" t="s">
        <v>407</v>
      </c>
      <c r="L86" s="221">
        <v>231</v>
      </c>
      <c r="M86" s="217" t="s">
        <v>391</v>
      </c>
      <c r="N86" s="256">
        <v>1</v>
      </c>
      <c r="O86" s="257">
        <v>1</v>
      </c>
      <c r="P86" s="213">
        <v>0.8</v>
      </c>
      <c r="Q86" s="207">
        <v>6000000</v>
      </c>
      <c r="R86" s="208">
        <v>2750000</v>
      </c>
      <c r="S86" s="211"/>
      <c r="T86" s="212"/>
      <c r="U86" s="208"/>
      <c r="V86" s="207"/>
      <c r="W86" s="208"/>
      <c r="X86" s="207"/>
      <c r="Y86" s="208"/>
      <c r="Z86" s="207"/>
      <c r="AA86" s="162"/>
      <c r="AB86" s="249" t="s">
        <v>1293</v>
      </c>
    </row>
    <row r="87" spans="1:28" ht="75" x14ac:dyDescent="0.25">
      <c r="A87" s="298"/>
      <c r="B87" s="275"/>
      <c r="C87" s="273"/>
      <c r="D87" s="216">
        <v>76</v>
      </c>
      <c r="E87" s="216" t="s">
        <v>508</v>
      </c>
      <c r="F87" s="216" t="s">
        <v>509</v>
      </c>
      <c r="G87" s="216" t="s">
        <v>510</v>
      </c>
      <c r="H87" s="216" t="s">
        <v>511</v>
      </c>
      <c r="I87" s="93" t="s">
        <v>1294</v>
      </c>
      <c r="J87" s="215" t="s">
        <v>389</v>
      </c>
      <c r="K87" s="216" t="s">
        <v>390</v>
      </c>
      <c r="L87" s="221">
        <v>232</v>
      </c>
      <c r="M87" s="217" t="s">
        <v>391</v>
      </c>
      <c r="N87" s="256">
        <v>1</v>
      </c>
      <c r="O87" s="257">
        <v>1</v>
      </c>
      <c r="P87" s="213">
        <v>0.7</v>
      </c>
      <c r="Q87" s="207">
        <v>40000000</v>
      </c>
      <c r="R87" s="208">
        <v>3848000</v>
      </c>
      <c r="S87" s="211"/>
      <c r="T87" s="212"/>
      <c r="U87" s="208"/>
      <c r="V87" s="207"/>
      <c r="W87" s="208"/>
      <c r="X87" s="207"/>
      <c r="Y87" s="208"/>
      <c r="Z87" s="207"/>
      <c r="AA87" s="162"/>
      <c r="AB87" s="250" t="s">
        <v>1295</v>
      </c>
    </row>
    <row r="88" spans="1:28" ht="60" customHeight="1" x14ac:dyDescent="0.25">
      <c r="A88" s="298"/>
      <c r="B88" s="275"/>
      <c r="C88" s="273"/>
      <c r="D88" s="216">
        <v>77</v>
      </c>
      <c r="E88" s="216" t="s">
        <v>513</v>
      </c>
      <c r="F88" s="216" t="s">
        <v>514</v>
      </c>
      <c r="G88" s="216" t="s">
        <v>515</v>
      </c>
      <c r="H88" s="216" t="s">
        <v>516</v>
      </c>
      <c r="I88" s="217" t="s">
        <v>517</v>
      </c>
      <c r="J88" s="61" t="s">
        <v>1119</v>
      </c>
      <c r="K88" s="28" t="s">
        <v>216</v>
      </c>
      <c r="L88" s="29">
        <v>197</v>
      </c>
      <c r="M88" s="62" t="s">
        <v>217</v>
      </c>
      <c r="N88" s="256">
        <v>1</v>
      </c>
      <c r="O88" s="257">
        <v>1</v>
      </c>
      <c r="P88" s="213">
        <v>0.7</v>
      </c>
      <c r="Q88" s="359">
        <v>50000000</v>
      </c>
      <c r="R88" s="361">
        <v>12768000</v>
      </c>
      <c r="S88" s="211"/>
      <c r="T88" s="212"/>
      <c r="U88" s="208"/>
      <c r="V88" s="207"/>
      <c r="W88" s="208"/>
      <c r="X88" s="207"/>
      <c r="Y88" s="208"/>
      <c r="Z88" s="207"/>
      <c r="AA88" s="162"/>
      <c r="AB88" s="251" t="s">
        <v>1296</v>
      </c>
    </row>
    <row r="89" spans="1:28" ht="60" customHeight="1" x14ac:dyDescent="0.25">
      <c r="A89" s="298"/>
      <c r="B89" s="275"/>
      <c r="C89" s="273"/>
      <c r="D89" s="216">
        <v>78</v>
      </c>
      <c r="E89" s="216" t="s">
        <v>518</v>
      </c>
      <c r="F89" s="216" t="s">
        <v>519</v>
      </c>
      <c r="G89" s="216" t="s">
        <v>520</v>
      </c>
      <c r="H89" s="216" t="s">
        <v>516</v>
      </c>
      <c r="I89" s="217" t="s">
        <v>1297</v>
      </c>
      <c r="J89" s="61" t="s">
        <v>1119</v>
      </c>
      <c r="K89" s="28" t="s">
        <v>216</v>
      </c>
      <c r="L89" s="29">
        <v>197</v>
      </c>
      <c r="M89" s="62" t="s">
        <v>217</v>
      </c>
      <c r="N89" s="256">
        <v>1</v>
      </c>
      <c r="O89" s="257">
        <v>1</v>
      </c>
      <c r="P89" s="213">
        <v>0.7</v>
      </c>
      <c r="Q89" s="360"/>
      <c r="R89" s="362"/>
      <c r="S89" s="211"/>
      <c r="T89" s="212"/>
      <c r="U89" s="208"/>
      <c r="V89" s="207"/>
      <c r="W89" s="208"/>
      <c r="X89" s="207"/>
      <c r="Y89" s="208"/>
      <c r="Z89" s="207"/>
      <c r="AA89" s="162"/>
      <c r="AB89" s="251" t="s">
        <v>1298</v>
      </c>
    </row>
    <row r="90" spans="1:28" ht="60" customHeight="1" x14ac:dyDescent="0.25">
      <c r="A90" s="298"/>
      <c r="B90" s="275"/>
      <c r="C90" s="266" t="s">
        <v>1299</v>
      </c>
      <c r="D90" s="216">
        <v>79</v>
      </c>
      <c r="E90" s="216" t="s">
        <v>523</v>
      </c>
      <c r="F90" s="216" t="s">
        <v>1300</v>
      </c>
      <c r="G90" s="216" t="s">
        <v>1301</v>
      </c>
      <c r="H90" s="216" t="s">
        <v>59</v>
      </c>
      <c r="I90" s="217" t="s">
        <v>1297</v>
      </c>
      <c r="J90" s="227" t="s">
        <v>265</v>
      </c>
      <c r="K90" s="18" t="s">
        <v>266</v>
      </c>
      <c r="L90" s="28">
        <v>186</v>
      </c>
      <c r="M90" s="64" t="s">
        <v>526</v>
      </c>
      <c r="N90" s="256">
        <v>1</v>
      </c>
      <c r="O90" s="257">
        <v>1</v>
      </c>
      <c r="P90" s="213">
        <v>0.7</v>
      </c>
      <c r="Q90" s="207">
        <v>40000000</v>
      </c>
      <c r="R90" s="208">
        <v>864000</v>
      </c>
      <c r="S90" s="211"/>
      <c r="T90" s="212"/>
      <c r="U90" s="208"/>
      <c r="V90" s="207"/>
      <c r="W90" s="208"/>
      <c r="X90" s="207"/>
      <c r="Y90" s="208"/>
      <c r="Z90" s="207"/>
      <c r="AA90" s="162"/>
      <c r="AB90" s="251" t="s">
        <v>1302</v>
      </c>
    </row>
    <row r="91" spans="1:28" ht="86.25" customHeight="1" x14ac:dyDescent="0.25">
      <c r="A91" s="298"/>
      <c r="B91" s="275"/>
      <c r="C91" s="266"/>
      <c r="D91" s="216">
        <v>80</v>
      </c>
      <c r="E91" s="216" t="s">
        <v>527</v>
      </c>
      <c r="F91" s="216" t="s">
        <v>1303</v>
      </c>
      <c r="G91" s="216" t="s">
        <v>529</v>
      </c>
      <c r="H91" s="216" t="s">
        <v>530</v>
      </c>
      <c r="I91" s="93" t="s">
        <v>531</v>
      </c>
      <c r="J91" s="215" t="s">
        <v>588</v>
      </c>
      <c r="K91" s="216" t="s">
        <v>533</v>
      </c>
      <c r="L91" s="216" t="s">
        <v>534</v>
      </c>
      <c r="M91" s="217" t="s">
        <v>535</v>
      </c>
      <c r="N91" s="256">
        <v>1</v>
      </c>
      <c r="O91" s="257">
        <v>1</v>
      </c>
      <c r="P91" s="213">
        <v>0.8</v>
      </c>
      <c r="Q91" s="207">
        <v>50000000</v>
      </c>
      <c r="R91" s="208">
        <v>12768000</v>
      </c>
      <c r="S91" s="211"/>
      <c r="T91" s="212"/>
      <c r="U91" s="208"/>
      <c r="V91" s="207"/>
      <c r="W91" s="208"/>
      <c r="X91" s="207"/>
      <c r="Y91" s="208"/>
      <c r="Z91" s="207"/>
      <c r="AA91" s="162"/>
      <c r="AB91" s="252" t="s">
        <v>1304</v>
      </c>
    </row>
    <row r="92" spans="1:28" ht="104.25" customHeight="1" x14ac:dyDescent="0.25">
      <c r="A92" s="298"/>
      <c r="B92" s="275"/>
      <c r="C92" s="266"/>
      <c r="D92" s="216">
        <v>81</v>
      </c>
      <c r="E92" s="216" t="s">
        <v>1305</v>
      </c>
      <c r="F92" s="216" t="s">
        <v>537</v>
      </c>
      <c r="G92" s="216" t="s">
        <v>538</v>
      </c>
      <c r="H92" s="216" t="s">
        <v>539</v>
      </c>
      <c r="I92" s="217" t="s">
        <v>1306</v>
      </c>
      <c r="J92" s="215" t="s">
        <v>385</v>
      </c>
      <c r="K92" s="216" t="s">
        <v>386</v>
      </c>
      <c r="L92" s="221">
        <v>219</v>
      </c>
      <c r="M92" s="33" t="s">
        <v>482</v>
      </c>
      <c r="N92" s="256">
        <v>1</v>
      </c>
      <c r="O92" s="257">
        <v>1</v>
      </c>
      <c r="P92" s="213">
        <v>0.7</v>
      </c>
      <c r="Q92" s="207">
        <v>50000000</v>
      </c>
      <c r="R92" s="208">
        <v>16166000</v>
      </c>
      <c r="S92" s="211"/>
      <c r="T92" s="212"/>
      <c r="U92" s="208"/>
      <c r="V92" s="207"/>
      <c r="W92" s="208"/>
      <c r="X92" s="207"/>
      <c r="Y92" s="208"/>
      <c r="Z92" s="207"/>
      <c r="AA92" s="162"/>
      <c r="AB92" s="253" t="s">
        <v>1307</v>
      </c>
    </row>
    <row r="93" spans="1:28" ht="62.25" customHeight="1" x14ac:dyDescent="0.25">
      <c r="A93" s="298"/>
      <c r="B93" s="275"/>
      <c r="C93" s="266"/>
      <c r="D93" s="216">
        <v>82</v>
      </c>
      <c r="E93" s="216" t="s">
        <v>541</v>
      </c>
      <c r="F93" s="216" t="s">
        <v>1308</v>
      </c>
      <c r="G93" s="216" t="s">
        <v>1309</v>
      </c>
      <c r="H93" s="216" t="s">
        <v>59</v>
      </c>
      <c r="I93" s="274" t="s">
        <v>544</v>
      </c>
      <c r="J93" s="270" t="s">
        <v>1119</v>
      </c>
      <c r="K93" s="273" t="s">
        <v>216</v>
      </c>
      <c r="L93" s="288">
        <v>197</v>
      </c>
      <c r="M93" s="274" t="s">
        <v>217</v>
      </c>
      <c r="N93" s="256">
        <v>1</v>
      </c>
      <c r="O93" s="257">
        <v>1</v>
      </c>
      <c r="P93" s="213">
        <v>0.8</v>
      </c>
      <c r="Q93" s="207">
        <v>50000000</v>
      </c>
      <c r="R93" s="208">
        <v>12768000</v>
      </c>
      <c r="S93" s="211"/>
      <c r="T93" s="212"/>
      <c r="U93" s="208"/>
      <c r="V93" s="207"/>
      <c r="W93" s="208"/>
      <c r="X93" s="207"/>
      <c r="Y93" s="208"/>
      <c r="Z93" s="207"/>
      <c r="AA93" s="162"/>
      <c r="AB93" s="253" t="s">
        <v>1310</v>
      </c>
    </row>
    <row r="94" spans="1:28" ht="60" hidden="1" customHeight="1" x14ac:dyDescent="0.25">
      <c r="A94" s="298"/>
      <c r="B94" s="275"/>
      <c r="C94" s="266"/>
      <c r="D94" s="216">
        <v>83</v>
      </c>
      <c r="E94" s="216" t="s">
        <v>1311</v>
      </c>
      <c r="F94" s="216" t="s">
        <v>546</v>
      </c>
      <c r="G94" s="216" t="s">
        <v>547</v>
      </c>
      <c r="H94" s="216" t="s">
        <v>548</v>
      </c>
      <c r="I94" s="274"/>
      <c r="J94" s="270"/>
      <c r="K94" s="273"/>
      <c r="L94" s="288"/>
      <c r="M94" s="274"/>
      <c r="N94" s="256"/>
      <c r="O94" s="257">
        <f>T96+V96+X96+Z96</f>
        <v>0</v>
      </c>
      <c r="P94" s="213"/>
      <c r="Q94" s="207"/>
      <c r="R94" s="208">
        <f>U94+W94+Y94+AA94</f>
        <v>0</v>
      </c>
      <c r="S94" s="211"/>
      <c r="T94" s="212"/>
      <c r="U94" s="208"/>
      <c r="V94" s="207"/>
      <c r="W94" s="208"/>
      <c r="X94" s="207"/>
      <c r="Y94" s="208"/>
      <c r="Z94" s="207"/>
      <c r="AA94" s="162"/>
      <c r="AB94" s="253"/>
    </row>
    <row r="95" spans="1:28" ht="60" customHeight="1" x14ac:dyDescent="0.25">
      <c r="A95" s="298"/>
      <c r="B95" s="275"/>
      <c r="C95" s="266"/>
      <c r="D95" s="216">
        <v>83</v>
      </c>
      <c r="E95" s="216" t="s">
        <v>545</v>
      </c>
      <c r="F95" s="216" t="s">
        <v>546</v>
      </c>
      <c r="G95" s="216" t="s">
        <v>547</v>
      </c>
      <c r="H95" s="216" t="s">
        <v>548</v>
      </c>
      <c r="I95" s="217" t="s">
        <v>1312</v>
      </c>
      <c r="J95" s="215" t="s">
        <v>1313</v>
      </c>
      <c r="K95" s="216" t="s">
        <v>216</v>
      </c>
      <c r="L95" s="221">
        <v>197</v>
      </c>
      <c r="M95" s="217" t="s">
        <v>217</v>
      </c>
      <c r="N95" s="256">
        <v>1</v>
      </c>
      <c r="O95" s="257">
        <v>1</v>
      </c>
      <c r="P95" s="213">
        <v>0.8</v>
      </c>
      <c r="Q95" s="207">
        <v>50000000</v>
      </c>
      <c r="R95" s="208">
        <v>12768000</v>
      </c>
      <c r="S95" s="211"/>
      <c r="T95" s="212"/>
      <c r="U95" s="208"/>
      <c r="V95" s="207"/>
      <c r="W95" s="208"/>
      <c r="X95" s="207"/>
      <c r="Y95" s="208"/>
      <c r="Z95" s="207"/>
      <c r="AA95" s="162"/>
      <c r="AB95" s="253" t="s">
        <v>1314</v>
      </c>
    </row>
    <row r="96" spans="1:28" ht="83.25" customHeight="1" x14ac:dyDescent="0.25">
      <c r="A96" s="298"/>
      <c r="B96" s="275"/>
      <c r="C96" s="266"/>
      <c r="D96" s="216">
        <v>84</v>
      </c>
      <c r="E96" s="216" t="s">
        <v>549</v>
      </c>
      <c r="F96" s="216" t="s">
        <v>1315</v>
      </c>
      <c r="G96" s="216" t="s">
        <v>1316</v>
      </c>
      <c r="H96" s="216" t="s">
        <v>59</v>
      </c>
      <c r="I96" s="217" t="s">
        <v>552</v>
      </c>
      <c r="J96" s="215" t="s">
        <v>389</v>
      </c>
      <c r="K96" s="216" t="s">
        <v>424</v>
      </c>
      <c r="L96" s="221">
        <v>234</v>
      </c>
      <c r="M96" s="33" t="s">
        <v>425</v>
      </c>
      <c r="N96" s="256">
        <v>1</v>
      </c>
      <c r="O96" s="257">
        <v>1</v>
      </c>
      <c r="P96" s="213">
        <v>0.6</v>
      </c>
      <c r="Q96" s="207">
        <v>10000000</v>
      </c>
      <c r="R96" s="208">
        <f>U96+W96+Y96+AA96</f>
        <v>0</v>
      </c>
      <c r="S96" s="211"/>
      <c r="T96" s="212"/>
      <c r="U96" s="208"/>
      <c r="V96" s="207"/>
      <c r="W96" s="208"/>
      <c r="X96" s="207"/>
      <c r="Y96" s="208"/>
      <c r="Z96" s="207"/>
      <c r="AA96" s="162"/>
      <c r="AB96" s="253" t="s">
        <v>1317</v>
      </c>
    </row>
    <row r="97" spans="1:28" ht="60" customHeight="1" x14ac:dyDescent="0.25">
      <c r="A97" s="298"/>
      <c r="B97" s="275"/>
      <c r="C97" s="266"/>
      <c r="D97" s="216">
        <v>85</v>
      </c>
      <c r="E97" s="216" t="s">
        <v>553</v>
      </c>
      <c r="F97" s="216" t="s">
        <v>554</v>
      </c>
      <c r="G97" s="216" t="s">
        <v>555</v>
      </c>
      <c r="H97" s="216" t="s">
        <v>556</v>
      </c>
      <c r="I97" s="217" t="s">
        <v>1318</v>
      </c>
      <c r="J97" s="270" t="s">
        <v>1119</v>
      </c>
      <c r="K97" s="273" t="s">
        <v>216</v>
      </c>
      <c r="L97" s="288">
        <v>197</v>
      </c>
      <c r="M97" s="274" t="s">
        <v>217</v>
      </c>
      <c r="N97" s="460">
        <v>1</v>
      </c>
      <c r="O97" s="461">
        <v>1</v>
      </c>
      <c r="P97" s="321">
        <v>0.8</v>
      </c>
      <c r="Q97" s="359">
        <v>50000000</v>
      </c>
      <c r="R97" s="361">
        <v>12768000</v>
      </c>
      <c r="S97" s="211"/>
      <c r="T97" s="212"/>
      <c r="U97" s="208"/>
      <c r="V97" s="207"/>
      <c r="W97" s="208"/>
      <c r="X97" s="207"/>
      <c r="Y97" s="208"/>
      <c r="Z97" s="207"/>
      <c r="AA97" s="162"/>
      <c r="AB97" s="18" t="s">
        <v>1319</v>
      </c>
    </row>
    <row r="98" spans="1:28" ht="60" customHeight="1" x14ac:dyDescent="0.25">
      <c r="A98" s="298"/>
      <c r="B98" s="292" t="s">
        <v>558</v>
      </c>
      <c r="C98" s="266" t="s">
        <v>559</v>
      </c>
      <c r="D98" s="216">
        <v>86</v>
      </c>
      <c r="E98" s="216" t="s">
        <v>560</v>
      </c>
      <c r="F98" s="216" t="s">
        <v>561</v>
      </c>
      <c r="G98" s="216" t="s">
        <v>562</v>
      </c>
      <c r="H98" s="216" t="s">
        <v>563</v>
      </c>
      <c r="I98" s="93" t="s">
        <v>1320</v>
      </c>
      <c r="J98" s="270"/>
      <c r="K98" s="273"/>
      <c r="L98" s="288"/>
      <c r="M98" s="274"/>
      <c r="N98" s="462"/>
      <c r="O98" s="463"/>
      <c r="P98" s="322"/>
      <c r="Q98" s="366"/>
      <c r="R98" s="368"/>
      <c r="S98" s="211"/>
      <c r="T98" s="212"/>
      <c r="U98" s="208"/>
      <c r="V98" s="207"/>
      <c r="W98" s="208"/>
      <c r="X98" s="207"/>
      <c r="Y98" s="208"/>
      <c r="Z98" s="207"/>
      <c r="AA98" s="162"/>
      <c r="AB98" s="18" t="s">
        <v>1321</v>
      </c>
    </row>
    <row r="99" spans="1:28" ht="60" customHeight="1" x14ac:dyDescent="0.25">
      <c r="A99" s="298"/>
      <c r="B99" s="292"/>
      <c r="C99" s="266"/>
      <c r="D99" s="216">
        <v>87</v>
      </c>
      <c r="E99" s="216" t="s">
        <v>565</v>
      </c>
      <c r="F99" s="216" t="s">
        <v>566</v>
      </c>
      <c r="G99" s="216" t="s">
        <v>567</v>
      </c>
      <c r="H99" s="216" t="s">
        <v>568</v>
      </c>
      <c r="I99" s="217" t="s">
        <v>1322</v>
      </c>
      <c r="J99" s="270"/>
      <c r="K99" s="273"/>
      <c r="L99" s="288"/>
      <c r="M99" s="274"/>
      <c r="N99" s="459"/>
      <c r="O99" s="436"/>
      <c r="P99" s="323"/>
      <c r="Q99" s="360"/>
      <c r="R99" s="362"/>
      <c r="S99" s="211"/>
      <c r="T99" s="212"/>
      <c r="U99" s="208"/>
      <c r="V99" s="207"/>
      <c r="W99" s="208"/>
      <c r="X99" s="207"/>
      <c r="Y99" s="208"/>
      <c r="Z99" s="207"/>
      <c r="AA99" s="162"/>
      <c r="AB99" s="251" t="s">
        <v>1323</v>
      </c>
    </row>
    <row r="100" spans="1:28" ht="60" customHeight="1" x14ac:dyDescent="0.25">
      <c r="A100" s="298"/>
      <c r="B100" s="292"/>
      <c r="C100" s="266"/>
      <c r="D100" s="216">
        <v>88</v>
      </c>
      <c r="E100" s="216" t="s">
        <v>570</v>
      </c>
      <c r="F100" s="216" t="s">
        <v>1324</v>
      </c>
      <c r="G100" s="216" t="s">
        <v>1325</v>
      </c>
      <c r="H100" s="216" t="s">
        <v>59</v>
      </c>
      <c r="I100" s="217" t="s">
        <v>1326</v>
      </c>
      <c r="J100" s="299" t="s">
        <v>574</v>
      </c>
      <c r="K100" s="288"/>
      <c r="L100" s="288"/>
      <c r="M100" s="300"/>
      <c r="N100" s="256">
        <v>0</v>
      </c>
      <c r="O100" s="257">
        <f>T101+V101+X101+Z101</f>
        <v>0</v>
      </c>
      <c r="P100" s="213">
        <v>0</v>
      </c>
      <c r="Q100" s="207"/>
      <c r="R100" s="208">
        <f>U100+W100+Y100+AA100</f>
        <v>0</v>
      </c>
      <c r="S100" s="211"/>
      <c r="T100" s="212"/>
      <c r="U100" s="208"/>
      <c r="V100" s="207"/>
      <c r="W100" s="208"/>
      <c r="X100" s="207"/>
      <c r="Y100" s="208"/>
      <c r="Z100" s="207"/>
      <c r="AA100" s="162"/>
      <c r="AB100" s="18" t="s">
        <v>1321</v>
      </c>
    </row>
    <row r="101" spans="1:28" ht="60" customHeight="1" x14ac:dyDescent="0.25">
      <c r="A101" s="298"/>
      <c r="B101" s="275" t="s">
        <v>558</v>
      </c>
      <c r="C101" s="266" t="s">
        <v>559</v>
      </c>
      <c r="D101" s="216">
        <v>89</v>
      </c>
      <c r="E101" s="216" t="s">
        <v>575</v>
      </c>
      <c r="F101" s="216" t="s">
        <v>1327</v>
      </c>
      <c r="G101" s="216" t="s">
        <v>1328</v>
      </c>
      <c r="H101" s="216" t="s">
        <v>59</v>
      </c>
      <c r="I101" s="217" t="s">
        <v>578</v>
      </c>
      <c r="J101" s="270" t="s">
        <v>1119</v>
      </c>
      <c r="K101" s="273" t="s">
        <v>216</v>
      </c>
      <c r="L101" s="288">
        <v>197</v>
      </c>
      <c r="M101" s="274" t="s">
        <v>217</v>
      </c>
      <c r="N101" s="460">
        <v>1</v>
      </c>
      <c r="O101" s="461">
        <v>1</v>
      </c>
      <c r="P101" s="321">
        <v>0.8</v>
      </c>
      <c r="Q101" s="359">
        <v>50000000</v>
      </c>
      <c r="R101" s="361">
        <v>12768000</v>
      </c>
      <c r="S101" s="211"/>
      <c r="T101" s="212"/>
      <c r="U101" s="208"/>
      <c r="V101" s="207"/>
      <c r="W101" s="208"/>
      <c r="X101" s="207"/>
      <c r="Y101" s="208"/>
      <c r="Z101" s="207"/>
      <c r="AA101" s="162"/>
      <c r="AB101" s="251" t="s">
        <v>1329</v>
      </c>
    </row>
    <row r="102" spans="1:28" ht="60" customHeight="1" x14ac:dyDescent="0.25">
      <c r="A102" s="298"/>
      <c r="B102" s="275"/>
      <c r="C102" s="266"/>
      <c r="D102" s="216">
        <v>90</v>
      </c>
      <c r="E102" s="216" t="s">
        <v>579</v>
      </c>
      <c r="F102" s="216" t="s">
        <v>580</v>
      </c>
      <c r="G102" s="216" t="s">
        <v>581</v>
      </c>
      <c r="H102" s="216" t="s">
        <v>563</v>
      </c>
      <c r="I102" s="217" t="s">
        <v>1330</v>
      </c>
      <c r="J102" s="270"/>
      <c r="K102" s="273"/>
      <c r="L102" s="288"/>
      <c r="M102" s="274"/>
      <c r="N102" s="462"/>
      <c r="O102" s="463"/>
      <c r="P102" s="322"/>
      <c r="Q102" s="366"/>
      <c r="R102" s="368"/>
      <c r="S102" s="211"/>
      <c r="T102" s="212"/>
      <c r="U102" s="208"/>
      <c r="V102" s="207"/>
      <c r="W102" s="208"/>
      <c r="X102" s="207"/>
      <c r="Y102" s="208"/>
      <c r="Z102" s="207"/>
      <c r="AA102" s="162"/>
      <c r="AB102" s="18" t="s">
        <v>1321</v>
      </c>
    </row>
    <row r="103" spans="1:28" ht="60" customHeight="1" x14ac:dyDescent="0.25">
      <c r="A103" s="298"/>
      <c r="B103" s="275"/>
      <c r="C103" s="266"/>
      <c r="D103" s="216">
        <v>91</v>
      </c>
      <c r="E103" s="216" t="s">
        <v>583</v>
      </c>
      <c r="F103" s="216" t="s">
        <v>584</v>
      </c>
      <c r="G103" s="216" t="s">
        <v>585</v>
      </c>
      <c r="H103" s="216" t="s">
        <v>586</v>
      </c>
      <c r="I103" s="217" t="s">
        <v>1331</v>
      </c>
      <c r="J103" s="215" t="s">
        <v>588</v>
      </c>
      <c r="K103" s="216" t="s">
        <v>589</v>
      </c>
      <c r="L103" s="216" t="s">
        <v>590</v>
      </c>
      <c r="M103" s="217" t="s">
        <v>591</v>
      </c>
      <c r="N103" s="459"/>
      <c r="O103" s="436"/>
      <c r="P103" s="323"/>
      <c r="Q103" s="360"/>
      <c r="R103" s="362"/>
      <c r="S103" s="211"/>
      <c r="T103" s="212"/>
      <c r="U103" s="208"/>
      <c r="V103" s="207"/>
      <c r="W103" s="208"/>
      <c r="X103" s="207"/>
      <c r="Y103" s="208"/>
      <c r="Z103" s="207"/>
      <c r="AA103" s="162"/>
      <c r="AB103" s="18" t="s">
        <v>1321</v>
      </c>
    </row>
    <row r="104" spans="1:28" ht="60" customHeight="1" x14ac:dyDescent="0.25">
      <c r="A104" s="298"/>
      <c r="B104" s="275"/>
      <c r="C104" s="266"/>
      <c r="D104" s="216">
        <v>92</v>
      </c>
      <c r="E104" s="216" t="s">
        <v>1332</v>
      </c>
      <c r="F104" s="216" t="s">
        <v>593</v>
      </c>
      <c r="G104" s="216" t="s">
        <v>594</v>
      </c>
      <c r="H104" s="216" t="s">
        <v>595</v>
      </c>
      <c r="I104" s="217" t="s">
        <v>596</v>
      </c>
      <c r="J104" s="215" t="s">
        <v>597</v>
      </c>
      <c r="K104" s="216" t="s">
        <v>386</v>
      </c>
      <c r="L104" s="221">
        <v>219</v>
      </c>
      <c r="M104" s="33" t="s">
        <v>482</v>
      </c>
      <c r="N104" s="256">
        <v>1</v>
      </c>
      <c r="O104" s="257">
        <v>1</v>
      </c>
      <c r="P104" s="213">
        <v>0.7</v>
      </c>
      <c r="Q104" s="207">
        <v>50000000</v>
      </c>
      <c r="R104" s="208">
        <v>16166000</v>
      </c>
      <c r="S104" s="211"/>
      <c r="T104" s="212"/>
      <c r="U104" s="208"/>
      <c r="V104" s="207"/>
      <c r="W104" s="208"/>
      <c r="X104" s="207"/>
      <c r="Y104" s="208"/>
      <c r="Z104" s="207"/>
      <c r="AA104" s="162"/>
      <c r="AB104" s="18" t="s">
        <v>1321</v>
      </c>
    </row>
    <row r="105" spans="1:28" ht="60" customHeight="1" x14ac:dyDescent="0.25">
      <c r="A105" s="298"/>
      <c r="B105" s="275"/>
      <c r="C105" s="266"/>
      <c r="D105" s="216">
        <v>93</v>
      </c>
      <c r="E105" s="216" t="s">
        <v>598</v>
      </c>
      <c r="F105" s="216" t="s">
        <v>599</v>
      </c>
      <c r="G105" s="216" t="s">
        <v>600</v>
      </c>
      <c r="H105" s="216" t="s">
        <v>601</v>
      </c>
      <c r="I105" s="217" t="s">
        <v>1333</v>
      </c>
      <c r="J105" s="61" t="s">
        <v>389</v>
      </c>
      <c r="K105" s="28" t="s">
        <v>603</v>
      </c>
      <c r="L105" s="28">
        <v>228</v>
      </c>
      <c r="M105" s="62" t="s">
        <v>604</v>
      </c>
      <c r="N105" s="256">
        <v>1</v>
      </c>
      <c r="O105" s="257">
        <v>1</v>
      </c>
      <c r="P105" s="213">
        <v>0.7</v>
      </c>
      <c r="Q105" s="207">
        <v>26100000</v>
      </c>
      <c r="R105" s="208">
        <v>7955922</v>
      </c>
      <c r="S105" s="211"/>
      <c r="T105" s="212"/>
      <c r="U105" s="208"/>
      <c r="V105" s="207"/>
      <c r="W105" s="208"/>
      <c r="X105" s="207"/>
      <c r="Y105" s="208"/>
      <c r="Z105" s="207"/>
      <c r="AA105" s="162"/>
      <c r="AB105" s="18" t="s">
        <v>1334</v>
      </c>
    </row>
    <row r="106" spans="1:28" ht="127.5" x14ac:dyDescent="0.25">
      <c r="A106" s="298"/>
      <c r="B106" s="275"/>
      <c r="C106" s="266"/>
      <c r="D106" s="216">
        <v>94</v>
      </c>
      <c r="E106" s="216" t="s">
        <v>1335</v>
      </c>
      <c r="F106" s="216" t="s">
        <v>1336</v>
      </c>
      <c r="G106" s="216" t="s">
        <v>607</v>
      </c>
      <c r="H106" s="216" t="s">
        <v>608</v>
      </c>
      <c r="I106" s="217" t="s">
        <v>1337</v>
      </c>
      <c r="J106" s="215" t="s">
        <v>254</v>
      </c>
      <c r="K106" s="221" t="s">
        <v>262</v>
      </c>
      <c r="L106" s="216">
        <v>137</v>
      </c>
      <c r="M106" s="217" t="s">
        <v>263</v>
      </c>
      <c r="N106" s="256">
        <v>1</v>
      </c>
      <c r="O106" s="257">
        <v>1</v>
      </c>
      <c r="P106" s="213">
        <v>0.7</v>
      </c>
      <c r="Q106" s="207">
        <v>56000000</v>
      </c>
      <c r="R106" s="208">
        <v>2798000</v>
      </c>
      <c r="S106" s="211"/>
      <c r="T106" s="212"/>
      <c r="U106" s="208"/>
      <c r="V106" s="207"/>
      <c r="W106" s="208"/>
      <c r="X106" s="207"/>
      <c r="Y106" s="208"/>
      <c r="Z106" s="207"/>
      <c r="AA106" s="162"/>
      <c r="AB106" s="18" t="s">
        <v>1338</v>
      </c>
    </row>
    <row r="107" spans="1:28" ht="63.75" x14ac:dyDescent="0.25">
      <c r="A107" s="298"/>
      <c r="B107" s="275"/>
      <c r="C107" s="266"/>
      <c r="D107" s="216">
        <v>95</v>
      </c>
      <c r="E107" s="216" t="s">
        <v>610</v>
      </c>
      <c r="F107" s="216" t="s">
        <v>611</v>
      </c>
      <c r="G107" s="216" t="s">
        <v>1339</v>
      </c>
      <c r="H107" s="216" t="s">
        <v>87</v>
      </c>
      <c r="I107" s="217" t="s">
        <v>613</v>
      </c>
      <c r="J107" s="270" t="s">
        <v>1119</v>
      </c>
      <c r="K107" s="273" t="s">
        <v>216</v>
      </c>
      <c r="L107" s="288">
        <v>197</v>
      </c>
      <c r="M107" s="274" t="s">
        <v>217</v>
      </c>
      <c r="N107" s="256">
        <v>1</v>
      </c>
      <c r="O107" s="257">
        <v>1</v>
      </c>
      <c r="P107" s="213">
        <v>0.8</v>
      </c>
      <c r="Q107" s="359">
        <v>50000000</v>
      </c>
      <c r="R107" s="361">
        <v>12768000</v>
      </c>
      <c r="S107" s="211"/>
      <c r="T107" s="212"/>
      <c r="U107" s="208"/>
      <c r="V107" s="207"/>
      <c r="W107" s="208"/>
      <c r="X107" s="207"/>
      <c r="Y107" s="208"/>
      <c r="Z107" s="207"/>
      <c r="AA107" s="162"/>
      <c r="AB107" s="18" t="s">
        <v>1321</v>
      </c>
    </row>
    <row r="108" spans="1:28" ht="60" customHeight="1" x14ac:dyDescent="0.25">
      <c r="A108" s="298"/>
      <c r="B108" s="275"/>
      <c r="C108" s="266"/>
      <c r="D108" s="216">
        <v>96</v>
      </c>
      <c r="E108" s="216" t="s">
        <v>614</v>
      </c>
      <c r="F108" s="216" t="s">
        <v>1340</v>
      </c>
      <c r="G108" s="216" t="s">
        <v>1341</v>
      </c>
      <c r="H108" s="216" t="s">
        <v>59</v>
      </c>
      <c r="I108" s="217" t="s">
        <v>1342</v>
      </c>
      <c r="J108" s="270"/>
      <c r="K108" s="273"/>
      <c r="L108" s="288"/>
      <c r="M108" s="274"/>
      <c r="N108" s="256">
        <v>1</v>
      </c>
      <c r="O108" s="257">
        <v>1</v>
      </c>
      <c r="P108" s="213">
        <v>0.8</v>
      </c>
      <c r="Q108" s="360"/>
      <c r="R108" s="362"/>
      <c r="S108" s="211"/>
      <c r="T108" s="212"/>
      <c r="U108" s="208"/>
      <c r="V108" s="207"/>
      <c r="W108" s="208"/>
      <c r="X108" s="207"/>
      <c r="Y108" s="208"/>
      <c r="Z108" s="207"/>
      <c r="AA108" s="162"/>
      <c r="AB108" s="18" t="s">
        <v>1321</v>
      </c>
    </row>
    <row r="109" spans="1:28" ht="114.75" x14ac:dyDescent="0.25">
      <c r="A109" s="298"/>
      <c r="B109" s="275"/>
      <c r="C109" s="28" t="s">
        <v>618</v>
      </c>
      <c r="D109" s="216">
        <v>97</v>
      </c>
      <c r="E109" s="216" t="s">
        <v>619</v>
      </c>
      <c r="F109" s="216" t="s">
        <v>1343</v>
      </c>
      <c r="G109" s="216" t="s">
        <v>1344</v>
      </c>
      <c r="H109" s="216" t="s">
        <v>59</v>
      </c>
      <c r="I109" s="217" t="s">
        <v>622</v>
      </c>
      <c r="J109" s="215" t="s">
        <v>406</v>
      </c>
      <c r="K109" s="216" t="s">
        <v>407</v>
      </c>
      <c r="L109" s="221">
        <v>136</v>
      </c>
      <c r="M109" s="217" t="s">
        <v>455</v>
      </c>
      <c r="N109" s="256">
        <v>1</v>
      </c>
      <c r="O109" s="257">
        <v>1</v>
      </c>
      <c r="P109" s="213">
        <v>0.8</v>
      </c>
      <c r="Q109" s="207">
        <v>28000000</v>
      </c>
      <c r="R109" s="208">
        <f>U109+W109+Y109+AA109</f>
        <v>0</v>
      </c>
      <c r="S109" s="211"/>
      <c r="T109" s="212"/>
      <c r="U109" s="208"/>
      <c r="V109" s="207"/>
      <c r="W109" s="208"/>
      <c r="X109" s="207"/>
      <c r="Y109" s="208"/>
      <c r="Z109" s="207"/>
      <c r="AA109" s="162"/>
      <c r="AB109" s="40" t="s">
        <v>1345</v>
      </c>
    </row>
    <row r="110" spans="1:28" ht="84" customHeight="1" x14ac:dyDescent="0.25">
      <c r="A110" s="307" t="s">
        <v>624</v>
      </c>
      <c r="B110" s="266" t="s">
        <v>625</v>
      </c>
      <c r="C110" s="309" t="s">
        <v>1346</v>
      </c>
      <c r="D110" s="216">
        <v>98</v>
      </c>
      <c r="E110" s="228" t="s">
        <v>1347</v>
      </c>
      <c r="F110" s="214" t="s">
        <v>1348</v>
      </c>
      <c r="G110" s="214" t="s">
        <v>629</v>
      </c>
      <c r="H110" s="214" t="s">
        <v>630</v>
      </c>
      <c r="I110" s="33" t="s">
        <v>631</v>
      </c>
      <c r="J110" s="270" t="s">
        <v>233</v>
      </c>
      <c r="K110" s="273" t="s">
        <v>234</v>
      </c>
      <c r="L110" s="275">
        <v>197</v>
      </c>
      <c r="M110" s="276" t="s">
        <v>217</v>
      </c>
      <c r="N110" s="471">
        <v>1</v>
      </c>
      <c r="O110" s="461">
        <v>1</v>
      </c>
      <c r="P110" s="321">
        <v>0.8</v>
      </c>
      <c r="Q110" s="359">
        <v>50000000</v>
      </c>
      <c r="R110" s="361">
        <v>12768000</v>
      </c>
      <c r="S110" s="211"/>
      <c r="T110" s="212"/>
      <c r="U110" s="208"/>
      <c r="V110" s="207"/>
      <c r="W110" s="208"/>
      <c r="X110" s="207"/>
      <c r="Y110" s="208"/>
      <c r="Z110" s="207"/>
      <c r="AA110" s="162"/>
      <c r="AB110" s="18" t="s">
        <v>1349</v>
      </c>
    </row>
    <row r="111" spans="1:28" ht="60" customHeight="1" x14ac:dyDescent="0.25">
      <c r="A111" s="307"/>
      <c r="B111" s="266"/>
      <c r="C111" s="309"/>
      <c r="D111" s="216">
        <v>99</v>
      </c>
      <c r="E111" s="228" t="s">
        <v>1350</v>
      </c>
      <c r="F111" s="228" t="s">
        <v>633</v>
      </c>
      <c r="G111" s="228" t="s">
        <v>634</v>
      </c>
      <c r="H111" s="228" t="s">
        <v>635</v>
      </c>
      <c r="I111" s="34" t="s">
        <v>631</v>
      </c>
      <c r="J111" s="270"/>
      <c r="K111" s="273"/>
      <c r="L111" s="275"/>
      <c r="M111" s="276"/>
      <c r="N111" s="472"/>
      <c r="O111" s="463"/>
      <c r="P111" s="322"/>
      <c r="Q111" s="366"/>
      <c r="R111" s="368"/>
      <c r="S111" s="211"/>
      <c r="T111" s="212"/>
      <c r="U111" s="208"/>
      <c r="V111" s="207"/>
      <c r="W111" s="208"/>
      <c r="X111" s="207"/>
      <c r="Y111" s="208"/>
      <c r="Z111" s="207"/>
      <c r="AA111" s="162"/>
      <c r="AB111" s="18" t="s">
        <v>1351</v>
      </c>
    </row>
    <row r="112" spans="1:28" ht="60" customHeight="1" x14ac:dyDescent="0.25">
      <c r="A112" s="307"/>
      <c r="B112" s="266"/>
      <c r="C112" s="275" t="s">
        <v>636</v>
      </c>
      <c r="D112" s="218">
        <v>100</v>
      </c>
      <c r="E112" s="228" t="s">
        <v>1352</v>
      </c>
      <c r="F112" s="214" t="s">
        <v>638</v>
      </c>
      <c r="G112" s="214" t="s">
        <v>639</v>
      </c>
      <c r="H112" s="214" t="s">
        <v>1353</v>
      </c>
      <c r="I112" s="33" t="s">
        <v>641</v>
      </c>
      <c r="J112" s="270"/>
      <c r="K112" s="273"/>
      <c r="L112" s="275"/>
      <c r="M112" s="276"/>
      <c r="N112" s="472"/>
      <c r="O112" s="463"/>
      <c r="P112" s="322"/>
      <c r="Q112" s="366"/>
      <c r="R112" s="368"/>
      <c r="S112" s="211"/>
      <c r="T112" s="212"/>
      <c r="U112" s="208"/>
      <c r="V112" s="207"/>
      <c r="W112" s="208"/>
      <c r="X112" s="207"/>
      <c r="Y112" s="208"/>
      <c r="Z112" s="207"/>
      <c r="AA112" s="162"/>
      <c r="AB112" s="18" t="s">
        <v>1354</v>
      </c>
    </row>
    <row r="113" spans="1:28" ht="60" customHeight="1" x14ac:dyDescent="0.25">
      <c r="A113" s="307"/>
      <c r="B113" s="266"/>
      <c r="C113" s="275"/>
      <c r="D113" s="216">
        <v>101</v>
      </c>
      <c r="E113" s="222" t="s">
        <v>642</v>
      </c>
      <c r="F113" s="214" t="s">
        <v>1355</v>
      </c>
      <c r="G113" s="214" t="s">
        <v>1356</v>
      </c>
      <c r="H113" s="214" t="s">
        <v>645</v>
      </c>
      <c r="I113" s="33" t="s">
        <v>641</v>
      </c>
      <c r="J113" s="270"/>
      <c r="K113" s="273"/>
      <c r="L113" s="275"/>
      <c r="M113" s="276"/>
      <c r="N113" s="472"/>
      <c r="O113" s="463"/>
      <c r="P113" s="322"/>
      <c r="Q113" s="366"/>
      <c r="R113" s="368"/>
      <c r="S113" s="211"/>
      <c r="T113" s="212"/>
      <c r="U113" s="208"/>
      <c r="V113" s="207"/>
      <c r="W113" s="208"/>
      <c r="X113" s="207"/>
      <c r="Y113" s="208"/>
      <c r="Z113" s="207"/>
      <c r="AA113" s="162"/>
      <c r="AB113" s="18" t="s">
        <v>1357</v>
      </c>
    </row>
    <row r="114" spans="1:28" ht="60" customHeight="1" x14ac:dyDescent="0.25">
      <c r="A114" s="307"/>
      <c r="B114" s="266"/>
      <c r="C114" s="275"/>
      <c r="D114" s="216">
        <v>102</v>
      </c>
      <c r="E114" s="228" t="s">
        <v>646</v>
      </c>
      <c r="F114" s="214" t="s">
        <v>647</v>
      </c>
      <c r="G114" s="214" t="s">
        <v>648</v>
      </c>
      <c r="H114" s="214" t="s">
        <v>649</v>
      </c>
      <c r="I114" s="33" t="s">
        <v>1358</v>
      </c>
      <c r="J114" s="270"/>
      <c r="K114" s="273"/>
      <c r="L114" s="275"/>
      <c r="M114" s="276"/>
      <c r="N114" s="472"/>
      <c r="O114" s="463"/>
      <c r="P114" s="322"/>
      <c r="Q114" s="366"/>
      <c r="R114" s="368"/>
      <c r="S114" s="211"/>
      <c r="T114" s="212"/>
      <c r="U114" s="208"/>
      <c r="V114" s="207"/>
      <c r="W114" s="208"/>
      <c r="X114" s="207"/>
      <c r="Y114" s="208"/>
      <c r="Z114" s="207"/>
      <c r="AA114" s="162"/>
      <c r="AB114" s="18" t="s">
        <v>1359</v>
      </c>
    </row>
    <row r="115" spans="1:28" ht="60" customHeight="1" x14ac:dyDescent="0.25">
      <c r="A115" s="307"/>
      <c r="B115" s="266"/>
      <c r="C115" s="275"/>
      <c r="D115" s="216">
        <v>103</v>
      </c>
      <c r="E115" s="214" t="s">
        <v>1360</v>
      </c>
      <c r="F115" s="214" t="s">
        <v>652</v>
      </c>
      <c r="G115" s="214" t="s">
        <v>1361</v>
      </c>
      <c r="H115" s="214" t="s">
        <v>654</v>
      </c>
      <c r="I115" s="33" t="s">
        <v>1362</v>
      </c>
      <c r="J115" s="270"/>
      <c r="K115" s="273"/>
      <c r="L115" s="275"/>
      <c r="M115" s="276"/>
      <c r="N115" s="472"/>
      <c r="O115" s="463"/>
      <c r="P115" s="322"/>
      <c r="Q115" s="366"/>
      <c r="R115" s="368"/>
      <c r="S115" s="211"/>
      <c r="T115" s="212"/>
      <c r="U115" s="208"/>
      <c r="V115" s="207"/>
      <c r="W115" s="208"/>
      <c r="X115" s="207"/>
      <c r="Y115" s="208"/>
      <c r="Z115" s="207"/>
      <c r="AA115" s="162"/>
      <c r="AB115" s="18" t="s">
        <v>1363</v>
      </c>
    </row>
    <row r="116" spans="1:28" ht="60" customHeight="1" x14ac:dyDescent="0.25">
      <c r="A116" s="307"/>
      <c r="B116" s="266"/>
      <c r="C116" s="275"/>
      <c r="D116" s="218">
        <v>104</v>
      </c>
      <c r="E116" s="214" t="s">
        <v>656</v>
      </c>
      <c r="F116" s="214" t="s">
        <v>657</v>
      </c>
      <c r="G116" s="214" t="s">
        <v>658</v>
      </c>
      <c r="H116" s="214" t="s">
        <v>659</v>
      </c>
      <c r="I116" s="33" t="s">
        <v>660</v>
      </c>
      <c r="J116" s="270"/>
      <c r="K116" s="273"/>
      <c r="L116" s="275"/>
      <c r="M116" s="276"/>
      <c r="N116" s="472"/>
      <c r="O116" s="463"/>
      <c r="P116" s="322"/>
      <c r="Q116" s="366"/>
      <c r="R116" s="368"/>
      <c r="S116" s="211"/>
      <c r="T116" s="212"/>
      <c r="U116" s="208"/>
      <c r="V116" s="207"/>
      <c r="W116" s="208"/>
      <c r="X116" s="207"/>
      <c r="Y116" s="208"/>
      <c r="Z116" s="207"/>
      <c r="AA116" s="162"/>
      <c r="AB116" s="246" t="s">
        <v>1364</v>
      </c>
    </row>
    <row r="117" spans="1:28" ht="60" customHeight="1" x14ac:dyDescent="0.25">
      <c r="A117" s="307"/>
      <c r="B117" s="266"/>
      <c r="C117" s="275"/>
      <c r="D117" s="216">
        <v>105</v>
      </c>
      <c r="E117" s="214" t="s">
        <v>1365</v>
      </c>
      <c r="F117" s="214" t="s">
        <v>662</v>
      </c>
      <c r="G117" s="214" t="s">
        <v>663</v>
      </c>
      <c r="H117" s="214" t="s">
        <v>664</v>
      </c>
      <c r="I117" s="33" t="s">
        <v>665</v>
      </c>
      <c r="J117" s="270"/>
      <c r="K117" s="273"/>
      <c r="L117" s="275"/>
      <c r="M117" s="276"/>
      <c r="N117" s="472"/>
      <c r="O117" s="463"/>
      <c r="P117" s="322"/>
      <c r="Q117" s="366"/>
      <c r="R117" s="368"/>
      <c r="S117" s="211"/>
      <c r="T117" s="212"/>
      <c r="U117" s="208"/>
      <c r="V117" s="207"/>
      <c r="W117" s="208"/>
      <c r="X117" s="207"/>
      <c r="Y117" s="208"/>
      <c r="Z117" s="207"/>
      <c r="AA117" s="162"/>
      <c r="AB117" s="254" t="s">
        <v>1366</v>
      </c>
    </row>
    <row r="118" spans="1:28" ht="60" customHeight="1" x14ac:dyDescent="0.25">
      <c r="A118" s="307"/>
      <c r="B118" s="266"/>
      <c r="C118" s="275"/>
      <c r="D118" s="216">
        <v>106</v>
      </c>
      <c r="E118" s="214" t="s">
        <v>666</v>
      </c>
      <c r="F118" s="214" t="s">
        <v>1367</v>
      </c>
      <c r="G118" s="214" t="s">
        <v>668</v>
      </c>
      <c r="H118" s="214" t="s">
        <v>669</v>
      </c>
      <c r="I118" s="33" t="s">
        <v>1368</v>
      </c>
      <c r="J118" s="270"/>
      <c r="K118" s="273"/>
      <c r="L118" s="275"/>
      <c r="M118" s="276"/>
      <c r="N118" s="472"/>
      <c r="O118" s="463"/>
      <c r="P118" s="322"/>
      <c r="Q118" s="366"/>
      <c r="R118" s="368"/>
      <c r="S118" s="211"/>
      <c r="T118" s="212"/>
      <c r="U118" s="208"/>
      <c r="V118" s="207"/>
      <c r="W118" s="208"/>
      <c r="X118" s="207"/>
      <c r="Y118" s="208"/>
      <c r="Z118" s="207"/>
      <c r="AA118" s="162"/>
      <c r="AB118" s="254" t="s">
        <v>1369</v>
      </c>
    </row>
    <row r="119" spans="1:28" ht="60" customHeight="1" x14ac:dyDescent="0.25">
      <c r="A119" s="307"/>
      <c r="B119" s="266"/>
      <c r="C119" s="275"/>
      <c r="D119" s="216">
        <v>107</v>
      </c>
      <c r="E119" s="214" t="s">
        <v>1370</v>
      </c>
      <c r="F119" s="214" t="s">
        <v>1371</v>
      </c>
      <c r="G119" s="214" t="s">
        <v>1372</v>
      </c>
      <c r="H119" s="214" t="s">
        <v>59</v>
      </c>
      <c r="I119" s="33" t="s">
        <v>674</v>
      </c>
      <c r="J119" s="270"/>
      <c r="K119" s="273"/>
      <c r="L119" s="275"/>
      <c r="M119" s="276"/>
      <c r="N119" s="472"/>
      <c r="O119" s="463"/>
      <c r="P119" s="322"/>
      <c r="Q119" s="366"/>
      <c r="R119" s="368"/>
      <c r="S119" s="211"/>
      <c r="T119" s="212"/>
      <c r="U119" s="208"/>
      <c r="V119" s="207"/>
      <c r="W119" s="208"/>
      <c r="X119" s="207"/>
      <c r="Y119" s="208"/>
      <c r="Z119" s="207"/>
      <c r="AA119" s="162"/>
      <c r="AB119" s="254" t="s">
        <v>1373</v>
      </c>
    </row>
    <row r="120" spans="1:28" ht="60" customHeight="1" x14ac:dyDescent="0.25">
      <c r="A120" s="307"/>
      <c r="B120" s="303" t="s">
        <v>675</v>
      </c>
      <c r="C120" s="266" t="s">
        <v>676</v>
      </c>
      <c r="D120" s="218">
        <v>108</v>
      </c>
      <c r="E120" s="214" t="s">
        <v>677</v>
      </c>
      <c r="F120" s="214" t="s">
        <v>678</v>
      </c>
      <c r="G120" s="214" t="s">
        <v>679</v>
      </c>
      <c r="H120" s="214" t="s">
        <v>680</v>
      </c>
      <c r="I120" s="33" t="s">
        <v>1368</v>
      </c>
      <c r="J120" s="270"/>
      <c r="K120" s="273"/>
      <c r="L120" s="275"/>
      <c r="M120" s="276"/>
      <c r="N120" s="472"/>
      <c r="O120" s="463"/>
      <c r="P120" s="322"/>
      <c r="Q120" s="366"/>
      <c r="R120" s="368"/>
      <c r="S120" s="211"/>
      <c r="T120" s="212"/>
      <c r="U120" s="208"/>
      <c r="V120" s="207"/>
      <c r="W120" s="208"/>
      <c r="X120" s="207"/>
      <c r="Y120" s="208"/>
      <c r="Z120" s="207"/>
      <c r="AA120" s="162"/>
      <c r="AB120" s="239" t="s">
        <v>1374</v>
      </c>
    </row>
    <row r="121" spans="1:28" ht="60" customHeight="1" thickBot="1" x14ac:dyDescent="0.3">
      <c r="A121" s="308"/>
      <c r="B121" s="304"/>
      <c r="C121" s="333"/>
      <c r="D121" s="229">
        <v>109</v>
      </c>
      <c r="E121" s="230" t="s">
        <v>681</v>
      </c>
      <c r="F121" s="230" t="s">
        <v>682</v>
      </c>
      <c r="G121" s="230" t="s">
        <v>683</v>
      </c>
      <c r="H121" s="230" t="s">
        <v>1375</v>
      </c>
      <c r="I121" s="36" t="s">
        <v>1376</v>
      </c>
      <c r="J121" s="310"/>
      <c r="K121" s="311"/>
      <c r="L121" s="301"/>
      <c r="M121" s="470"/>
      <c r="N121" s="473"/>
      <c r="O121" s="463"/>
      <c r="P121" s="355"/>
      <c r="Q121" s="367"/>
      <c r="R121" s="369"/>
      <c r="S121" s="108"/>
      <c r="T121" s="105"/>
      <c r="U121" s="107"/>
      <c r="V121" s="106"/>
      <c r="W121" s="107"/>
      <c r="X121" s="106"/>
      <c r="Y121" s="107"/>
      <c r="Z121" s="106"/>
      <c r="AA121" s="255"/>
      <c r="AB121" s="239" t="s">
        <v>1377</v>
      </c>
    </row>
  </sheetData>
  <mergeCells count="253">
    <mergeCell ref="P110:P121"/>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 ref="B98:B100"/>
    <mergeCell ref="C98:C100"/>
    <mergeCell ref="J100:M100"/>
    <mergeCell ref="B101:B109"/>
    <mergeCell ref="N101:N103"/>
    <mergeCell ref="O101:O103"/>
    <mergeCell ref="P101:P103"/>
    <mergeCell ref="Q101:Q103"/>
    <mergeCell ref="R101:R103"/>
    <mergeCell ref="J107:J108"/>
    <mergeCell ref="K107:K108"/>
    <mergeCell ref="L107:L108"/>
    <mergeCell ref="M107:M108"/>
    <mergeCell ref="Q107:Q108"/>
    <mergeCell ref="R107:R108"/>
    <mergeCell ref="Q88:Q89"/>
    <mergeCell ref="R88:R89"/>
    <mergeCell ref="C90:C97"/>
    <mergeCell ref="J97:J99"/>
    <mergeCell ref="K97:K99"/>
    <mergeCell ref="L97:L99"/>
    <mergeCell ref="M97:M99"/>
    <mergeCell ref="N97:N99"/>
    <mergeCell ref="O97:O99"/>
    <mergeCell ref="P97:P99"/>
    <mergeCell ref="Q97:Q99"/>
    <mergeCell ref="R97:R99"/>
    <mergeCell ref="N75:N76"/>
    <mergeCell ref="O75:O76"/>
    <mergeCell ref="P75:P76"/>
    <mergeCell ref="Q75:Q76"/>
    <mergeCell ref="R75:R76"/>
    <mergeCell ref="M77:M81"/>
    <mergeCell ref="N77:N81"/>
    <mergeCell ref="O77:O81"/>
    <mergeCell ref="P77:P81"/>
    <mergeCell ref="Q78:Q81"/>
    <mergeCell ref="R78:R81"/>
    <mergeCell ref="N63:N68"/>
    <mergeCell ref="O63:O68"/>
    <mergeCell ref="P63:P68"/>
    <mergeCell ref="Q63:Q68"/>
    <mergeCell ref="R63:R68"/>
    <mergeCell ref="M70:M71"/>
    <mergeCell ref="N70:N71"/>
    <mergeCell ref="O70:O71"/>
    <mergeCell ref="P70:P71"/>
    <mergeCell ref="Q70:Q71"/>
    <mergeCell ref="R70:R71"/>
    <mergeCell ref="F52:F55"/>
    <mergeCell ref="N52:N55"/>
    <mergeCell ref="O52:O55"/>
    <mergeCell ref="P52:P55"/>
    <mergeCell ref="Q53:Q55"/>
    <mergeCell ref="R53:R55"/>
    <mergeCell ref="N57:N59"/>
    <mergeCell ref="O57:O59"/>
    <mergeCell ref="P57:P59"/>
    <mergeCell ref="Q57:Q60"/>
    <mergeCell ref="R57:R60"/>
    <mergeCell ref="F48:F49"/>
    <mergeCell ref="N48:N49"/>
    <mergeCell ref="O48:O49"/>
    <mergeCell ref="P48:P49"/>
    <mergeCell ref="Q48:Q49"/>
    <mergeCell ref="R48:R49"/>
    <mergeCell ref="N50:N51"/>
    <mergeCell ref="O50:O51"/>
    <mergeCell ref="P50:P51"/>
    <mergeCell ref="Q50:Q51"/>
    <mergeCell ref="R50:R51"/>
    <mergeCell ref="S4:S5"/>
    <mergeCell ref="P18:P20"/>
    <mergeCell ref="Q18:Q20"/>
    <mergeCell ref="R18:R20"/>
    <mergeCell ref="J32:J35"/>
    <mergeCell ref="K32:K35"/>
    <mergeCell ref="L32:L35"/>
    <mergeCell ref="M32:M35"/>
    <mergeCell ref="I36:I41"/>
    <mergeCell ref="J36:J42"/>
    <mergeCell ref="K36:K42"/>
    <mergeCell ref="L36:L42"/>
    <mergeCell ref="M36:M42"/>
    <mergeCell ref="N36:N42"/>
    <mergeCell ref="O36:O42"/>
    <mergeCell ref="P36:P42"/>
    <mergeCell ref="Q36:Q42"/>
    <mergeCell ref="R36:R42"/>
    <mergeCell ref="S36:S42"/>
    <mergeCell ref="J4:J5"/>
    <mergeCell ref="K4:K5"/>
    <mergeCell ref="L4:L5"/>
    <mergeCell ref="M4:M5"/>
    <mergeCell ref="N4:N5"/>
    <mergeCell ref="O4:O5"/>
    <mergeCell ref="P4:P5"/>
    <mergeCell ref="Q4:Q5"/>
    <mergeCell ref="R4:R5"/>
    <mergeCell ref="C85:C89"/>
    <mergeCell ref="C80:C84"/>
    <mergeCell ref="I93:I94"/>
    <mergeCell ref="J93:J94"/>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P46:P47"/>
    <mergeCell ref="AB2:AB3"/>
    <mergeCell ref="AB32:AB35"/>
    <mergeCell ref="AB36:AB41"/>
    <mergeCell ref="L93:L94"/>
    <mergeCell ref="M93:M94"/>
    <mergeCell ref="K78:K81"/>
    <mergeCell ref="K93:K94"/>
    <mergeCell ref="K50:K51"/>
    <mergeCell ref="L50:L51"/>
    <mergeCell ref="M50:M51"/>
    <mergeCell ref="AA32:AA35"/>
    <mergeCell ref="U32:U35"/>
    <mergeCell ref="V32:V35"/>
    <mergeCell ref="Y36:Y41"/>
    <mergeCell ref="Z36:Z41"/>
    <mergeCell ref="AA36:AA41"/>
    <mergeCell ref="U36:U41"/>
    <mergeCell ref="V36:V41"/>
    <mergeCell ref="W36:W41"/>
    <mergeCell ref="X36:X41"/>
    <mergeCell ref="W32:W35"/>
    <mergeCell ref="X32:X35"/>
    <mergeCell ref="Y32:Y35"/>
    <mergeCell ref="Z32:Z35"/>
    <mergeCell ref="C101:C108"/>
    <mergeCell ref="J101:J102"/>
    <mergeCell ref="K101:K102"/>
    <mergeCell ref="L101:L102"/>
    <mergeCell ref="M101:M102"/>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M63:M68"/>
    <mergeCell ref="L75:L76"/>
    <mergeCell ref="M75:M76"/>
    <mergeCell ref="A85:A109"/>
    <mergeCell ref="B85:B97"/>
    <mergeCell ref="A52:A67"/>
    <mergeCell ref="B52:B55"/>
    <mergeCell ref="C52:C55"/>
    <mergeCell ref="J53:J55"/>
    <mergeCell ref="K53:K55"/>
    <mergeCell ref="L53:L55"/>
    <mergeCell ref="M53:M55"/>
    <mergeCell ref="B31:B51"/>
    <mergeCell ref="B66:B67"/>
    <mergeCell ref="C66:C67"/>
    <mergeCell ref="B56:B61"/>
    <mergeCell ref="C57:C59"/>
    <mergeCell ref="J57:J60"/>
    <mergeCell ref="K57:K60"/>
    <mergeCell ref="L57:L60"/>
    <mergeCell ref="M57:M60"/>
    <mergeCell ref="C60:C61"/>
    <mergeCell ref="C43:C47"/>
    <mergeCell ref="C48:C51"/>
    <mergeCell ref="J48:J49"/>
    <mergeCell ref="K48:K49"/>
    <mergeCell ref="L48:L49"/>
    <mergeCell ref="M48:M49"/>
    <mergeCell ref="J50:J51"/>
    <mergeCell ref="S32:S35"/>
    <mergeCell ref="T32:T35"/>
    <mergeCell ref="H32:H35"/>
    <mergeCell ref="I32:I35"/>
    <mergeCell ref="N32:N35"/>
    <mergeCell ref="O32:O35"/>
    <mergeCell ref="P32:P35"/>
    <mergeCell ref="T36:T41"/>
    <mergeCell ref="D32:D35"/>
    <mergeCell ref="E32:E35"/>
    <mergeCell ref="F32:F35"/>
    <mergeCell ref="G32:G35"/>
    <mergeCell ref="Q32:Q35"/>
    <mergeCell ref="V2:W2"/>
    <mergeCell ref="X2:Y2"/>
    <mergeCell ref="Z2:AA2"/>
    <mergeCell ref="A4:A51"/>
    <mergeCell ref="B4:B23"/>
    <mergeCell ref="C4:C10"/>
    <mergeCell ref="C11:C13"/>
    <mergeCell ref="C14:C17"/>
    <mergeCell ref="C18:C23"/>
    <mergeCell ref="J2:M2"/>
    <mergeCell ref="N2:O2"/>
    <mergeCell ref="P2:P3"/>
    <mergeCell ref="Q2:R2"/>
    <mergeCell ref="S2:S3"/>
    <mergeCell ref="J18:J20"/>
    <mergeCell ref="K18:K20"/>
    <mergeCell ref="L18:L20"/>
    <mergeCell ref="M18:M20"/>
    <mergeCell ref="B24:B30"/>
    <mergeCell ref="C24:C26"/>
    <mergeCell ref="C27:C28"/>
    <mergeCell ref="C29:C30"/>
    <mergeCell ref="T2:U2"/>
    <mergeCell ref="C31:C35"/>
    <mergeCell ref="A1:I1"/>
    <mergeCell ref="A2:A3"/>
    <mergeCell ref="B2:B3"/>
    <mergeCell ref="C2:C3"/>
    <mergeCell ref="D2:D3"/>
    <mergeCell ref="E2:E3"/>
    <mergeCell ref="F2:F3"/>
    <mergeCell ref="G2:G3"/>
    <mergeCell ref="H2:H3"/>
    <mergeCell ref="I2:I3"/>
  </mergeCells>
  <conditionalFormatting sqref="L44">
    <cfRule type="duplicateValues" dxfId="21" priority="22"/>
  </conditionalFormatting>
  <conditionalFormatting sqref="L39">
    <cfRule type="duplicateValues" dxfId="20" priority="21"/>
  </conditionalFormatting>
  <conditionalFormatting sqref="L18">
    <cfRule type="duplicateValues" dxfId="19" priority="20"/>
  </conditionalFormatting>
  <conditionalFormatting sqref="L42">
    <cfRule type="duplicateValues" dxfId="18" priority="19"/>
  </conditionalFormatting>
  <conditionalFormatting sqref="L50">
    <cfRule type="duplicateValues" dxfId="17" priority="18"/>
  </conditionalFormatting>
  <conditionalFormatting sqref="K75">
    <cfRule type="duplicateValues" dxfId="16" priority="17"/>
  </conditionalFormatting>
  <conditionalFormatting sqref="L109">
    <cfRule type="duplicateValues" dxfId="15" priority="16"/>
  </conditionalFormatting>
  <conditionalFormatting sqref="P4:P32 P36 P42:P120">
    <cfRule type="cellIs" dxfId="14" priority="11" operator="lessThan">
      <formula>0.4</formula>
    </cfRule>
    <cfRule type="cellIs" dxfId="13" priority="12" operator="between">
      <formula>0.4</formula>
      <formula>0.5999</formula>
    </cfRule>
    <cfRule type="cellIs" dxfId="12" priority="13" operator="between">
      <formula>0.6</formula>
      <formula>0.6999</formula>
    </cfRule>
    <cfRule type="cellIs" dxfId="11" priority="14" operator="between">
      <formula>0.7</formula>
      <formula>0.7999</formula>
    </cfRule>
    <cfRule type="cellIs" dxfId="10" priority="15" operator="greaterThan">
      <formula>0.7999</formula>
    </cfRule>
  </conditionalFormatting>
  <conditionalFormatting sqref="L44">
    <cfRule type="duplicateValues" dxfId="9" priority="10"/>
  </conditionalFormatting>
  <conditionalFormatting sqref="L18">
    <cfRule type="duplicateValues" dxfId="8" priority="9"/>
  </conditionalFormatting>
  <conditionalFormatting sqref="L50">
    <cfRule type="duplicateValues" dxfId="7" priority="8"/>
  </conditionalFormatting>
  <conditionalFormatting sqref="K75">
    <cfRule type="duplicateValues" dxfId="6" priority="7"/>
  </conditionalFormatting>
  <conditionalFormatting sqref="L110">
    <cfRule type="duplicateValues" dxfId="5" priority="6"/>
  </conditionalFormatting>
  <conditionalFormatting sqref="P72:P75 P21:P31 P48 P56:P57 P61:P63 P4 P82:P97 P100:P101 P104:P110 P6:P18 P52 P43:P46 P50 P69:P70 P77">
    <cfRule type="cellIs" dxfId="4" priority="1" operator="lessThan">
      <formula>0.4</formula>
    </cfRule>
    <cfRule type="cellIs" dxfId="3" priority="2" operator="between">
      <formula>0.4</formula>
      <formula>0.5999</formula>
    </cfRule>
    <cfRule type="cellIs" dxfId="2" priority="3" operator="between">
      <formula>0.6</formula>
      <formula>0.6999</formula>
    </cfRule>
    <cfRule type="cellIs" dxfId="1" priority="4" operator="between">
      <formula>0.7</formula>
      <formula>0.7999</formula>
    </cfRule>
    <cfRule type="cellIs" dxfId="0" priority="5" operator="greaterThan">
      <formula>0.7999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 2015-2025</vt:lpstr>
      <vt:lpstr>2015</vt:lpstr>
      <vt:lpstr>2016</vt:lpstr>
      <vt:lpstr>2017</vt:lpstr>
      <vt:lpstr>2018</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2023-11-28T21:16:57Z</dcterms:modified>
</cp:coreProperties>
</file>