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PAGINA WEB\ABRIL\"/>
    </mc:Choice>
  </mc:AlternateContent>
  <bookViews>
    <workbookView xWindow="0" yWindow="0" windowWidth="24000" windowHeight="9135"/>
  </bookViews>
  <sheets>
    <sheet name="Proyectos SGR" sheetId="7" r:id="rId1"/>
  </sheets>
  <definedNames>
    <definedName name="_xlnm._FilterDatabase" localSheetId="0" hidden="1">'Proyectos SGR'!$A$3:$IB$87</definedName>
    <definedName name="_xlnm.Print_Titles" localSheetId="0">'Proyectos SGR'!$3:$3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7" i="7" l="1"/>
  <c r="O87" i="7" l="1"/>
  <c r="N87" i="7"/>
  <c r="M87" i="7"/>
  <c r="J87" i="7"/>
  <c r="K35" i="7" l="1"/>
  <c r="L70" i="7"/>
  <c r="K74" i="7"/>
  <c r="K78" i="7"/>
  <c r="I86" i="7" l="1"/>
  <c r="I85" i="7"/>
  <c r="I84" i="7"/>
  <c r="I83" i="7"/>
  <c r="I82" i="7"/>
  <c r="I81" i="7"/>
  <c r="I80" i="7"/>
  <c r="I74" i="7" l="1"/>
  <c r="I75" i="7"/>
  <c r="I77" i="7"/>
  <c r="I78" i="7"/>
  <c r="K72" i="7" l="1"/>
  <c r="K87" i="7" s="1"/>
  <c r="T51" i="7" l="1"/>
  <c r="T32" i="7"/>
  <c r="T22" i="7" l="1"/>
  <c r="T42" i="7"/>
  <c r="I45" i="7"/>
  <c r="I44" i="7"/>
  <c r="I46" i="7"/>
  <c r="L51" i="7"/>
  <c r="I72" i="7"/>
  <c r="I38" i="7"/>
  <c r="I5" i="7"/>
  <c r="I6" i="7"/>
  <c r="I9" i="7"/>
  <c r="I10" i="7"/>
  <c r="I11" i="7"/>
  <c r="I12" i="7"/>
  <c r="I13" i="7"/>
  <c r="I16" i="7"/>
  <c r="I18" i="7"/>
  <c r="I21" i="7"/>
  <c r="I22" i="7"/>
  <c r="I23" i="7"/>
  <c r="I25" i="7"/>
  <c r="I30" i="7"/>
  <c r="I31" i="7"/>
  <c r="I32" i="7"/>
  <c r="I33" i="7"/>
  <c r="I35" i="7"/>
  <c r="I37" i="7"/>
  <c r="I39" i="7"/>
  <c r="I40" i="7"/>
  <c r="I42" i="7"/>
  <c r="I47" i="7"/>
  <c r="I48" i="7"/>
  <c r="I49" i="7"/>
  <c r="I50" i="7"/>
  <c r="I52" i="7"/>
  <c r="I53" i="7"/>
  <c r="I54" i="7"/>
  <c r="I55" i="7"/>
  <c r="I56" i="7"/>
  <c r="I57" i="7"/>
  <c r="I58" i="7"/>
  <c r="I59" i="7"/>
  <c r="I60" i="7"/>
  <c r="I61" i="7"/>
  <c r="I62" i="7"/>
  <c r="I63" i="7"/>
  <c r="I64" i="7"/>
  <c r="I65" i="7"/>
  <c r="I66" i="7"/>
  <c r="I67" i="7"/>
  <c r="I68" i="7"/>
  <c r="I69" i="7"/>
  <c r="I70" i="7"/>
  <c r="I71" i="7"/>
  <c r="I4" i="7"/>
  <c r="L43" i="7"/>
  <c r="I43" i="7" s="1"/>
  <c r="I41" i="7"/>
  <c r="L8" i="7"/>
  <c r="L87" i="7" s="1"/>
  <c r="I51" i="7" l="1"/>
  <c r="I87" i="7" s="1"/>
  <c r="I8" i="7"/>
</calcChain>
</file>

<file path=xl/sharedStrings.xml><?xml version="1.0" encoding="utf-8"?>
<sst xmlns="http://schemas.openxmlformats.org/spreadsheetml/2006/main" count="645" uniqueCount="397">
  <si>
    <t>NÚMERO DEL ACTO ADMINISTRATIVO DE APROBACIÓN O DESAPROBACIÓN DEL PROYECTO OCAD</t>
  </si>
  <si>
    <t xml:space="preserve"> VALOR PROYECTO</t>
  </si>
  <si>
    <t>BENEFICIARIO</t>
  </si>
  <si>
    <t>EJECUTOR</t>
  </si>
  <si>
    <t>ACTO ADMINISTRATIVO DE INCORPORACIÓN AL PRESUPUESTO</t>
  </si>
  <si>
    <t xml:space="preserve"> FECHA</t>
  </si>
  <si>
    <t xml:space="preserve"> NÚMERO </t>
  </si>
  <si>
    <t>VALOR (Pesos $)</t>
  </si>
  <si>
    <t>NUMERO BPIN DE PROYECTO</t>
  </si>
  <si>
    <t>2014000040007</t>
  </si>
  <si>
    <t>Asignaciones Directas</t>
  </si>
  <si>
    <t>CTeI</t>
  </si>
  <si>
    <t>Oras Fuentes</t>
  </si>
  <si>
    <t>2013000040019</t>
  </si>
  <si>
    <t xml:space="preserve">Dotar 14 instituciones Bomberiles, con 14 Vehiculos de desplazamiento rapido (camionetas), 457 kit de dotación y 27 de linea de Fuego </t>
  </si>
  <si>
    <t>Toda la población del Departamento del Quindio 555.836</t>
  </si>
  <si>
    <t>Departamento del Quindío</t>
  </si>
  <si>
    <t>2013000040036</t>
  </si>
  <si>
    <t xml:space="preserve">Pavimentación de 1,46 kilometros de la via carnicero la quiebra en Cordoba, </t>
  </si>
  <si>
    <t>15.833 personas ubicadas en el corredor vial Carniceros - La Quiebra y la intersección de la vía Rio Verde - Pijao con la vía Buenavista - La Mina.</t>
  </si>
  <si>
    <t>2013000040037</t>
  </si>
  <si>
    <t>1200 millones para dotación de equipo bioimedico y 4500 millones para intervenir 1780 mts2 del area de urgencias del Hospital San Juan de Dios y ampliación a 50 cubículos de observación</t>
  </si>
  <si>
    <t xml:space="preserve">Toda la población del Departamento del Quindio 555.836, incluyendo el norte del valle y el sur de Risaralda </t>
  </si>
  <si>
    <t>2013000040052</t>
  </si>
  <si>
    <t xml:space="preserve">Pavimentación y mejoramiento de 75.872 m2 de vias urbanas en los municipios del Departamento del Quindio </t>
  </si>
  <si>
    <t xml:space="preserve">Toda la población del Departamento del Quindio </t>
  </si>
  <si>
    <t>Promotora de Vivienda y Desarrollo del Quindio</t>
  </si>
  <si>
    <t>2013000040051</t>
  </si>
  <si>
    <t>Reposición y optimización de 5000 metros de redes de acueducto, alcantarillado y pavimentos</t>
  </si>
  <si>
    <t>Población de los municipios de Circasia, Filandia, Quimbaya, Montenegro y la Tebaida 134.376 personas</t>
  </si>
  <si>
    <t>2013000040043</t>
  </si>
  <si>
    <t xml:space="preserve">Certificar 500 predios en el Departamento del Quindio, en la utilización de Buenas practicas Agricolas, para los cultivos Platano, Citricos y Aguacate </t>
  </si>
  <si>
    <t xml:space="preserve">2359 personas de la zona rural del Departamento del Quindio </t>
  </si>
  <si>
    <t>2013000040049</t>
  </si>
  <si>
    <t xml:space="preserve">Mantenimiento preventivo de 495,31 de km de vias secundarias, terciarias y urbanas </t>
  </si>
  <si>
    <t xml:space="preserve">Todo el Departamento del Quindio </t>
  </si>
  <si>
    <t>2013000040039</t>
  </si>
  <si>
    <t>Mejoramiento y reparcheo de 343,7 km de la red vial secundaria y urbana en el Departamento del Quindio</t>
  </si>
  <si>
    <t>2013000040048</t>
  </si>
  <si>
    <t>Ampliación del Servicio Publico de Gas Domiciliario por Redes para los Municipios de Cordoba, Buenavista, Genova y Pijao en el Departamento del Quindio</t>
  </si>
  <si>
    <t>3489 personas, ubicadas en el casco urbano de los municipios de Genova, Pijao, Cordoba y Buenavista</t>
  </si>
  <si>
    <t>2013000040044</t>
  </si>
  <si>
    <t xml:space="preserve">Construir 8281 metros de colectores interceptores para la descontaminacion de las fuentes hidricas del rio la vieja </t>
  </si>
  <si>
    <t xml:space="preserve">Todo el Departamento del Quindio y el Norte del Valle </t>
  </si>
  <si>
    <t>2013000040050</t>
  </si>
  <si>
    <t>Construir 8 salones comunales y mejorar 5  salones sociales en el departamento del quindio.</t>
  </si>
  <si>
    <t>382.413 Correspondientes a los Municipios de Armenia, Quimbaya y Calarca</t>
  </si>
  <si>
    <t>2013000040045</t>
  </si>
  <si>
    <t>Componente contrucción Centro Atención a la Drogadicción
17 habitaciones  (34 camas), 3 consultorios, 2 oficinas, 5 talleres de terapia ocupacional, cancha multiple, jardin, estacion de enfermeria, cuarto de paciente agitado y areas de servicio.</t>
  </si>
  <si>
    <t xml:space="preserve">Toda la población del Departamento del Quindio 555.836, incluyendo el Norte del Valle y el sur de Risaralda </t>
  </si>
  <si>
    <t>2013000040047</t>
  </si>
  <si>
    <t xml:space="preserve">Intervenir las microcuencas, mejoramiento e intervención del espacio publico.
60.13 Hectares de microcuencas a intervenir
7.584 Mts de senderos a intervenir
11 Espacios publicos intervenidos 
</t>
  </si>
  <si>
    <t>Corporación autonoma Regional del Quindio (CRQ)</t>
  </si>
  <si>
    <t>2013000040046</t>
  </si>
  <si>
    <t xml:space="preserve">Mejorar la calidad educativa de los estudiantes de las sedes Educativas del departamento del Quindío, mediante el uso de herramientas tecnológicas dentro y fuera del aula. 
Dotación de 17950 Tablets con aplicativos referentes al Paisaje Cultural Cafetero </t>
  </si>
  <si>
    <t>2013000040042</t>
  </si>
  <si>
    <t>Mejorar la capacidad de respuesta de la E.S.E Hospital Departamental Universitario del Quindío San Juan de Dios, mediante la modernización de la infraestructura física y equipamiento biomédico; para la disminución de la Morbimortalidad e incapacidades</t>
  </si>
  <si>
    <t>2014000040002</t>
  </si>
  <si>
    <t xml:space="preserve">Mejorar las condiciones de las redes de acueducto, alcantarillado y pavimentos, mediante la optimización en tubería del alcantarillado, acueducto y colocación de pavimentos rígidos con el fin de dar bienestar a la comunidad.
3036 mt de reposición de alcantarillado
1369 mt de reposición de acueducto
2787 mt de pavimentos </t>
  </si>
  <si>
    <t>Municipios de Buenavista, Circasia, Filandia,  Genova, la Tebaida, Montenegro,  Pijao y Quimbaya</t>
  </si>
  <si>
    <t>2014000040011</t>
  </si>
  <si>
    <t xml:space="preserve">Rehabiltar ls condicones dela mal vial urban delos municpios del departmento del Quindo.
37547 mts2 de vias rehabilitadas en pavemento rigido </t>
  </si>
  <si>
    <t xml:space="preserve">11 Municipios del Departamento </t>
  </si>
  <si>
    <t>2014000040006</t>
  </si>
  <si>
    <t>Fortalecr lainstiucionalida cultral enl Departmento, mediante ladecuación ydotación dela csa dela cultra de Calarcá yel Centro Cultral del Municpio de Quimbaya Quindío, para propicar el desarrollo humano y cultural de la población.
Area Adecuada casa cultura calarca: 850m2
Area adecuada y mejorada centro cultural Quimbaya: 1.802 m2</t>
  </si>
  <si>
    <t xml:space="preserve">Calarca y Quimbaya </t>
  </si>
  <si>
    <t>2014000040004</t>
  </si>
  <si>
    <t xml:space="preserve">Mejorar y apoyar el desarrollo formativo y competitivo del deporte en el Departamento del Quindio
1. Crear un sistema de información deportiva.
2. Apoyar 1800 deportistas pertenecientes a las escuelas de fomración.
3. 14000 Niños y niñas apoyados con el deporte escolar.
4. 4045 deportistas de ligas apoyados </t>
  </si>
  <si>
    <t>INDEPORTES</t>
  </si>
  <si>
    <t>Realizar el mejoramiento, reparcheo de 8220 mts2 de vias secundarias y terciarias en el Departamento del Quindío</t>
  </si>
  <si>
    <t>2013000100199</t>
  </si>
  <si>
    <t>Fomentar una cultura ciudadana y emprendedora en la comunidad educativa del Departamento del Quindío a través de la apropiación social del conocimiento en CTeI, la identidad del Paisaje Cultural Cafetero y la articulación entre el aparato productivo y la comunidad académica.</t>
  </si>
  <si>
    <t>Toda la población del Departamento del Quindo 555.836</t>
  </si>
  <si>
    <t>2013000100226</t>
  </si>
  <si>
    <t xml:space="preserve">Aplicar procesos innovadores en la cadena de suministro de Guadua para la industria, que incremente la competitividad del sector en el Departamento del Quindio
</t>
  </si>
  <si>
    <t xml:space="preserve">En el departamento del Quindio se tiene estimado que existe una poblacion cercana a las 6500 personas que se benefician del aprovechamiento de la guadua; dentro de este grupo se identifican los descumbradores, lo corteros, los troceros, los arrieros para el transporte menor, los transportadores para el transporte mayor, hacen de comer y garitean o llevan los alimentos al corte; este grupo conforma cerca de 720 a 750 familias
</t>
  </si>
  <si>
    <t>2013000100263</t>
  </si>
  <si>
    <t xml:space="preserve">Desarrollar capacidades técnico cientifícas y de innovación para el Desarrollo Sostenible del sector de curtiembres de la María en el Departamento del Quindío. Descontaminación ambiental y desaollo de modelo socioempresarial </t>
  </si>
  <si>
    <t xml:space="preserve">Asociación de curtidores la maria </t>
  </si>
  <si>
    <t>2013000100258</t>
  </si>
  <si>
    <t xml:space="preserve">El proyecto "Desarrollo de capacidades de I+D+i para incrementar la competitividad en empresas y emprendimientos del Departamento del Quindìo,
Occidente" tiene como objetivos y estrategias los componentes de Desarrollar capacidades de I+D+i en las empresas del Departamento del Quindío,.la
incorporación de tecnologías blandas (Plataforma de open innovation, unidad de vigilancia tecnológica y salas de ideación) y la generación de escenarios
que faciliten el desarrollo y la aceleraciòn de negocios innovadores </t>
  </si>
  <si>
    <t>2013000100254</t>
  </si>
  <si>
    <t>Realizar la platación de 150 Hectáreas de reconversión de sistema productivo
Mejora el uso yapropiacón tecnológica que permita e desarollo deactivdaes productivas ambientalment sotenibles en áreas protegidas caso Distro deConservación desuelo Barbas bremen</t>
  </si>
  <si>
    <t xml:space="preserve">Municipios de Circasia y Filandia </t>
  </si>
  <si>
    <t>2012000040026</t>
  </si>
  <si>
    <t>Mejorar la red vial municipal está conformada por 1.640,73 Km. de vías que equivalen al 77.91 % del total de la malla vial del departamento; de ella 98.79 Km. (el 6.02%) esta pavimentada en buen estado; 141.13 Km. (el 8.60%) esta pavimentada en regu</t>
  </si>
  <si>
    <t>2012000040030</t>
  </si>
  <si>
    <t>Mantenimiento y rehabilitación de 191 restaurantes escolares en el departamento del Quindio</t>
  </si>
  <si>
    <t>46228 Estudiantes de las instituciones educatias del Departamento del Quindio</t>
  </si>
  <si>
    <t>2012000040031</t>
  </si>
  <si>
    <t xml:space="preserve">Optimización redes de acueducto y alcantarillado que contribuyan a la optimización y modernización de las redes en el Departamento.
</t>
  </si>
  <si>
    <t>Casco urbano de los Municipios de Genova y la Tebaida</t>
  </si>
  <si>
    <t>2012000040032</t>
  </si>
  <si>
    <t xml:space="preserve">Mejoramiento de la competitividad turística del Departamento </t>
  </si>
  <si>
    <t>Todo el Departamento del Quindio</t>
  </si>
  <si>
    <t>2013003630002</t>
  </si>
  <si>
    <t xml:space="preserve">Restaurar y adecuar la Infraestructura física Institucional del CBA (Centro de Bienestar del adulto Mayor), Casa del artesano y Antigua cárcel del municipio de Filandia
</t>
  </si>
  <si>
    <t>13310 Personas, Habitantes del Municipio de Filandia</t>
  </si>
  <si>
    <t>Filandia</t>
  </si>
  <si>
    <t xml:space="preserve"> Municipio de Filandia </t>
  </si>
  <si>
    <t>2013003630015</t>
  </si>
  <si>
    <t>Construir cancha sintética de microfútbol en el polideportivo panorama, ubicado en el municipio de Filandia, con el fin de dotar a la comunidad de unas instalaciones deportivas dignas para la practica del deporte.</t>
  </si>
  <si>
    <t>2013003630004</t>
  </si>
  <si>
    <t xml:space="preserve">Mejorar el acceso vehicular y peatonal del sector urbano, mediante la intervención de 6,022 mts2 de vías en el municipio de Montenegro Quindío, 
</t>
  </si>
  <si>
    <t xml:space="preserve">40871 personas, Habitantes del area Urbana del Municipio de Montenegro </t>
  </si>
  <si>
    <t>Montenegro</t>
  </si>
  <si>
    <t>2013003630012</t>
  </si>
  <si>
    <t>Mejorar las condiciones de movilidad en el  área urbana del municipio de Salento a través de la habilitación de nuevas vías con pavimento. Intervenir 1374 Mts2</t>
  </si>
  <si>
    <t>7129 Personas, Habitantes del Municipio de Salento</t>
  </si>
  <si>
    <t>Salento</t>
  </si>
  <si>
    <t>2013003630005</t>
  </si>
  <si>
    <t xml:space="preserve">Realizar mejoramiento integral del estadio municipal de circasia Quindío
</t>
  </si>
  <si>
    <t>29393 Personas, Habitantes del Muncipio de Circasia</t>
  </si>
  <si>
    <t>Circasia</t>
  </si>
  <si>
    <t>2013003630010</t>
  </si>
  <si>
    <t>Remodelación y modernización urbana de la plaza principal del municipio de córdoba en el departamento del Quindío</t>
  </si>
  <si>
    <t>5328 personas, Habitantes del casco urbano del Municipio de Cordoba</t>
  </si>
  <si>
    <t>Cordoba</t>
  </si>
  <si>
    <t xml:space="preserve"> Municipio de Córdoba </t>
  </si>
  <si>
    <t>2013003630007</t>
  </si>
  <si>
    <t>Fortalecer y conservar el patrimonio arquitectónico de la casa de la cultura a través de la ejecución de una obra física de restauración del sistema hidráulico y la reparación integral de la cubierta en el II semestre de 2013.</t>
  </si>
  <si>
    <t>5374 Personas, Habitante de la zona Urbana y Rural del Municipio de Cordoba</t>
  </si>
  <si>
    <t>2013003630013</t>
  </si>
  <si>
    <t xml:space="preserve">Mejorar las condiciones de la red vial urbana del municipio de Pijao Quindío, mediante la pavimentación de 1383 mts2 de vías
</t>
  </si>
  <si>
    <t xml:space="preserve">3785 Personas, Habitantes del Municipio de Pijao </t>
  </si>
  <si>
    <t>Pijao</t>
  </si>
  <si>
    <t>2013003630008</t>
  </si>
  <si>
    <t>Facilitar la movilidad para la población de la zona urbana del Municipio, mediante el mejorando 140 mts de vías</t>
  </si>
  <si>
    <t>3086 personas, Habitantes del area urbana y rural del Municipio de Buenavista</t>
  </si>
  <si>
    <t>Buenavista</t>
  </si>
  <si>
    <t xml:space="preserve"> Municipio de Buenavista </t>
  </si>
  <si>
    <t>2013003630014</t>
  </si>
  <si>
    <t xml:space="preserve">Brindar mejores condiciones de transitabilidad  e información vial del Municipio, mediante la intervención de 925 mts2 de vías.
</t>
  </si>
  <si>
    <t>2013003630011</t>
  </si>
  <si>
    <t xml:space="preserve">Mejorar  la vía urbana sobre la calle 13 entre la carrera 5 y la vía panamericana del Municipio de la Tebaida.
</t>
  </si>
  <si>
    <t xml:space="preserve">2500 Personas, Habitantes del casco Urbano del Municipio de la Tebaida </t>
  </si>
  <si>
    <t>La Tebaida</t>
  </si>
  <si>
    <t>2013003630003</t>
  </si>
  <si>
    <t xml:space="preserve">Implementación programa de reposición de 521 mts de redes de acueducto, alcantarillado 1045 mts de y  1677 mts de pavimentos en el Municipio de Quimbaya
</t>
  </si>
  <si>
    <t xml:space="preserve">750 personas, Habitantes del casco urbanoy los barrios Villa laura y Cincuentenario del Municipio de Quimbaya </t>
  </si>
  <si>
    <t>Quimbaya</t>
  </si>
  <si>
    <t>Empresa Sanitaria del Quindio (ESAQUIN)</t>
  </si>
  <si>
    <t>2013003630017</t>
  </si>
  <si>
    <t xml:space="preserve">Mejorar las condiciones de la red vial urbana del municipio de Quimbaya Quindío, mediante la pavimentación de 3034 mts2 de vías.
</t>
  </si>
  <si>
    <t>24625 Personas, Habitantes de la zona urbana del Municipio de Quimbaya</t>
  </si>
  <si>
    <t>2013003630016</t>
  </si>
  <si>
    <t>Construir el estadio municipal, en un terreno de propiedad de la Gobernación del Quindío, ubicado en el municipio de Calarcá; con el fin de dotar a la comunidad de unas instalaciones deportivas dignas para la practica del deporte</t>
  </si>
  <si>
    <t>73000 personas, Habitantes del Casco Urbano del Municipio de Calarca</t>
  </si>
  <si>
    <t>2013003630018</t>
  </si>
  <si>
    <t>Mejorar las condiciones habitacionales a 25 familias de las más vulnerables del municipio de Genova, mediante la construcción de la Urbanización los Tejares</t>
  </si>
  <si>
    <t>25 Familias del Municipio de Genova</t>
  </si>
  <si>
    <t>Genova</t>
  </si>
  <si>
    <t>2013003630009</t>
  </si>
  <si>
    <t>Construcción de muro de contención prefabricado, para la protección de taludes en zona de patios de la urbanización villa Alejandría- villa teresa - villa luz y san diego 1 etapa ubicado en el casco urbano del municipio de córdoba</t>
  </si>
  <si>
    <t xml:space="preserve">85 Familais del Municipio de Cordoba </t>
  </si>
  <si>
    <t>Municipio de Cordoba</t>
  </si>
  <si>
    <t>2012003630004</t>
  </si>
  <si>
    <t xml:space="preserve">Rehabilitación de 3,3 kms de vias urbanas en el Municipio de Montenegro </t>
  </si>
  <si>
    <t>2012003630002</t>
  </si>
  <si>
    <t>Ampliar y adecuar la sede administrativa de la Alcaldia de Cordoba 252 mts2</t>
  </si>
  <si>
    <t>2012003630001</t>
  </si>
  <si>
    <t xml:space="preserve">Rehabilitación de 4,4 kms de la via  la Cabaña en el Municipio de Buenavista </t>
  </si>
  <si>
    <t>2012003630005</t>
  </si>
  <si>
    <t xml:space="preserve">Rehabilitación de 1924 mts2 de vias urbanas en el Municipio de Filandia  </t>
  </si>
  <si>
    <t>2012003630003</t>
  </si>
  <si>
    <t>Construcción de 590mts2 de andenes y rampas en el Municipio de Cordoba</t>
  </si>
  <si>
    <t>2013003630001</t>
  </si>
  <si>
    <t xml:space="preserve">Rehabilitación de 1 km de la via Pijao- Puente Tabla  </t>
  </si>
  <si>
    <t>Realizar la actualización normativa y técnica del esquema de ordenamiento territorial</t>
  </si>
  <si>
    <t xml:space="preserve">Municipio de Circasia </t>
  </si>
  <si>
    <t>2015003630007</t>
  </si>
  <si>
    <t>FECHA DE EXPEDICIÓN</t>
  </si>
  <si>
    <t xml:space="preserve">Acuerdo 004 </t>
  </si>
  <si>
    <t>FUENTES DE FINANCIACIÓN (Pesos $)</t>
  </si>
  <si>
    <t xml:space="preserve">Acuerdo 005 </t>
  </si>
  <si>
    <t xml:space="preserve">Acuerdo 12 </t>
  </si>
  <si>
    <t>Acuerdo 015</t>
  </si>
  <si>
    <t>Acuerdo 008</t>
  </si>
  <si>
    <t xml:space="preserve">Acuerdo 11 </t>
  </si>
  <si>
    <t xml:space="preserve">Acuerdo 15 </t>
  </si>
  <si>
    <t>Acuerdo 25</t>
  </si>
  <si>
    <t>Acuerdo 27</t>
  </si>
  <si>
    <t>02/11/2012   15/02/2013</t>
  </si>
  <si>
    <t>Acuerdo 001 Acuerdo 002</t>
  </si>
  <si>
    <t xml:space="preserve">Acuerdo 05 </t>
  </si>
  <si>
    <t xml:space="preserve">Acuerdo 06 </t>
  </si>
  <si>
    <t>Acuerdo 01</t>
  </si>
  <si>
    <t xml:space="preserve">Acuerdo 013 </t>
  </si>
  <si>
    <t>Todo el Departamento del Quindío</t>
  </si>
  <si>
    <t xml:space="preserve">24/09/20013  </t>
  </si>
  <si>
    <t>Acuerdo 004</t>
  </si>
  <si>
    <t>Todo el Departamento</t>
  </si>
  <si>
    <t>095                                         014                                           042</t>
  </si>
  <si>
    <t xml:space="preserve">12/12/2012     05/04/2013     </t>
  </si>
  <si>
    <t>032</t>
  </si>
  <si>
    <t>11/06/2013         07/11/2014</t>
  </si>
  <si>
    <t>032                                        091</t>
  </si>
  <si>
    <t>020</t>
  </si>
  <si>
    <t>30/09/2013 07/11/2014</t>
  </si>
  <si>
    <t>088                                         091</t>
  </si>
  <si>
    <t>05/10/2013            07/11/2014</t>
  </si>
  <si>
    <t>090                                           091</t>
  </si>
  <si>
    <t>090</t>
  </si>
  <si>
    <t>05/10/2013  15/12/2015</t>
  </si>
  <si>
    <t>090                                           110</t>
  </si>
  <si>
    <t>007</t>
  </si>
  <si>
    <t>10/10/2014   05/03/2015</t>
  </si>
  <si>
    <t>075                                            026</t>
  </si>
  <si>
    <t>099</t>
  </si>
  <si>
    <t>10/10/2014        28/10/2015       15/12/2015</t>
  </si>
  <si>
    <t>075                                         089                                      109</t>
  </si>
  <si>
    <t>108</t>
  </si>
  <si>
    <t>090                                          091</t>
  </si>
  <si>
    <t>05/10/2013        07/11/2014</t>
  </si>
  <si>
    <t xml:space="preserve">FDR </t>
  </si>
  <si>
    <t>FCR</t>
  </si>
  <si>
    <t>2012000040027</t>
  </si>
  <si>
    <t>Departamento del Quindío - Pijao</t>
  </si>
  <si>
    <t>Municipios: Circasia, Filandia, La Tebaida, Montenegro y Quimbaya Departamento Quindío</t>
  </si>
  <si>
    <t>Municipios: Buenavista, Circasia, Filandia Génova, La Tebaida Montenegro, Pijao y Quimbaya Departamento Quindío</t>
  </si>
  <si>
    <t>Municipios: Calarca, Circasia, Filandia, Salento, Genova, La Tebaida, Pijao, Cordoba, Buenavista, Montenegro, y Quimbaya Departamento del Quindío</t>
  </si>
  <si>
    <t>Municipio Armenia Departamento Quindío</t>
  </si>
  <si>
    <t>Municipios Quimbaya, Salento y Circasia Departamento Quindío</t>
  </si>
  <si>
    <t>Municipios de Circasia y Filandia Departamento Quindío</t>
  </si>
  <si>
    <t>Municipio Calarcá Departamento Quindío</t>
  </si>
  <si>
    <t>Municipios Quimbaya y Montenegro Departamento Quindío</t>
  </si>
  <si>
    <t>Municipios de Calarca y Quimbaya Departamento Quindío</t>
  </si>
  <si>
    <t>Municipios: Córdoba, Buenavista, Génova y Pijao Departamento Quindío</t>
  </si>
  <si>
    <t>Municipios: Armenia, Calarcá, Circasia, Filandia, Salento, Genova, La Tebaida, Pijao, Cordoba, y Buenavista Departamento Quindio</t>
  </si>
  <si>
    <t>Municipios Armenia, Calarcá y Quimbaya Departamento Quindío</t>
  </si>
  <si>
    <t>Municipio Filandia Departamento Quindio</t>
  </si>
  <si>
    <t>Municipio Montenegro Departamento Quindío</t>
  </si>
  <si>
    <t>Municipio Salento Departamento Quindío</t>
  </si>
  <si>
    <t>Municipio de Circasia Departamento Quindío</t>
  </si>
  <si>
    <t>Municipio Córdoba Departamento Quindío</t>
  </si>
  <si>
    <t>Municipio Pijao Departamento Quindío</t>
  </si>
  <si>
    <t>Municipio Buenavista Departamento Quindío</t>
  </si>
  <si>
    <t>Municipio La Tebaida Departamento Quindío</t>
  </si>
  <si>
    <t>Municipio Quimbaya Departamento Quindío</t>
  </si>
  <si>
    <t>Municipio Génova Departamento Quindío</t>
  </si>
  <si>
    <t>Municipio Cordoba Departamento Quindio</t>
  </si>
  <si>
    <t>Municipio Montenegro Departamento Quindio</t>
  </si>
  <si>
    <t>Municipio Buenavista Departamento Quindio</t>
  </si>
  <si>
    <t>Municipio Córdoba Departamento Quindio</t>
  </si>
  <si>
    <t>Municipio Pijao Departamento Quindio</t>
  </si>
  <si>
    <t>Municipio Circasia Departamento Quindio</t>
  </si>
  <si>
    <t>Municipios de Calarcá, Circasia, Filandia, Salento, Génova, La Tebaida, Pijao, Córdoba, Buenavista y Montenegro Departamento Quindio</t>
  </si>
  <si>
    <t xml:space="preserve">Aprobado
Acuerdo 12 
 Desaprobado </t>
  </si>
  <si>
    <t xml:space="preserve">Hospital Universitario San Juan de Dios </t>
  </si>
  <si>
    <t xml:space="preserve">Acuerdo 38 </t>
  </si>
  <si>
    <t>Acuerdo 40</t>
  </si>
  <si>
    <t>Acuerdo 41</t>
  </si>
  <si>
    <t>Municipios de Buenavista, Calarcá, Circasia, Córdoba, Filandia, Génova, La Tebaida, Montenero, Pijao, Quimbaya y Salento Departamento Quindio</t>
  </si>
  <si>
    <t xml:space="preserve">Municipios de Buenavista, Córdoba, Filandia y La Tebaida Departamento del Quindío </t>
  </si>
  <si>
    <t>Municipios de Filandia, Quimbaya y Salento Departamento Quindío</t>
  </si>
  <si>
    <t xml:space="preserve">Departamento del  Quindío </t>
  </si>
  <si>
    <t xml:space="preserve"> Promotora de Vivienda y Desarrollo del Quindío. </t>
  </si>
  <si>
    <t>Acuerdo 39</t>
  </si>
  <si>
    <t>Acuerdo 35
Acuerdo 38
Acuerdo 39</t>
  </si>
  <si>
    <t>29/12/2016
28/06/2017
14/08/2017</t>
  </si>
  <si>
    <t>Adquisición de vehículos de desplazamiento rápido y elementos de protección para las instituciones bomberiles del Departamento</t>
  </si>
  <si>
    <t>Mejoramiento, pavimentación via Carniceros -La Quiebra, Municipios de Cordoba y Pijao y Construcción de obras de disipación y contención en el Sector la Mina</t>
  </si>
  <si>
    <t xml:space="preserve">Mejoramiento de la red vial urbana del Departamento del Quindio </t>
  </si>
  <si>
    <t>Reposicion y optimizacion de redes de acueducto y alcantariilado, construcción de pavimentos en los municipios de Circasia, Filandia, La tebaida, Montenegro y Quimbaya.</t>
  </si>
  <si>
    <t>Aplicación e implementación de las buenas practicas agricolas, en sector productivos del Departamento del Quindio</t>
  </si>
  <si>
    <t>Implementación del plan de acción para mantenimiento preventivo y atención de emergencias en la red vial secundaria, terciaria y urbana del departamento del Quindío.</t>
  </si>
  <si>
    <t>Mejoramiento , reparcheo de la red vial secundaria y vías urbanas de los municipios del departamento del Quindio.</t>
  </si>
  <si>
    <t xml:space="preserve">Ampliación del servicio publico de gas domiciliario por redes para los municipios de Cordoba, Buenavista, Genova y Pijao en el Departamento del Quindio </t>
  </si>
  <si>
    <t>Construcción colectores interceptores, para avanzar en la descontaminación de fuentes hidricas tributarias en la en la cuenca del rio la vieja del Depto del Quindio</t>
  </si>
  <si>
    <t>Construcción y mejoramiento de Salones Sociales Comunales en lo Municipios de Armenia, Calarcá y Quimbaya, Quindio, Occidente</t>
  </si>
  <si>
    <t>Construcción y dotación del Centro de Atención al Drogadicto en el departamento del Quindío</t>
  </si>
  <si>
    <t>Desarrollo de espacios ambientales para la PAZ como manejo de otras estrategias de conservación de la estructura ecológica principal en el departamento del Quindío, occidente</t>
  </si>
  <si>
    <t>Fortalecimiento de la Calidad educativa en las instituciones educativas, mediante la incorpación de TICS, en el Departamento del Quindio, Occidente</t>
  </si>
  <si>
    <t>Dotación de la unidad de cuidados intensivos, quirófanos
y central de esterilización de la ESE Hospital Departamental Universitario San Juan de Dios</t>
  </si>
  <si>
    <t>Reposición y optimización redes de acueducto, alcantarillado y pavimentos en el departamento del Quindío</t>
  </si>
  <si>
    <t xml:space="preserve">Rehabilitación de la malla vial urbana del Departamento del Quindio </t>
  </si>
  <si>
    <t>Apoyo y fortalecimiento para el desarrollo, formación y posicionamiento en alto rendimiento del deporte en el departamento del Quindío</t>
  </si>
  <si>
    <t>Mejoramiento y reparcheo de la red vial secundaria y terciaria en el departamento del Quindío</t>
  </si>
  <si>
    <t>Implementación de un programa de innovación social para el fomento  de una cultura ciudadana y emprendedora en la comunidad educativa y productiva del departamento del Quindío, Occidente</t>
  </si>
  <si>
    <t>Aplicación de procesos innovadores en la cadena de suministro para la industria de la guadua en Quindío.</t>
  </si>
  <si>
    <t>Desarrollo sostenible del Sector curtiembre a través de la I+D+I, Quindio, Occidente</t>
  </si>
  <si>
    <t>Desarrollo de capacidades de I+D+I para incrementar la competitividad en empresas y emprendiemientos del Departamento del Quindio, Occidente</t>
  </si>
  <si>
    <t xml:space="preserve">Mejoramiento de los sistemas productivos para la conservación y recuperación de los recursos naturales en areas protegidas casa distrito de conservación de suelos barbas-bremen en el Departamento del Quindio, Occidente </t>
  </si>
  <si>
    <t>Mejoramiento de la infraestructura pública para el desarrollo turístico occidente, Quindío, todo el departamento</t>
  </si>
  <si>
    <t>Construcción obras de recuperación, contención y manejo de aguas en la vía Rio Verde-Barragán cód. 40QN05 departamento del Quindío</t>
  </si>
  <si>
    <t>Mantenimiento y rehabilitación de los restaurantes escolares de las instituciones educativas departamento del Quindío</t>
  </si>
  <si>
    <t>Renovación de redes de acueducto y alcantarillado en el departamento del Quindío</t>
  </si>
  <si>
    <t>Construcción módulos restantes del Eco-Parque Mirador Colina Iluminada occidente, Quindío, Filandia</t>
  </si>
  <si>
    <t xml:space="preserve">Adecuación de infraestructura física  sedes sociales e institucionales (cba, casa de artesano y antigua cárcel municipal) del municipio de Filandia Departamento del Quindío </t>
  </si>
  <si>
    <t>Construcción cancha sintética de microfútbol  en el polideportivo panorama del municipio de Filandia</t>
  </si>
  <si>
    <t>Rehabilitación  y construcción de la  red vial  vehicular  y peatonal en el  sector urbano urbano Municipio de Montenegro Departamento del Quindío</t>
  </si>
  <si>
    <t>Rehabilitación vías urbanas del municipio de Salento, Quindío, Occidente</t>
  </si>
  <si>
    <t>Construcción de la cancha sintética e iluminación del estadio municipal</t>
  </si>
  <si>
    <t>Remodelación urbana de la  plaza central del Municipio de Córdoba</t>
  </si>
  <si>
    <t xml:space="preserve">Fortalecimiento y conservación del patrimonio arquitectónico e histórico de la casa de la cultura Horacio Gómez Aristizabal del Municipio de Córdoba en el Quindío </t>
  </si>
  <si>
    <t xml:space="preserve">Rehabilitación de la red vial urbana del municipio de Pijao </t>
  </si>
  <si>
    <t>Adecuación de la red vial urbana del municipio de Buenavista Q</t>
  </si>
  <si>
    <t>Mejoramiento de la intersección  y adecuación de  la señalización  del municipio de Buenavista.</t>
  </si>
  <si>
    <t xml:space="preserve">Mejoramiento de la red vial urbana sobre la calle 13 entre carrera 5ta y  la vía panamericana en el municipio de La Tebaida </t>
  </si>
  <si>
    <t>Reposición y optimización de redes de acueducto, alcantarillado  y villa Laura del municipio de Quimbaya</t>
  </si>
  <si>
    <t>Rehabilitación de la red vial urbana del municipio de Quimbaya, Quindío</t>
  </si>
  <si>
    <t>Construcción del estadio municipal de futbol en el municipio de Calarcá</t>
  </si>
  <si>
    <t>Construcción vivienda nueva urbanización los tejares en el municipio de Génova</t>
  </si>
  <si>
    <t xml:space="preserve">Construcción de muro de contención prefabricado, para la protección de taludes en zona de patios de la urbanización villa-Alejandría  - villa teresa – villa luz y san diego 1 etapa, ubicados en el casco urbano del municipio de Córdoba.   </t>
  </si>
  <si>
    <t xml:space="preserve">Mejoramiento de las vias urbanas del municipio de Montenegro, Quindio </t>
  </si>
  <si>
    <t xml:space="preserve">Ampliacion y adecuacion de la alcaldia de cordoba, Quindío </t>
  </si>
  <si>
    <t xml:space="preserve">Adecuacion vial al Cabaña Buenavista, Quindío </t>
  </si>
  <si>
    <t>Mejormiento de las vias urbanas del municipio de Filandia, Departamento del Quindio</t>
  </si>
  <si>
    <t xml:space="preserve">Construccion de andenes y rampas de acceso para discapacitados en el Municipio de Cordoba, Quindío </t>
  </si>
  <si>
    <t xml:space="preserve">Recuperacion via Pijao- Puente tabla, en el municipio de Pijao, Departamento del Quindío </t>
  </si>
  <si>
    <t>Formulacion del proyecto de revision general y ajuste del esquema de ordenamiento territotial de Circasia, Quindío, occidente</t>
  </si>
  <si>
    <t>Rehabilitación de la red vial vehicular y peatonal en el sector urbano del municipio de Montenegro, QuindÍo, oocidente.</t>
  </si>
  <si>
    <t>Mejoramiento de vías terciarias mediante el uso de Placa Huella en el departamento de Quindío (proyecto tipo)</t>
  </si>
  <si>
    <t>Construcción Puente vehicular sobre el Rio Santo Domingo, municipio de Calarcá departamento del Quindío". *</t>
  </si>
  <si>
    <t>Implementación del programa integral de bilingüismo "Quindío Bilingüe y Competitivo" en el departamento del Quindío</t>
  </si>
  <si>
    <t>Construcción y dotación de Infraestructura deportiva en el departamento del Quindio</t>
  </si>
  <si>
    <t xml:space="preserve">Desaprobado
Acuerdo 038 </t>
  </si>
  <si>
    <t xml:space="preserve">
22/06/2017</t>
  </si>
  <si>
    <t xml:space="preserve">29886 Personas, habitantes del Municipio de Circasia </t>
  </si>
  <si>
    <t>15456 Personas, habirtantes del departamento del Quindío</t>
  </si>
  <si>
    <t>Mejorar la intercomunicación terrestre de una parte de la población rural del departamento del Quindío</t>
  </si>
  <si>
    <t>36756  estudiantes de la Instituciones Educativas oficiales del departamento del Quindío</t>
  </si>
  <si>
    <t>Mejorar el nivel de inglés de los niños, niñas y jóvenes que asisten a las instituciones educativas oficiales del departamento del Quindío.</t>
  </si>
  <si>
    <t>36000 Personas, habitantes del departamento del Quindío</t>
  </si>
  <si>
    <t>Mejorar los niveles de actividad física y recreación entre la población del departamento del Quindío.</t>
  </si>
  <si>
    <t>15268 Personas , habitantes del Departamento del Quindío</t>
  </si>
  <si>
    <t>Aumentar los niveles de satisfacción de la población rural referente al acceso a bienes, trámites y servicios público/privados en el Departamento del Quindío.</t>
  </si>
  <si>
    <t>Adecuación de la casa dela cultura de Calarcá y centro Cultural del municipio de Quimbaya Quindío</t>
  </si>
  <si>
    <t>Inclusión social y reconciliación</t>
  </si>
  <si>
    <t>Cultura</t>
  </si>
  <si>
    <t>Transporte</t>
  </si>
  <si>
    <t>Ambiente y desarrollo sostenible</t>
  </si>
  <si>
    <t>Minas y energía</t>
  </si>
  <si>
    <t>Defensa</t>
  </si>
  <si>
    <t>Ciencia, tecnología e innovación</t>
  </si>
  <si>
    <t>Agricultura y desarrollo rural</t>
  </si>
  <si>
    <t>Deporte y recreación</t>
  </si>
  <si>
    <t>Vivienda, ciudad y territorio</t>
  </si>
  <si>
    <t>Educación</t>
  </si>
  <si>
    <t>Salud y protección social</t>
  </si>
  <si>
    <t>Tecnologías de la información y las comunicaciones</t>
  </si>
  <si>
    <t xml:space="preserve">Todo el departamento </t>
  </si>
  <si>
    <t>Todo el departamento del Quindio 555.836</t>
  </si>
  <si>
    <t xml:space="preserve">Todo el departamento del Quindio </t>
  </si>
  <si>
    <t>NOMBRE DEL PROYECTO</t>
  </si>
  <si>
    <t>30/09/2015
10/05/2017</t>
  </si>
  <si>
    <t xml:space="preserve">Acuerdo 011   Desaprobado
Acuerdo 4  </t>
  </si>
  <si>
    <t>Rehabilitación, construcción muro contención de la vía rio Verde-BarragánGenova
en el Departamento del Quindío</t>
  </si>
  <si>
    <t>Rehabilitar de la red vial vehicular y peatonal en el sector urbano del
municipio de Montenegro</t>
  </si>
  <si>
    <t>543532 habitantes</t>
  </si>
  <si>
    <t>OBJETIVO DEL PROYECTO</t>
  </si>
  <si>
    <t>POBLACION BENEFICIADA</t>
  </si>
  <si>
    <t>SECTOR</t>
  </si>
  <si>
    <t>ENTIDAD BENEFICIARIA (dueña recursos)</t>
  </si>
  <si>
    <t>Remodelación , modernización y equipamiento de áreas resultantes del reforzamiento estructural y del estudio de reordenamiento físico funcional de la ESE Hospital Departamental Universitario del Quindío San Juan de Dios. Quindio</t>
  </si>
  <si>
    <t>Aumentar la capacidad Instalada de la ESE Hospital Departamental Universitario del Quindío San Juan de Dios.</t>
  </si>
  <si>
    <t>795768  personas , habitantes del Departamento del Quindío</t>
  </si>
  <si>
    <t>Acuerdo 45</t>
  </si>
  <si>
    <t>2015000040003</t>
  </si>
  <si>
    <t>Remodelación, y optimización de escenarios deportivos, obras de urbanismo complementarias y movilidad del campus de la universidad del Quindío</t>
  </si>
  <si>
    <t>Mejorar las condiciones para la práctica deportiva y la movilidad en el campus de la Universidad del Quindío.</t>
  </si>
  <si>
    <t>Universidad del Quindío (Entidad ejecutora)</t>
  </si>
  <si>
    <t>Departamento del Quindío (Interventoria)</t>
  </si>
  <si>
    <t>Construcción y dotación de centros “CARPAZ- CIS” en el Departamento del Quindio *</t>
  </si>
  <si>
    <r>
      <t xml:space="preserve">Acuerdo 47 </t>
    </r>
    <r>
      <rPr>
        <sz val="18"/>
        <color rgb="FF000000"/>
        <rFont val="Calibri"/>
        <family val="2"/>
        <scheme val="minor"/>
      </rPr>
      <t xml:space="preserve">(01/11/2018)
</t>
    </r>
    <r>
      <rPr>
        <b/>
        <sz val="18"/>
        <color rgb="FF000000"/>
        <rFont val="Calibri"/>
        <family val="2"/>
        <scheme val="minor"/>
      </rPr>
      <t>Acuerdo 48</t>
    </r>
    <r>
      <rPr>
        <sz val="18"/>
        <color rgb="FF000000"/>
        <rFont val="Calibri"/>
        <family val="2"/>
        <scheme val="minor"/>
      </rPr>
      <t xml:space="preserve">
(08/11/2018)
</t>
    </r>
    <r>
      <rPr>
        <b/>
        <sz val="18"/>
        <color rgb="FF000000"/>
        <rFont val="Calibri"/>
        <family val="2"/>
        <scheme val="minor"/>
      </rPr>
      <t>Acuerdo 49</t>
    </r>
    <r>
      <rPr>
        <sz val="18"/>
        <color rgb="FF000000"/>
        <rFont val="Calibri"/>
        <family val="2"/>
        <scheme val="minor"/>
      </rPr>
      <t xml:space="preserve">
(14/11/2018)</t>
    </r>
  </si>
  <si>
    <t>01/11/2018
08/11/2018
14/11/2018</t>
  </si>
  <si>
    <t>08/11/2018
14/11/2018</t>
  </si>
  <si>
    <t xml:space="preserve">Desaprobado Acuerdo 48 y  Acuerdo 49 </t>
  </si>
  <si>
    <t>Construcción de pavimento en concreto asfaltico para el desarrollo regional y la conectividad en los municipios de Montenegro, Filandia y Quimbaya en el departamento del Quindío</t>
  </si>
  <si>
    <t>Municipio de Filandia
 (Entidad ejecutora)</t>
  </si>
  <si>
    <t>11/12/2018
19/12/2018</t>
  </si>
  <si>
    <t xml:space="preserve">89.939 personas </t>
  </si>
  <si>
    <r>
      <rPr>
        <b/>
        <sz val="18"/>
        <rFont val="Calibri"/>
        <family val="2"/>
        <scheme val="minor"/>
      </rPr>
      <t>*OBSERVACIONES:</t>
    </r>
    <r>
      <rPr>
        <sz val="18"/>
        <rFont val="Calibri"/>
        <family val="2"/>
        <scheme val="minor"/>
      </rPr>
      <t xml:space="preserve">
- Proyecto  identificado con código BPIN 2015003630003  desaprobado en OCAD Municipal de Circasia Acuerdo 04 del 10 de mayo de 2017, pendiente Acto Administrativo mediante el se reducen los recursos del Presupuesto Munciipal de Circasia 
</t>
    </r>
  </si>
  <si>
    <t xml:space="preserve">Implementación de acciones de adaptación etapa I del Plan de Gestión Integral de Cambio Climático (PIGCC) en el Departamento del Quindío </t>
  </si>
  <si>
    <t xml:space="preserve">Construcción de obras de mitigación sobre el río lejos del Municipio de Pijao del Departamento del Quindío </t>
  </si>
  <si>
    <t>FDR - Rendimientos Financieros</t>
  </si>
  <si>
    <t>Promotora de Vivienda y Desarrollo del Quindío</t>
  </si>
  <si>
    <t xml:space="preserve">Mejorar la movilidad de la poblacion que transita en la red vial rural en el Departamento del Quindío entre las veredas Naranjal y Morelia en el Municipio de Quimbaya, y las veredas Pavas y el Paraiso en el Municipio de Filandia.  </t>
  </si>
  <si>
    <t>Implementar acciones de uso sostenible en el marco del PIGCC del Quindío</t>
  </si>
  <si>
    <t>10.025 personas</t>
  </si>
  <si>
    <t>3.864 personas</t>
  </si>
  <si>
    <t>Mitigar el riesgo de inundación en la zona urbana del Municipio de Pijao</t>
  </si>
  <si>
    <t>20.259  personas</t>
  </si>
  <si>
    <t>Estudiantes y personas que utilizan los escenarios deportivos y el campus de la  Universidad del Quindío</t>
  </si>
  <si>
    <t>Mejoramiento y reordenamiento físico funcional del servicio de urgencias de la ESE hospital Deptal. universitario San Juan de Dios Todo el Departamento, Quindío, Occidente</t>
  </si>
  <si>
    <t>Calarcá</t>
  </si>
  <si>
    <t>Córdoba</t>
  </si>
  <si>
    <t xml:space="preserve">Dotación a la Policia Nacional para la prevención y reacción en seguridad del Departamento del Quindío. </t>
  </si>
  <si>
    <t>2015003630003*</t>
  </si>
  <si>
    <t>3/01/2019
07/02/2019</t>
  </si>
  <si>
    <t>3/01/2019
18/01/2019</t>
  </si>
  <si>
    <t>906
097</t>
  </si>
  <si>
    <t>28/12/2018
13/02/2019</t>
  </si>
  <si>
    <t>LISTADO PROYECTOS SISTEMA GENERAL DE REGALIAS VIGENCIA  2012 A MARZO DE 2019</t>
  </si>
  <si>
    <r>
      <t xml:space="preserve">Acuerdo 50
</t>
    </r>
    <r>
      <rPr>
        <sz val="18"/>
        <color rgb="FF000000"/>
        <rFont val="Calibri"/>
        <family val="2"/>
        <scheme val="minor"/>
      </rPr>
      <t xml:space="preserve">(11 de diciembre de 2018)
</t>
    </r>
    <r>
      <rPr>
        <b/>
        <sz val="18"/>
        <color rgb="FF000000"/>
        <rFont val="Calibri"/>
        <family val="2"/>
        <scheme val="minor"/>
      </rPr>
      <t xml:space="preserve">
Acuerdo 51 </t>
    </r>
    <r>
      <rPr>
        <sz val="18"/>
        <color rgb="FF000000"/>
        <rFont val="Calibri"/>
        <family val="2"/>
        <scheme val="minor"/>
      </rPr>
      <t xml:space="preserve">
(19 de diciembre de 2018)</t>
    </r>
  </si>
  <si>
    <r>
      <rPr>
        <b/>
        <sz val="18"/>
        <color rgb="FF000000"/>
        <rFont val="Calibri"/>
        <family val="2"/>
        <scheme val="minor"/>
      </rPr>
      <t xml:space="preserve">Acuerdo 52 </t>
    </r>
    <r>
      <rPr>
        <sz val="18"/>
        <color rgb="FF000000"/>
        <rFont val="Calibri"/>
        <family val="2"/>
        <scheme val="minor"/>
      </rPr>
      <t xml:space="preserve">
(03 de enero de 2019)
</t>
    </r>
    <r>
      <rPr>
        <b/>
        <sz val="18"/>
        <color rgb="FF000000"/>
        <rFont val="Calibri"/>
        <family val="2"/>
        <scheme val="minor"/>
      </rPr>
      <t xml:space="preserve">
Acuerdo 54</t>
    </r>
    <r>
      <rPr>
        <sz val="18"/>
        <color rgb="FF000000"/>
        <rFont val="Calibri"/>
        <family val="2"/>
        <scheme val="minor"/>
      </rPr>
      <t xml:space="preserve">
(07 de febrero de 2019)</t>
    </r>
  </si>
  <si>
    <r>
      <t xml:space="preserve">Acuerdo 52 
</t>
    </r>
    <r>
      <rPr>
        <sz val="18"/>
        <color rgb="FF000000"/>
        <rFont val="Calibri"/>
        <family val="2"/>
        <scheme val="minor"/>
      </rPr>
      <t>(03 de enero de 2019)</t>
    </r>
    <r>
      <rPr>
        <b/>
        <sz val="18"/>
        <color rgb="FF000000"/>
        <rFont val="Calibri"/>
        <family val="2"/>
        <scheme val="minor"/>
      </rPr>
      <t xml:space="preserve">
Acuerdo 53
</t>
    </r>
    <r>
      <rPr>
        <sz val="18"/>
        <color rgb="FF000000"/>
        <rFont val="Calibri"/>
        <family val="2"/>
        <scheme val="minor"/>
      </rPr>
      <t>(18 de enero de 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</si>
</sst>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0.00_-;\-* #,##0.00_-;_-* &quot;-&quot;??_-;_-@_-"/>
    <numFmt numFmtId="165" formatCode="_-* #,##0_-;\-* #,##0_-;_-* &quot;-&quot;??_-;_-@_-"/>
    <numFmt numFmtId="166" formatCode="d/mm/yyyy;@"/>
  </numFmts>
  <fonts count="15" x14ac:knownFonts="1">
    <font>
      <sz val="11"/>
      <color theme="1"/>
      <name val="Calibri"/>
      <family val="2"/>
      <scheme val="minor"/>
    </font>
    <font>
      <sz val="11"/>
      <color theme="1"/>
      <name val="Calibri"/>
      <family val="2"/>
      <scheme val="minor"/>
    </font>
    <font>
      <sz val="11"/>
      <name val="Calibri"/>
      <family val="2"/>
    </font>
    <font>
      <sz val="18"/>
      <color rgb="FF000000"/>
      <name val="Calibri"/>
      <family val="2"/>
      <scheme val="minor"/>
    </font>
    <font>
      <sz val="18"/>
      <name val="Calibri"/>
      <family val="2"/>
      <scheme val="minor"/>
    </font>
    <font>
      <b/>
      <sz val="18"/>
      <color rgb="FF000000"/>
      <name val="Calibri"/>
      <family val="2"/>
      <scheme val="minor"/>
    </font>
    <font>
      <b/>
      <sz val="18"/>
      <color theme="1"/>
      <name val="Calibri"/>
      <family val="2"/>
      <scheme val="minor"/>
    </font>
    <font>
      <sz val="11"/>
      <color rgb="FF000000"/>
      <name val="Calibri"/>
      <family val="2"/>
    </font>
    <font>
      <b/>
      <sz val="18"/>
      <name val="Calibri"/>
      <family val="2"/>
      <scheme val="minor"/>
    </font>
    <font>
      <sz val="18"/>
      <color rgb="FF333333"/>
      <name val="Segoe UI"/>
      <family val="2"/>
    </font>
    <font>
      <sz val="18"/>
      <name val="Calibri"/>
      <family val="2"/>
    </font>
    <font>
      <sz val="18"/>
      <name val="Arial"/>
      <family val="2"/>
    </font>
    <font>
      <sz val="18"/>
      <color rgb="FF000000"/>
      <name val="Tahoma"/>
      <family val="2"/>
    </font>
    <font>
      <sz val="20"/>
      <color rgb="FF333333"/>
      <name val="Segoe UI"/>
      <family val="2"/>
    </font>
    <font>
      <sz val="20"/>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164" fontId="7" fillId="0" borderId="0">
      <protection locked="0"/>
    </xf>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9" fontId="5" fillId="0" borderId="2" xfId="4" applyFont="1" applyFill="1" applyBorder="1" applyAlignment="1" applyProtection="1">
      <alignment horizontal="center" vertical="center" wrapText="1"/>
    </xf>
    <xf numFmtId="14" fontId="3" fillId="0" borderId="2" xfId="3" applyNumberFormat="1" applyFont="1" applyFill="1" applyBorder="1" applyAlignment="1" applyProtection="1">
      <alignment horizontal="center" vertical="center" wrapText="1"/>
    </xf>
    <xf numFmtId="49" fontId="5" fillId="0" borderId="2" xfId="5" applyNumberFormat="1" applyFont="1" applyFill="1" applyBorder="1" applyAlignment="1" applyProtection="1">
      <alignment horizontal="center" vertical="center" wrapText="1"/>
    </xf>
    <xf numFmtId="9" fontId="5" fillId="0" borderId="2" xfId="5" applyFont="1" applyFill="1" applyBorder="1" applyAlignment="1" applyProtection="1">
      <alignment horizontal="center" vertical="center" wrapText="1"/>
    </xf>
    <xf numFmtId="165" fontId="3" fillId="0" borderId="3" xfId="3" applyNumberFormat="1" applyFont="1" applyFill="1" applyBorder="1" applyAlignment="1" applyProtection="1">
      <alignment horizontal="justify" vertical="center" wrapText="1"/>
    </xf>
    <xf numFmtId="0" fontId="3" fillId="0" borderId="8" xfId="3" applyNumberFormat="1" applyFont="1" applyFill="1" applyBorder="1" applyAlignment="1" applyProtection="1">
      <alignment horizontal="center" vertical="center" wrapText="1"/>
    </xf>
    <xf numFmtId="0" fontId="3" fillId="0" borderId="2" xfId="3" applyNumberFormat="1" applyFont="1" applyFill="1" applyBorder="1" applyAlignment="1" applyProtection="1">
      <alignment horizontal="center" vertical="center" wrapText="1"/>
    </xf>
    <xf numFmtId="0" fontId="3" fillId="0" borderId="6" xfId="3" applyNumberFormat="1" applyFont="1" applyFill="1" applyBorder="1" applyAlignment="1" applyProtection="1">
      <alignment horizontal="center" vertical="center" wrapText="1"/>
    </xf>
    <xf numFmtId="0" fontId="3" fillId="0" borderId="3" xfId="3" applyNumberFormat="1" applyFont="1" applyFill="1" applyBorder="1" applyAlignment="1" applyProtection="1">
      <alignment horizontal="center" vertical="center" wrapText="1"/>
    </xf>
    <xf numFmtId="0" fontId="3" fillId="0" borderId="4" xfId="3" applyNumberFormat="1" applyFont="1" applyFill="1" applyBorder="1" applyAlignment="1" applyProtection="1">
      <alignment horizontal="center" vertical="center" wrapText="1"/>
    </xf>
    <xf numFmtId="43" fontId="3" fillId="0" borderId="4" xfId="1" applyFont="1" applyFill="1" applyBorder="1" applyAlignment="1" applyProtection="1">
      <alignment horizontal="right" vertical="center" wrapText="1"/>
    </xf>
    <xf numFmtId="43" fontId="3" fillId="0" borderId="3" xfId="1" applyFont="1" applyFill="1" applyBorder="1" applyAlignment="1" applyProtection="1">
      <alignment horizontal="right" vertical="center" wrapText="1"/>
    </xf>
    <xf numFmtId="43" fontId="3" fillId="0" borderId="2" xfId="1" applyFont="1" applyFill="1" applyBorder="1" applyAlignment="1" applyProtection="1">
      <alignment horizontal="right" vertical="center" wrapText="1"/>
    </xf>
    <xf numFmtId="43" fontId="3" fillId="0" borderId="5" xfId="1" applyFont="1" applyFill="1" applyBorder="1" applyAlignment="1" applyProtection="1">
      <alignment horizontal="right" vertical="center" wrapText="1"/>
    </xf>
    <xf numFmtId="165" fontId="3" fillId="0" borderId="2" xfId="3" applyNumberFormat="1" applyFont="1" applyFill="1" applyBorder="1" applyAlignment="1" applyProtection="1">
      <alignment horizontal="right" vertical="center" wrapText="1"/>
    </xf>
    <xf numFmtId="4" fontId="3" fillId="0" borderId="2" xfId="3" applyNumberFormat="1" applyFont="1" applyFill="1" applyBorder="1" applyAlignment="1" applyProtection="1">
      <alignment horizontal="right" vertical="center" wrapText="1"/>
    </xf>
    <xf numFmtId="166" fontId="3" fillId="0" borderId="5" xfId="3" applyNumberFormat="1" applyFont="1" applyFill="1" applyBorder="1" applyAlignment="1" applyProtection="1">
      <alignment horizontal="right" vertical="center" wrapText="1"/>
    </xf>
    <xf numFmtId="166" fontId="3" fillId="0" borderId="2" xfId="3" applyNumberFormat="1" applyFont="1" applyFill="1" applyBorder="1" applyAlignment="1" applyProtection="1">
      <alignment horizontal="right" vertical="center" wrapText="1"/>
    </xf>
    <xf numFmtId="166" fontId="3" fillId="0" borderId="3" xfId="3" applyNumberFormat="1" applyFont="1" applyFill="1" applyBorder="1" applyAlignment="1" applyProtection="1">
      <alignment horizontal="right" vertical="center" wrapText="1"/>
    </xf>
    <xf numFmtId="166" fontId="3" fillId="0" borderId="4" xfId="3" applyNumberFormat="1" applyFont="1" applyFill="1" applyBorder="1" applyAlignment="1" applyProtection="1">
      <alignment horizontal="right" vertical="center" wrapText="1"/>
    </xf>
    <xf numFmtId="14" fontId="3" fillId="0" borderId="3" xfId="3" applyNumberFormat="1" applyFont="1" applyFill="1" applyBorder="1" applyAlignment="1" applyProtection="1">
      <alignment horizontal="center" vertical="center" wrapText="1"/>
    </xf>
    <xf numFmtId="49" fontId="5" fillId="0" borderId="3" xfId="5" applyNumberFormat="1" applyFont="1" applyFill="1" applyBorder="1" applyAlignment="1" applyProtection="1">
      <alignment horizontal="center" vertical="center" wrapText="1"/>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 fontId="3" fillId="0" borderId="5" xfId="3" applyNumberFormat="1" applyFont="1" applyFill="1" applyBorder="1" applyAlignment="1" applyProtection="1">
      <alignment horizontal="right" vertical="center" wrapText="1"/>
    </xf>
    <xf numFmtId="4" fontId="3" fillId="0" borderId="3" xfId="3" applyNumberFormat="1" applyFont="1" applyFill="1" applyBorder="1" applyAlignment="1" applyProtection="1">
      <alignment horizontal="right" vertical="center" wrapText="1"/>
    </xf>
    <xf numFmtId="4" fontId="3" fillId="0" borderId="4" xfId="3" applyNumberFormat="1" applyFont="1" applyFill="1" applyBorder="1" applyAlignment="1" applyProtection="1">
      <alignment horizontal="right" vertical="center" wrapText="1"/>
    </xf>
    <xf numFmtId="49" fontId="5" fillId="0" borderId="3" xfId="5" applyNumberFormat="1" applyFont="1" applyFill="1" applyBorder="1" applyAlignment="1" applyProtection="1">
      <alignment horizontal="center" vertical="center" wrapText="1"/>
    </xf>
    <xf numFmtId="49" fontId="5" fillId="0" borderId="4" xfId="5" applyNumberFormat="1" applyFont="1" applyFill="1" applyBorder="1" applyAlignment="1" applyProtection="1">
      <alignment horizontal="center" vertical="center" wrapText="1"/>
    </xf>
    <xf numFmtId="14" fontId="3" fillId="0" borderId="3" xfId="3" applyNumberFormat="1" applyFont="1" applyFill="1" applyBorder="1" applyAlignment="1" applyProtection="1">
      <alignment horizontal="center" vertical="center" wrapText="1"/>
    </xf>
    <xf numFmtId="14" fontId="3" fillId="0" borderId="4" xfId="3" applyNumberFormat="1" applyFont="1" applyFill="1" applyBorder="1" applyAlignment="1" applyProtection="1">
      <alignment horizontal="center" vertical="center" wrapText="1"/>
    </xf>
    <xf numFmtId="14" fontId="3" fillId="0" borderId="5" xfId="3" applyNumberFormat="1" applyFont="1" applyFill="1" applyBorder="1" applyAlignment="1" applyProtection="1">
      <alignment horizontal="center" vertical="center" wrapText="1"/>
    </xf>
    <xf numFmtId="4" fontId="3" fillId="0" borderId="5" xfId="3" applyNumberFormat="1" applyFont="1" applyFill="1" applyBorder="1" applyAlignment="1" applyProtection="1">
      <alignment horizontal="right" vertical="center" wrapText="1"/>
    </xf>
    <xf numFmtId="49" fontId="5" fillId="0" borderId="5" xfId="5" applyNumberFormat="1" applyFont="1" applyFill="1" applyBorder="1" applyAlignment="1" applyProtection="1">
      <alignment horizontal="center" vertical="center" wrapText="1"/>
    </xf>
    <xf numFmtId="0" fontId="3" fillId="0" borderId="11" xfId="2" applyFont="1" applyBorder="1" applyAlignment="1" applyProtection="1">
      <alignment horizontal="center" vertical="center" wrapText="1"/>
    </xf>
    <xf numFmtId="0" fontId="5" fillId="0" borderId="11" xfId="2" applyFont="1" applyFill="1" applyBorder="1" applyAlignment="1" applyProtection="1">
      <alignment horizontal="center" vertical="center" wrapText="1"/>
    </xf>
    <xf numFmtId="0" fontId="3" fillId="0" borderId="0" xfId="2" applyFont="1" applyAlignment="1" applyProtection="1">
      <alignment horizontal="justify" vertical="center" wrapText="1"/>
    </xf>
    <xf numFmtId="0" fontId="8" fillId="3" borderId="10" xfId="2" applyFont="1" applyFill="1" applyBorder="1" applyAlignment="1" applyProtection="1">
      <alignment horizontal="center" vertical="center"/>
    </xf>
    <xf numFmtId="4" fontId="6" fillId="3" borderId="3" xfId="2" applyNumberFormat="1" applyFont="1" applyFill="1" applyBorder="1" applyAlignment="1" applyProtection="1">
      <alignment horizontal="center" vertical="center" wrapText="1"/>
    </xf>
    <xf numFmtId="0" fontId="5" fillId="3" borderId="2" xfId="2" applyFont="1" applyFill="1" applyBorder="1" applyAlignment="1" applyProtection="1">
      <alignment horizontal="center" vertical="center" wrapText="1"/>
    </xf>
    <xf numFmtId="4" fontId="5" fillId="3" borderId="2" xfId="2" applyNumberFormat="1" applyFont="1" applyFill="1" applyBorder="1" applyAlignment="1" applyProtection="1">
      <alignment horizontal="center" vertical="center" wrapText="1"/>
    </xf>
    <xf numFmtId="0" fontId="5" fillId="3" borderId="3" xfId="2" applyFont="1" applyFill="1" applyBorder="1" applyAlignment="1" applyProtection="1">
      <alignment horizontal="center" vertical="center" wrapText="1"/>
    </xf>
    <xf numFmtId="0" fontId="5" fillId="3" borderId="2" xfId="2" applyFont="1" applyFill="1" applyBorder="1" applyAlignment="1" applyProtection="1">
      <alignment horizontal="center" wrapText="1"/>
    </xf>
    <xf numFmtId="0" fontId="5" fillId="0" borderId="0" xfId="2" applyFont="1" applyAlignment="1" applyProtection="1">
      <alignment wrapText="1"/>
    </xf>
    <xf numFmtId="0" fontId="5" fillId="0" borderId="0" xfId="2" applyFont="1" applyAlignment="1" applyProtection="1">
      <alignment horizontal="justify" vertical="center" wrapText="1"/>
    </xf>
    <xf numFmtId="0" fontId="8" fillId="3" borderId="9" xfId="2" applyFont="1" applyFill="1" applyBorder="1" applyAlignment="1" applyProtection="1">
      <alignment horizontal="center" vertical="center"/>
    </xf>
    <xf numFmtId="4" fontId="6" fillId="3" borderId="4" xfId="2" applyNumberFormat="1" applyFont="1" applyFill="1" applyBorder="1" applyAlignment="1" applyProtection="1">
      <alignment horizontal="center" vertical="center" wrapText="1"/>
    </xf>
    <xf numFmtId="4" fontId="6" fillId="3" borderId="2" xfId="3" applyNumberFormat="1" applyFont="1" applyFill="1" applyBorder="1" applyAlignment="1" applyProtection="1">
      <alignment horizontal="center" vertical="center" wrapText="1"/>
    </xf>
    <xf numFmtId="0" fontId="5" fillId="3" borderId="4" xfId="2" applyFont="1" applyFill="1" applyBorder="1" applyAlignment="1" applyProtection="1">
      <alignment horizontal="center" vertical="center" wrapText="1"/>
    </xf>
    <xf numFmtId="0" fontId="5" fillId="3" borderId="2" xfId="0" applyFont="1" applyFill="1" applyBorder="1" applyAlignment="1" applyProtection="1">
      <alignment horizontal="right" vertical="center" wrapText="1"/>
    </xf>
    <xf numFmtId="0" fontId="5" fillId="3" borderId="2" xfId="0" applyFont="1" applyFill="1" applyBorder="1" applyAlignment="1" applyProtection="1">
      <alignment horizontal="center" vertical="center" wrapText="1"/>
    </xf>
    <xf numFmtId="0" fontId="5" fillId="0" borderId="0" xfId="2" applyFont="1" applyAlignment="1" applyProtection="1">
      <alignment horizontal="center" vertical="center" wrapText="1"/>
    </xf>
    <xf numFmtId="0" fontId="3" fillId="0" borderId="2" xfId="2" applyFont="1" applyBorder="1" applyAlignment="1" applyProtection="1">
      <alignment horizontal="justify" vertical="center" wrapText="1"/>
    </xf>
    <xf numFmtId="4" fontId="3" fillId="0" borderId="2" xfId="2" applyNumberFormat="1" applyFont="1" applyFill="1" applyBorder="1" applyAlignment="1" applyProtection="1">
      <alignment horizontal="justify" vertical="center" wrapText="1"/>
    </xf>
    <xf numFmtId="4" fontId="3" fillId="0" borderId="2" xfId="2" applyNumberFormat="1" applyFont="1" applyFill="1" applyBorder="1" applyAlignment="1" applyProtection="1">
      <alignment horizontal="center" vertical="center" wrapText="1"/>
    </xf>
    <xf numFmtId="49" fontId="3" fillId="0" borderId="3" xfId="2"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right" vertical="center" wrapText="1"/>
    </xf>
    <xf numFmtId="4" fontId="3" fillId="0" borderId="3" xfId="3" applyNumberFormat="1" applyFont="1" applyFill="1" applyBorder="1" applyAlignment="1" applyProtection="1">
      <alignment horizontal="right"/>
    </xf>
    <xf numFmtId="43" fontId="9" fillId="0" borderId="5" xfId="1" applyFont="1" applyFill="1" applyBorder="1" applyAlignment="1" applyProtection="1">
      <alignment horizontal="right" vertical="center" wrapText="1"/>
    </xf>
    <xf numFmtId="0" fontId="3" fillId="2" borderId="2" xfId="2" applyFont="1" applyFill="1" applyBorder="1" applyAlignment="1" applyProtection="1">
      <alignment horizontal="justify" vertical="center" wrapText="1"/>
    </xf>
    <xf numFmtId="4" fontId="3" fillId="2" borderId="2" xfId="2" applyNumberFormat="1" applyFont="1" applyFill="1" applyBorder="1" applyAlignment="1" applyProtection="1">
      <alignment horizontal="justify" vertical="center" wrapText="1"/>
    </xf>
    <xf numFmtId="4" fontId="3" fillId="2" borderId="2" xfId="2" applyNumberFormat="1" applyFont="1" applyFill="1" applyBorder="1" applyAlignment="1" applyProtection="1">
      <alignment horizontal="center" vertical="center" wrapText="1"/>
    </xf>
    <xf numFmtId="49" fontId="3" fillId="0" borderId="2" xfId="2" applyNumberFormat="1" applyFont="1" applyFill="1" applyBorder="1" applyAlignment="1" applyProtection="1">
      <alignment horizontal="center" vertical="center" wrapText="1"/>
    </xf>
    <xf numFmtId="4" fontId="4" fillId="0" borderId="2" xfId="1" applyNumberFormat="1" applyFont="1" applyFill="1" applyBorder="1" applyAlignment="1" applyProtection="1">
      <alignment horizontal="right" vertical="center" wrapText="1"/>
    </xf>
    <xf numFmtId="4" fontId="3" fillId="0" borderId="2" xfId="3" applyNumberFormat="1" applyFont="1" applyFill="1" applyBorder="1" applyAlignment="1" applyProtection="1">
      <alignment horizontal="right"/>
    </xf>
    <xf numFmtId="43" fontId="9" fillId="0" borderId="2" xfId="1" applyFont="1" applyFill="1" applyBorder="1" applyAlignment="1" applyProtection="1">
      <alignment horizontal="right" vertical="center"/>
    </xf>
    <xf numFmtId="0" fontId="3" fillId="2" borderId="0" xfId="2" applyFont="1" applyFill="1" applyAlignment="1" applyProtection="1">
      <alignment horizontal="justify" vertical="center" wrapText="1"/>
    </xf>
    <xf numFmtId="0" fontId="3" fillId="0" borderId="2" xfId="2" applyFont="1" applyBorder="1" applyAlignment="1" applyProtection="1">
      <alignment horizontal="justify" vertical="center" wrapText="1"/>
    </xf>
    <xf numFmtId="4" fontId="3" fillId="0" borderId="3" xfId="2" applyNumberFormat="1" applyFont="1" applyFill="1" applyBorder="1" applyAlignment="1" applyProtection="1">
      <alignment horizontal="justify" vertical="center" wrapText="1"/>
    </xf>
    <xf numFmtId="4" fontId="3" fillId="0" borderId="3" xfId="2" applyNumberFormat="1" applyFont="1" applyFill="1" applyBorder="1" applyAlignment="1" applyProtection="1">
      <alignment horizontal="center" vertical="center" wrapText="1"/>
    </xf>
    <xf numFmtId="49" fontId="3" fillId="0" borderId="3" xfId="2"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right" vertical="center" wrapText="1"/>
    </xf>
    <xf numFmtId="0" fontId="3" fillId="0" borderId="3" xfId="2" applyFont="1" applyBorder="1" applyAlignment="1" applyProtection="1">
      <alignment horizontal="justify" vertical="center" wrapText="1"/>
    </xf>
    <xf numFmtId="165" fontId="3" fillId="0" borderId="3" xfId="2" applyNumberFormat="1" applyFont="1" applyBorder="1" applyAlignment="1" applyProtection="1">
      <alignment horizontal="justify" vertical="center" wrapText="1"/>
    </xf>
    <xf numFmtId="43" fontId="9" fillId="0" borderId="2" xfId="1" applyFont="1" applyFill="1" applyBorder="1" applyAlignment="1" applyProtection="1">
      <alignment horizontal="right" vertical="center" wrapText="1"/>
    </xf>
    <xf numFmtId="4" fontId="3" fillId="0" borderId="4" xfId="2" applyNumberFormat="1" applyFont="1" applyFill="1" applyBorder="1" applyAlignment="1" applyProtection="1">
      <alignment horizontal="justify" vertical="center" wrapText="1"/>
    </xf>
    <xf numFmtId="4" fontId="3" fillId="0" borderId="4" xfId="2" applyNumberFormat="1" applyFont="1" applyFill="1" applyBorder="1" applyAlignment="1" applyProtection="1">
      <alignment horizontal="center" vertical="center" wrapText="1"/>
    </xf>
    <xf numFmtId="49" fontId="3" fillId="0" borderId="4" xfId="2" applyNumberFormat="1" applyFont="1" applyFill="1" applyBorder="1" applyAlignment="1" applyProtection="1">
      <alignment horizontal="center" vertical="center" wrapText="1"/>
    </xf>
    <xf numFmtId="4" fontId="4" fillId="0" borderId="4" xfId="1" applyNumberFormat="1" applyFont="1" applyFill="1" applyBorder="1" applyAlignment="1" applyProtection="1">
      <alignment horizontal="right" vertical="center" wrapText="1"/>
    </xf>
    <xf numFmtId="0" fontId="3" fillId="0" borderId="4" xfId="2" applyFont="1" applyBorder="1" applyAlignment="1" applyProtection="1">
      <alignment horizontal="justify" vertical="center" wrapText="1"/>
    </xf>
    <xf numFmtId="165" fontId="3" fillId="0" borderId="4" xfId="2" applyNumberFormat="1" applyFont="1" applyBorder="1" applyAlignment="1" applyProtection="1">
      <alignment horizontal="justify" vertical="center" wrapText="1"/>
    </xf>
    <xf numFmtId="165" fontId="3" fillId="0" borderId="2" xfId="2" applyNumberFormat="1" applyFont="1" applyFill="1" applyBorder="1" applyAlignment="1" applyProtection="1">
      <alignment horizontal="justify" vertical="center" wrapText="1"/>
    </xf>
    <xf numFmtId="4" fontId="3" fillId="0" borderId="2" xfId="2" applyNumberFormat="1" applyFont="1" applyFill="1" applyBorder="1" applyAlignment="1" applyProtection="1">
      <alignment horizontal="right" vertical="center" wrapText="1"/>
    </xf>
    <xf numFmtId="49" fontId="3" fillId="0" borderId="3" xfId="2" applyNumberFormat="1" applyFont="1" applyFill="1" applyBorder="1" applyAlignment="1" applyProtection="1">
      <alignment horizontal="center" vertical="center"/>
    </xf>
    <xf numFmtId="4" fontId="3" fillId="0" borderId="3" xfId="2" applyNumberFormat="1" applyFont="1" applyFill="1" applyBorder="1" applyAlignment="1" applyProtection="1">
      <alignment horizontal="right" vertical="center" wrapText="1"/>
    </xf>
    <xf numFmtId="165" fontId="3" fillId="0" borderId="3" xfId="2" applyNumberFormat="1" applyFont="1" applyFill="1" applyBorder="1" applyAlignment="1" applyProtection="1">
      <alignment horizontal="justify" vertical="center" wrapText="1"/>
    </xf>
    <xf numFmtId="165" fontId="3" fillId="2" borderId="3" xfId="2" applyNumberFormat="1" applyFont="1" applyFill="1" applyBorder="1" applyAlignment="1" applyProtection="1">
      <alignment horizontal="justify" vertical="center" wrapText="1"/>
    </xf>
    <xf numFmtId="165" fontId="3" fillId="2" borderId="2" xfId="2" applyNumberFormat="1" applyFont="1" applyFill="1" applyBorder="1" applyAlignment="1" applyProtection="1">
      <alignment horizontal="justify" vertical="center" wrapText="1"/>
    </xf>
    <xf numFmtId="4" fontId="3" fillId="0" borderId="3" xfId="2" applyNumberFormat="1" applyFont="1" applyFill="1" applyBorder="1" applyAlignment="1" applyProtection="1">
      <alignment horizontal="right" vertical="center" wrapText="1"/>
    </xf>
    <xf numFmtId="165" fontId="3" fillId="0" borderId="3" xfId="2" applyNumberFormat="1" applyFont="1" applyFill="1" applyBorder="1" applyAlignment="1" applyProtection="1">
      <alignment horizontal="justify" vertical="center" wrapText="1"/>
    </xf>
    <xf numFmtId="4" fontId="3" fillId="0" borderId="5" xfId="2" applyNumberFormat="1" applyFont="1" applyFill="1" applyBorder="1" applyAlignment="1" applyProtection="1">
      <alignment horizontal="justify" vertical="center" wrapText="1"/>
    </xf>
    <xf numFmtId="4" fontId="3" fillId="0" borderId="5" xfId="2" applyNumberFormat="1" applyFont="1" applyFill="1" applyBorder="1" applyAlignment="1" applyProtection="1">
      <alignment horizontal="center" vertical="center" wrapText="1"/>
    </xf>
    <xf numFmtId="49" fontId="3" fillId="0" borderId="5" xfId="2" applyNumberFormat="1" applyFont="1" applyFill="1" applyBorder="1" applyAlignment="1" applyProtection="1">
      <alignment horizontal="center" vertical="center" wrapText="1"/>
    </xf>
    <xf numFmtId="4" fontId="4" fillId="0" borderId="5" xfId="1" applyNumberFormat="1" applyFont="1" applyFill="1" applyBorder="1" applyAlignment="1" applyProtection="1">
      <alignment horizontal="right" vertical="center" wrapText="1"/>
    </xf>
    <xf numFmtId="4" fontId="3" fillId="0" borderId="5" xfId="2" applyNumberFormat="1" applyFont="1" applyFill="1" applyBorder="1" applyAlignment="1" applyProtection="1">
      <alignment horizontal="right" vertical="center" wrapText="1"/>
    </xf>
    <xf numFmtId="0" fontId="3" fillId="0" borderId="5" xfId="2" applyFont="1" applyBorder="1" applyAlignment="1" applyProtection="1">
      <alignment horizontal="justify" vertical="center" wrapText="1"/>
    </xf>
    <xf numFmtId="165" fontId="3" fillId="0" borderId="5" xfId="2" applyNumberFormat="1" applyFont="1" applyFill="1" applyBorder="1" applyAlignment="1" applyProtection="1">
      <alignment horizontal="justify" vertical="center" wrapText="1"/>
    </xf>
    <xf numFmtId="4" fontId="3" fillId="0" borderId="4" xfId="2" applyNumberFormat="1" applyFont="1" applyFill="1" applyBorder="1" applyAlignment="1" applyProtection="1">
      <alignment horizontal="right" vertical="center" wrapText="1"/>
    </xf>
    <xf numFmtId="165" fontId="3" fillId="0" borderId="4" xfId="2" applyNumberFormat="1" applyFont="1" applyFill="1" applyBorder="1" applyAlignment="1" applyProtection="1">
      <alignment horizontal="justify" vertical="center" wrapText="1"/>
    </xf>
    <xf numFmtId="165" fontId="3" fillId="2" borderId="3" xfId="2" applyNumberFormat="1" applyFont="1" applyFill="1" applyBorder="1" applyAlignment="1" applyProtection="1">
      <alignment horizontal="justify" vertical="center" wrapText="1"/>
    </xf>
    <xf numFmtId="165" fontId="3" fillId="2" borderId="5" xfId="2" applyNumberFormat="1" applyFont="1" applyFill="1" applyBorder="1" applyAlignment="1" applyProtection="1">
      <alignment horizontal="justify" vertical="center" wrapText="1"/>
    </xf>
    <xf numFmtId="4" fontId="9" fillId="0" borderId="5" xfId="0" applyNumberFormat="1" applyFont="1" applyFill="1" applyBorder="1" applyAlignment="1" applyProtection="1">
      <alignment horizontal="right" vertical="center"/>
    </xf>
    <xf numFmtId="165" fontId="3" fillId="2" borderId="4" xfId="2" applyNumberFormat="1" applyFont="1" applyFill="1" applyBorder="1" applyAlignment="1" applyProtection="1">
      <alignment horizontal="justify" vertical="center" wrapText="1"/>
    </xf>
    <xf numFmtId="0" fontId="3" fillId="0" borderId="2" xfId="2" applyNumberFormat="1" applyFont="1" applyFill="1" applyBorder="1" applyAlignment="1" applyProtection="1">
      <alignment horizontal="center" vertical="center" wrapText="1"/>
    </xf>
    <xf numFmtId="164" fontId="3" fillId="0" borderId="2" xfId="2" applyNumberFormat="1" applyFont="1" applyFill="1" applyBorder="1" applyAlignment="1" applyProtection="1">
      <alignment horizontal="right" vertical="center" wrapText="1"/>
    </xf>
    <xf numFmtId="0" fontId="4" fillId="0" borderId="2" xfId="2" applyFont="1" applyBorder="1" applyAlignment="1" applyProtection="1">
      <alignment horizontal="justify" vertical="center"/>
    </xf>
    <xf numFmtId="0" fontId="3" fillId="0" borderId="0" xfId="2" applyFont="1" applyAlignment="1" applyProtection="1">
      <alignment wrapText="1"/>
    </xf>
    <xf numFmtId="0" fontId="4" fillId="0" borderId="2" xfId="2" applyFont="1" applyBorder="1" applyAlignment="1" applyProtection="1">
      <alignment horizontal="justify" vertical="center"/>
    </xf>
    <xf numFmtId="0" fontId="4" fillId="0" borderId="2" xfId="2" applyFont="1" applyBorder="1" applyAlignment="1" applyProtection="1">
      <alignment horizontal="justify" vertical="center" wrapText="1"/>
    </xf>
    <xf numFmtId="4" fontId="3" fillId="0" borderId="3" xfId="6" applyNumberFormat="1" applyFont="1" applyFill="1" applyBorder="1" applyAlignment="1" applyProtection="1">
      <alignment horizontal="right" vertical="center" wrapText="1"/>
    </xf>
    <xf numFmtId="4" fontId="9" fillId="0" borderId="2" xfId="0" applyNumberFormat="1" applyFont="1" applyFill="1" applyBorder="1" applyAlignment="1" applyProtection="1">
      <alignment horizontal="right" vertical="center"/>
    </xf>
    <xf numFmtId="4" fontId="3" fillId="0" borderId="5" xfId="6" applyNumberFormat="1" applyFont="1" applyFill="1" applyBorder="1" applyAlignment="1" applyProtection="1">
      <alignment horizontal="right" vertical="center" wrapText="1"/>
    </xf>
    <xf numFmtId="4" fontId="3" fillId="0" borderId="4" xfId="6" applyNumberFormat="1" applyFont="1" applyFill="1" applyBorder="1" applyAlignment="1" applyProtection="1">
      <alignment horizontal="right" vertical="center" wrapText="1"/>
    </xf>
    <xf numFmtId="4" fontId="3" fillId="0" borderId="2" xfId="6" applyNumberFormat="1" applyFont="1" applyFill="1" applyBorder="1" applyAlignment="1" applyProtection="1">
      <alignment horizontal="right" vertical="center" wrapText="1"/>
    </xf>
    <xf numFmtId="165" fontId="3" fillId="0" borderId="2" xfId="2" applyNumberFormat="1" applyFont="1" applyFill="1" applyBorder="1" applyAlignment="1" applyProtection="1">
      <alignment horizontal="right" vertical="center" wrapText="1"/>
    </xf>
    <xf numFmtId="4" fontId="3" fillId="0" borderId="3" xfId="2" applyNumberFormat="1" applyFont="1" applyFill="1" applyBorder="1" applyAlignment="1" applyProtection="1">
      <alignment horizontal="center" vertical="center" wrapText="1"/>
    </xf>
    <xf numFmtId="165" fontId="3" fillId="0" borderId="3" xfId="2" applyNumberFormat="1" applyFont="1" applyFill="1" applyBorder="1" applyAlignment="1" applyProtection="1">
      <alignment vertical="center" wrapText="1"/>
    </xf>
    <xf numFmtId="0" fontId="0" fillId="0" borderId="4" xfId="0" applyBorder="1" applyAlignment="1" applyProtection="1">
      <alignment horizontal="justify" vertical="center" wrapText="1"/>
    </xf>
    <xf numFmtId="0" fontId="0" fillId="0" borderId="4" xfId="0" applyBorder="1" applyAlignment="1" applyProtection="1">
      <alignment horizontal="center" vertical="center" wrapText="1"/>
    </xf>
    <xf numFmtId="0" fontId="0" fillId="0" borderId="4" xfId="0" applyBorder="1" applyAlignment="1" applyProtection="1">
      <alignment horizontal="center" vertical="center" wrapText="1"/>
    </xf>
    <xf numFmtId="0" fontId="4" fillId="0" borderId="2" xfId="2" applyFont="1" applyBorder="1" applyAlignment="1" applyProtection="1">
      <alignment horizontal="justify" vertical="center" wrapText="1"/>
    </xf>
    <xf numFmtId="0" fontId="4" fillId="0" borderId="0" xfId="2" applyFont="1" applyAlignment="1" applyProtection="1">
      <alignment horizontal="justify" vertical="center" wrapText="1"/>
    </xf>
    <xf numFmtId="49" fontId="8" fillId="0" borderId="2" xfId="5" applyNumberFormat="1" applyFont="1" applyFill="1" applyBorder="1" applyAlignment="1" applyProtection="1">
      <alignment horizontal="center" vertical="center" wrapText="1"/>
    </xf>
    <xf numFmtId="14" fontId="3" fillId="0" borderId="2" xfId="2" applyNumberFormat="1" applyFont="1" applyFill="1" applyBorder="1" applyAlignment="1" applyProtection="1">
      <alignment horizontal="center" vertical="center" wrapText="1"/>
    </xf>
    <xf numFmtId="4" fontId="9" fillId="0" borderId="0" xfId="0" applyNumberFormat="1" applyFont="1" applyFill="1" applyAlignment="1" applyProtection="1">
      <alignment horizontal="right" vertical="center"/>
    </xf>
    <xf numFmtId="0" fontId="9" fillId="0" borderId="0" xfId="0" applyNumberFormat="1" applyFont="1" applyAlignment="1" applyProtection="1">
      <alignment horizontal="center" vertical="center" wrapText="1"/>
    </xf>
    <xf numFmtId="0" fontId="4" fillId="0" borderId="0" xfId="2" applyFont="1" applyAlignment="1" applyProtection="1">
      <alignment horizontal="justify" vertical="center"/>
    </xf>
    <xf numFmtId="4" fontId="3" fillId="0" borderId="2" xfId="3" applyNumberFormat="1" applyFont="1" applyFill="1" applyBorder="1" applyAlignment="1" applyProtection="1">
      <alignment horizontal="right" vertical="center"/>
    </xf>
    <xf numFmtId="0" fontId="4" fillId="0" borderId="2" xfId="2" applyFont="1" applyFill="1" applyBorder="1" applyAlignment="1" applyProtection="1">
      <alignment horizontal="justify" vertical="center"/>
    </xf>
    <xf numFmtId="9" fontId="8" fillId="0" borderId="2" xfId="5" applyFont="1" applyFill="1" applyBorder="1" applyAlignment="1" applyProtection="1">
      <alignment horizontal="center" vertical="center" wrapText="1"/>
    </xf>
    <xf numFmtId="14" fontId="11" fillId="0" borderId="1" xfId="8" applyNumberFormat="1" applyFont="1" applyFill="1" applyBorder="1" applyAlignment="1" applyProtection="1">
      <alignment horizontal="right" vertical="center" wrapText="1"/>
    </xf>
    <xf numFmtId="0" fontId="3" fillId="0" borderId="0" xfId="2" applyFont="1" applyFill="1" applyAlignment="1" applyProtection="1">
      <alignment wrapText="1"/>
    </xf>
    <xf numFmtId="0" fontId="3" fillId="0" borderId="0" xfId="2" applyFont="1" applyFill="1" applyAlignment="1" applyProtection="1">
      <alignment horizontal="justify" vertical="center" wrapText="1"/>
    </xf>
    <xf numFmtId="14" fontId="11" fillId="0" borderId="0" xfId="8" applyNumberFormat="1" applyFont="1" applyFill="1" applyBorder="1" applyAlignment="1" applyProtection="1">
      <alignment horizontal="right" vertical="center" wrapText="1"/>
    </xf>
    <xf numFmtId="0" fontId="3" fillId="0" borderId="2" xfId="2" applyFont="1" applyFill="1" applyBorder="1" applyAlignment="1" applyProtection="1">
      <alignment horizontal="justify" vertical="center" wrapText="1"/>
    </xf>
    <xf numFmtId="9" fontId="4" fillId="0" borderId="2" xfId="4" applyFont="1" applyBorder="1" applyAlignment="1" applyProtection="1">
      <alignment horizontal="justify" vertical="center" wrapText="1"/>
    </xf>
    <xf numFmtId="0" fontId="4" fillId="0" borderId="0" xfId="2" applyFont="1" applyAlignment="1" applyProtection="1"/>
    <xf numFmtId="0" fontId="4" fillId="0" borderId="0" xfId="2" applyFont="1" applyFill="1" applyAlignment="1" applyProtection="1"/>
    <xf numFmtId="0" fontId="3" fillId="0" borderId="0" xfId="2" applyFont="1" applyFill="1" applyBorder="1" applyAlignment="1" applyProtection="1">
      <alignment horizontal="justify" vertical="center" wrapText="1"/>
    </xf>
    <xf numFmtId="4" fontId="4" fillId="0" borderId="2" xfId="2" applyNumberFormat="1" applyFont="1" applyFill="1" applyBorder="1" applyAlignment="1" applyProtection="1">
      <alignment horizontal="right"/>
    </xf>
    <xf numFmtId="4" fontId="4" fillId="0" borderId="2" xfId="2" applyNumberFormat="1" applyFont="1" applyFill="1" applyBorder="1" applyAlignment="1" applyProtection="1">
      <alignment horizontal="right" vertical="center"/>
    </xf>
    <xf numFmtId="0" fontId="12" fillId="0" borderId="0" xfId="2" applyFont="1" applyFill="1" applyBorder="1" applyAlignment="1" applyProtection="1">
      <alignment horizontal="justify" vertical="center" wrapText="1"/>
    </xf>
    <xf numFmtId="4" fontId="12" fillId="0" borderId="3" xfId="2" applyNumberFormat="1" applyFont="1" applyFill="1" applyBorder="1" applyAlignment="1" applyProtection="1">
      <alignment horizontal="justify" vertical="center" wrapText="1"/>
    </xf>
    <xf numFmtId="4" fontId="12" fillId="0" borderId="3" xfId="2" applyNumberFormat="1" applyFont="1" applyFill="1" applyBorder="1" applyAlignment="1" applyProtection="1">
      <alignment horizontal="center" vertical="center" wrapText="1"/>
    </xf>
    <xf numFmtId="4" fontId="10" fillId="0" borderId="2" xfId="2" applyNumberFormat="1" applyFont="1" applyFill="1" applyBorder="1" applyAlignment="1" applyProtection="1">
      <alignment horizontal="right"/>
    </xf>
    <xf numFmtId="4" fontId="10" fillId="0" borderId="2" xfId="2" applyNumberFormat="1" applyFont="1" applyFill="1" applyBorder="1" applyAlignment="1" applyProtection="1">
      <alignment horizontal="right" vertical="center"/>
    </xf>
    <xf numFmtId="4" fontId="12" fillId="0" borderId="2" xfId="2" applyNumberFormat="1" applyFont="1" applyFill="1" applyBorder="1" applyAlignment="1" applyProtection="1">
      <alignment horizontal="right" vertical="center" wrapText="1"/>
    </xf>
    <xf numFmtId="0" fontId="12" fillId="0" borderId="2" xfId="2" applyNumberFormat="1" applyFont="1" applyFill="1" applyBorder="1" applyAlignment="1" applyProtection="1">
      <alignment horizontal="center" vertical="center" wrapText="1"/>
    </xf>
    <xf numFmtId="165" fontId="12" fillId="0" borderId="2" xfId="2" applyNumberFormat="1" applyFont="1" applyFill="1" applyBorder="1" applyAlignment="1" applyProtection="1">
      <alignment horizontal="right" vertical="center" wrapText="1"/>
    </xf>
    <xf numFmtId="0" fontId="12" fillId="0" borderId="0" xfId="2" applyFont="1" applyAlignment="1" applyProtection="1">
      <alignment wrapText="1"/>
    </xf>
    <xf numFmtId="0" fontId="10" fillId="0" borderId="0" xfId="2" applyFont="1" applyAlignment="1" applyProtection="1"/>
    <xf numFmtId="1" fontId="3" fillId="0" borderId="3" xfId="2" applyNumberFormat="1"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14" fontId="3" fillId="0" borderId="3" xfId="2" applyNumberFormat="1" applyFont="1" applyFill="1" applyBorder="1" applyAlignment="1" applyProtection="1">
      <alignment horizontal="center" vertical="center" wrapText="1"/>
    </xf>
    <xf numFmtId="166" fontId="3" fillId="0" borderId="2" xfId="2" applyNumberFormat="1" applyFont="1" applyBorder="1" applyAlignment="1" applyProtection="1">
      <alignment horizontal="right" vertical="center" wrapText="1"/>
    </xf>
    <xf numFmtId="0" fontId="3" fillId="0" borderId="2" xfId="2" applyNumberFormat="1" applyFont="1" applyBorder="1" applyAlignment="1" applyProtection="1">
      <alignment horizontal="center" vertical="center" wrapText="1"/>
    </xf>
    <xf numFmtId="0" fontId="3" fillId="0" borderId="0" xfId="2" applyFont="1" applyAlignment="1" applyProtection="1">
      <alignment vertical="center" wrapText="1"/>
    </xf>
    <xf numFmtId="1" fontId="3" fillId="0" borderId="4" xfId="2" applyNumberFormat="1"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14" fontId="3" fillId="0" borderId="4" xfId="2" applyNumberFormat="1" applyFont="1" applyFill="1" applyBorder="1" applyAlignment="1" applyProtection="1">
      <alignment horizontal="center" vertical="center" wrapText="1"/>
    </xf>
    <xf numFmtId="4" fontId="3" fillId="0" borderId="4" xfId="2" applyNumberFormat="1" applyFont="1" applyFill="1" applyBorder="1" applyAlignment="1" applyProtection="1">
      <alignment horizontal="right" vertical="center" wrapText="1"/>
    </xf>
    <xf numFmtId="4" fontId="14" fillId="0" borderId="2" xfId="2" applyNumberFormat="1" applyFont="1" applyFill="1" applyBorder="1" applyAlignment="1" applyProtection="1">
      <alignment horizontal="justify" vertical="center" wrapText="1"/>
    </xf>
    <xf numFmtId="4" fontId="14" fillId="0" borderId="2" xfId="2" applyNumberFormat="1" applyFont="1" applyFill="1" applyBorder="1" applyAlignment="1" applyProtection="1">
      <alignment horizontal="center" vertical="center" wrapText="1"/>
    </xf>
    <xf numFmtId="1" fontId="3" fillId="0" borderId="2" xfId="2" applyNumberFormat="1"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4" fontId="14" fillId="0" borderId="2" xfId="2" applyNumberFormat="1" applyFont="1" applyFill="1" applyBorder="1" applyAlignment="1" applyProtection="1">
      <alignment horizontal="right" vertical="center" wrapText="1"/>
    </xf>
    <xf numFmtId="4" fontId="13" fillId="0" borderId="7" xfId="0" applyNumberFormat="1" applyFont="1" applyFill="1" applyBorder="1" applyAlignment="1" applyProtection="1">
      <alignment horizontal="right" vertical="center"/>
    </xf>
    <xf numFmtId="0" fontId="5" fillId="0" borderId="3" xfId="2" applyFont="1" applyFill="1" applyBorder="1" applyAlignment="1" applyProtection="1">
      <alignment horizontal="center" wrapText="1"/>
    </xf>
    <xf numFmtId="14" fontId="3" fillId="0" borderId="3" xfId="2" applyNumberFormat="1" applyFont="1" applyFill="1" applyBorder="1" applyAlignment="1" applyProtection="1">
      <alignment horizontal="center" wrapText="1"/>
    </xf>
    <xf numFmtId="4" fontId="14" fillId="0" borderId="3" xfId="2" applyNumberFormat="1" applyFont="1" applyFill="1" applyBorder="1" applyAlignment="1" applyProtection="1">
      <alignment horizontal="right" vertical="center" wrapText="1"/>
    </xf>
    <xf numFmtId="4" fontId="13" fillId="0" borderId="3" xfId="0" applyNumberFormat="1" applyFont="1" applyFill="1" applyBorder="1" applyAlignment="1" applyProtection="1">
      <alignment horizontal="right" vertical="center"/>
    </xf>
    <xf numFmtId="43" fontId="3" fillId="0" borderId="3" xfId="1" applyFont="1" applyFill="1" applyBorder="1" applyAlignment="1" applyProtection="1">
      <alignment horizontal="center" vertical="center" wrapText="1"/>
    </xf>
    <xf numFmtId="0" fontId="5" fillId="0" borderId="4" xfId="2" applyFont="1" applyFill="1" applyBorder="1" applyAlignment="1" applyProtection="1">
      <alignment horizontal="center" vertical="top" wrapText="1"/>
    </xf>
    <xf numFmtId="14" fontId="3" fillId="0" borderId="4" xfId="2" applyNumberFormat="1" applyFont="1" applyFill="1" applyBorder="1" applyAlignment="1" applyProtection="1">
      <alignment horizontal="center" vertical="top" wrapText="1"/>
    </xf>
    <xf numFmtId="4" fontId="14" fillId="0" borderId="4" xfId="2" applyNumberFormat="1" applyFont="1" applyFill="1" applyBorder="1" applyAlignment="1" applyProtection="1">
      <alignment horizontal="right" vertical="center" wrapText="1"/>
    </xf>
    <xf numFmtId="4" fontId="13" fillId="0" borderId="4" xfId="0" applyNumberFormat="1" applyFont="1" applyFill="1" applyBorder="1" applyAlignment="1" applyProtection="1">
      <alignment horizontal="right" vertical="center"/>
    </xf>
    <xf numFmtId="43" fontId="3" fillId="0" borderId="4" xfId="1" applyFont="1" applyFill="1" applyBorder="1" applyAlignment="1" applyProtection="1">
      <alignment horizontal="center" vertical="center" wrapText="1"/>
    </xf>
    <xf numFmtId="4" fontId="3" fillId="0" borderId="3" xfId="2" applyNumberFormat="1" applyFont="1" applyFill="1" applyBorder="1" applyAlignment="1" applyProtection="1">
      <alignment horizontal="justify" vertical="center" wrapText="1"/>
    </xf>
    <xf numFmtId="0" fontId="4" fillId="0" borderId="3" xfId="2" applyFont="1" applyBorder="1" applyAlignment="1" applyProtection="1">
      <alignment horizontal="justify" vertical="center" wrapText="1"/>
    </xf>
    <xf numFmtId="0" fontId="5" fillId="0" borderId="3" xfId="2" applyFont="1" applyFill="1" applyBorder="1" applyAlignment="1" applyProtection="1">
      <alignment horizontal="center" vertical="center" wrapText="1"/>
    </xf>
    <xf numFmtId="14" fontId="3" fillId="0" borderId="3" xfId="2" applyNumberFormat="1" applyFont="1" applyFill="1" applyBorder="1" applyAlignment="1" applyProtection="1">
      <alignment horizontal="center" vertical="center" wrapText="1"/>
    </xf>
    <xf numFmtId="0" fontId="3" fillId="0" borderId="3" xfId="2" applyFont="1" applyBorder="1" applyAlignment="1" applyProtection="1">
      <alignment horizontal="center" vertical="center" wrapText="1"/>
    </xf>
    <xf numFmtId="166" fontId="3" fillId="0" borderId="3" xfId="2" applyNumberFormat="1" applyFont="1" applyBorder="1" applyAlignment="1" applyProtection="1">
      <alignment horizontal="right" vertical="center" wrapText="1"/>
    </xf>
    <xf numFmtId="0" fontId="3" fillId="0" borderId="3" xfId="2" applyNumberFormat="1" applyFont="1" applyBorder="1" applyAlignment="1" applyProtection="1">
      <alignment horizontal="center" vertical="center" wrapText="1"/>
    </xf>
    <xf numFmtId="0" fontId="4" fillId="0" borderId="4" xfId="2" applyFont="1" applyBorder="1" applyAlignment="1" applyProtection="1">
      <alignment horizontal="justify" vertical="center" wrapText="1"/>
    </xf>
    <xf numFmtId="0" fontId="3" fillId="0" borderId="2"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14" fontId="3" fillId="0" borderId="2" xfId="2" applyNumberFormat="1" applyFont="1" applyBorder="1" applyAlignment="1" applyProtection="1">
      <alignment horizontal="right" vertical="center" wrapText="1"/>
    </xf>
    <xf numFmtId="0" fontId="3" fillId="0" borderId="2" xfId="2" applyFont="1" applyBorder="1" applyAlignment="1" applyProtection="1">
      <alignment horizontal="center" vertical="center" wrapText="1"/>
    </xf>
    <xf numFmtId="0" fontId="4" fillId="0" borderId="3" xfId="2" applyFont="1" applyBorder="1" applyAlignment="1" applyProtection="1">
      <alignment horizontal="center" vertical="center" wrapText="1"/>
    </xf>
    <xf numFmtId="43" fontId="3" fillId="0" borderId="3" xfId="1" applyFont="1" applyFill="1" applyBorder="1" applyAlignment="1" applyProtection="1">
      <alignment vertical="center" wrapText="1"/>
    </xf>
    <xf numFmtId="0" fontId="4" fillId="0" borderId="4" xfId="2" applyFont="1" applyBorder="1" applyAlignment="1" applyProtection="1">
      <alignment horizontal="center" vertical="center" wrapText="1"/>
    </xf>
    <xf numFmtId="166" fontId="3" fillId="0" borderId="3" xfId="2" applyNumberFormat="1" applyFont="1" applyFill="1" applyBorder="1" applyAlignment="1" applyProtection="1">
      <alignment horizontal="right" vertical="center" wrapText="1"/>
    </xf>
    <xf numFmtId="0" fontId="3" fillId="0" borderId="3" xfId="2" applyNumberFormat="1" applyFont="1" applyFill="1" applyBorder="1" applyAlignment="1" applyProtection="1">
      <alignment horizontal="center" vertical="center" wrapText="1"/>
    </xf>
    <xf numFmtId="43" fontId="3" fillId="0" borderId="2" xfId="1" applyFont="1" applyFill="1" applyBorder="1" applyAlignment="1" applyProtection="1">
      <alignment vertical="center" wrapText="1"/>
    </xf>
    <xf numFmtId="0" fontId="4" fillId="0" borderId="4" xfId="2" applyFont="1" applyBorder="1" applyAlignment="1" applyProtection="1">
      <alignment horizontal="justify" vertical="center" wrapText="1"/>
    </xf>
    <xf numFmtId="0" fontId="4" fillId="0" borderId="4" xfId="2" applyFont="1" applyFill="1" applyBorder="1" applyAlignment="1" applyProtection="1">
      <alignment horizontal="justify" vertical="center" wrapText="1"/>
    </xf>
    <xf numFmtId="0" fontId="4" fillId="0" borderId="4" xfId="2" applyFont="1" applyFill="1" applyBorder="1" applyAlignment="1" applyProtection="1">
      <alignment horizontal="center" vertical="center" wrapText="1"/>
    </xf>
    <xf numFmtId="0" fontId="4" fillId="0" borderId="4" xfId="2" applyFont="1" applyBorder="1" applyAlignment="1" applyProtection="1">
      <alignment horizontal="center" vertical="center" wrapText="1"/>
    </xf>
    <xf numFmtId="1" fontId="3" fillId="0" borderId="4" xfId="2" applyNumberFormat="1"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14" fontId="3" fillId="0" borderId="4" xfId="2" applyNumberFormat="1" applyFont="1" applyFill="1" applyBorder="1" applyAlignment="1" applyProtection="1">
      <alignment horizontal="center" vertical="center" wrapText="1"/>
    </xf>
    <xf numFmtId="166" fontId="3" fillId="0" borderId="4" xfId="2" applyNumberFormat="1" applyFont="1" applyFill="1" applyBorder="1" applyAlignment="1" applyProtection="1">
      <alignment horizontal="right" vertical="center" wrapText="1"/>
    </xf>
    <xf numFmtId="0" fontId="3" fillId="0" borderId="4" xfId="2" applyNumberFormat="1" applyFont="1" applyFill="1" applyBorder="1" applyAlignment="1" applyProtection="1">
      <alignment horizontal="center" vertical="center" wrapText="1"/>
    </xf>
    <xf numFmtId="43" fontId="3" fillId="0" borderId="4" xfId="1"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4" fontId="5" fillId="0" borderId="2" xfId="2" applyNumberFormat="1" applyFont="1" applyFill="1" applyBorder="1" applyAlignment="1" applyProtection="1">
      <alignment horizontal="center" wrapText="1"/>
    </xf>
    <xf numFmtId="4" fontId="5" fillId="0" borderId="2" xfId="2" applyNumberFormat="1" applyFont="1" applyFill="1" applyBorder="1" applyAlignment="1" applyProtection="1">
      <alignment horizontal="justify" vertical="center" wrapText="1"/>
    </xf>
    <xf numFmtId="4" fontId="5" fillId="0" borderId="2" xfId="2" applyNumberFormat="1" applyFont="1" applyFill="1" applyBorder="1" applyAlignment="1" applyProtection="1">
      <alignment horizontal="center" vertical="center" wrapText="1"/>
    </xf>
    <xf numFmtId="0" fontId="3" fillId="0" borderId="2" xfId="2" applyFont="1" applyFill="1" applyBorder="1" applyAlignment="1" applyProtection="1">
      <alignment horizontal="center" wrapText="1"/>
    </xf>
    <xf numFmtId="0" fontId="3" fillId="0" borderId="2" xfId="2" applyFont="1" applyBorder="1" applyAlignment="1" applyProtection="1">
      <alignment horizontal="center" wrapText="1"/>
    </xf>
    <xf numFmtId="0" fontId="3" fillId="0" borderId="2" xfId="2" applyFont="1" applyBorder="1" applyAlignment="1" applyProtection="1">
      <alignment wrapText="1"/>
    </xf>
    <xf numFmtId="4" fontId="5" fillId="0" borderId="2" xfId="2" applyNumberFormat="1" applyFont="1" applyFill="1" applyBorder="1" applyAlignment="1" applyProtection="1">
      <alignment horizontal="right" vertical="center" wrapText="1"/>
    </xf>
    <xf numFmtId="4" fontId="3" fillId="0" borderId="0" xfId="2" applyNumberFormat="1" applyFont="1" applyAlignment="1" applyProtection="1">
      <alignment wrapText="1"/>
    </xf>
    <xf numFmtId="0" fontId="4" fillId="0" borderId="0" xfId="2" applyFont="1" applyAlignment="1" applyProtection="1">
      <alignment horizontal="center" vertical="center"/>
    </xf>
    <xf numFmtId="0" fontId="3" fillId="0" borderId="0" xfId="2" applyFont="1" applyFill="1" applyBorder="1" applyAlignment="1" applyProtection="1">
      <alignment horizontal="center" wrapText="1"/>
    </xf>
    <xf numFmtId="0" fontId="3" fillId="0" borderId="0" xfId="2" applyFont="1" applyBorder="1" applyAlignment="1" applyProtection="1">
      <alignment horizontal="center" wrapText="1"/>
    </xf>
    <xf numFmtId="0" fontId="3" fillId="0" borderId="0" xfId="2" applyFont="1" applyBorder="1" applyAlignment="1" applyProtection="1">
      <alignment wrapText="1"/>
    </xf>
    <xf numFmtId="4" fontId="3" fillId="0" borderId="0" xfId="2" applyNumberFormat="1" applyFont="1" applyFill="1" applyBorder="1" applyAlignment="1" applyProtection="1">
      <alignment horizontal="center" wrapText="1"/>
    </xf>
    <xf numFmtId="0" fontId="3" fillId="0" borderId="0" xfId="2" applyFont="1" applyBorder="1" applyAlignment="1" applyProtection="1">
      <alignment horizontal="justify" vertical="center" wrapText="1"/>
    </xf>
    <xf numFmtId="0" fontId="3" fillId="0" borderId="0" xfId="2" applyFont="1" applyBorder="1" applyAlignment="1" applyProtection="1">
      <alignment horizontal="right" wrapText="1"/>
    </xf>
    <xf numFmtId="0" fontId="3" fillId="0" borderId="0" xfId="2" applyFont="1" applyBorder="1" applyAlignment="1" applyProtection="1">
      <alignment horizontal="center" vertical="center" wrapText="1"/>
    </xf>
    <xf numFmtId="43" fontId="3" fillId="0" borderId="0" xfId="2" applyNumberFormat="1" applyFont="1" applyBorder="1" applyAlignment="1" applyProtection="1">
      <alignment horizontal="right"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wrapText="1"/>
    </xf>
    <xf numFmtId="0" fontId="3" fillId="0" borderId="0" xfId="2" applyFont="1" applyFill="1" applyAlignment="1" applyProtection="1">
      <alignment horizontal="center" wrapText="1"/>
    </xf>
    <xf numFmtId="0" fontId="3" fillId="0" borderId="0" xfId="2" applyFont="1" applyAlignment="1" applyProtection="1">
      <alignment horizontal="center" wrapText="1"/>
    </xf>
    <xf numFmtId="4" fontId="3" fillId="0" borderId="0" xfId="2" applyNumberFormat="1" applyFont="1" applyFill="1" applyAlignment="1" applyProtection="1">
      <alignment horizontal="center" wrapText="1"/>
    </xf>
    <xf numFmtId="4" fontId="3" fillId="0" borderId="0" xfId="2" applyNumberFormat="1" applyFont="1" applyFill="1" applyAlignment="1" applyProtection="1">
      <alignment wrapText="1"/>
    </xf>
    <xf numFmtId="0" fontId="3" fillId="0" borderId="0" xfId="2" applyFont="1" applyFill="1" applyBorder="1" applyAlignment="1" applyProtection="1">
      <alignment horizontal="right" wrapText="1"/>
    </xf>
    <xf numFmtId="0" fontId="3" fillId="0" borderId="0" xfId="2" applyFont="1" applyAlignment="1" applyProtection="1">
      <alignment horizontal="center" vertical="center" wrapText="1"/>
    </xf>
    <xf numFmtId="0" fontId="3" fillId="0" borderId="0" xfId="2" applyFont="1" applyAlignment="1" applyProtection="1">
      <alignment horizontal="right" wrapText="1"/>
    </xf>
    <xf numFmtId="0" fontId="5" fillId="0" borderId="0" xfId="2" applyFont="1" applyFill="1" applyBorder="1" applyAlignment="1" applyProtection="1">
      <alignment horizontal="right" wrapText="1"/>
    </xf>
    <xf numFmtId="0" fontId="3" fillId="0" borderId="0" xfId="2" applyFont="1" applyFill="1" applyAlignment="1" applyProtection="1">
      <alignment horizontal="center" vertical="center" wrapText="1"/>
    </xf>
    <xf numFmtId="0" fontId="3" fillId="0" borderId="0" xfId="2" applyFont="1" applyFill="1" applyAlignment="1" applyProtection="1">
      <alignment horizontal="right" wrapText="1"/>
    </xf>
    <xf numFmtId="43" fontId="3" fillId="0" borderId="0" xfId="2" applyNumberFormat="1" applyFont="1" applyAlignment="1" applyProtection="1">
      <alignment horizontal="right" wrapText="1"/>
    </xf>
  </cellXfs>
  <cellStyles count="9">
    <cellStyle name="Millares" xfId="1" builtinId="3"/>
    <cellStyle name="Millares 2" xfId="3"/>
    <cellStyle name="Moneda" xfId="8" builtinId="4"/>
    <cellStyle name="Moneda 2" xfId="6"/>
    <cellStyle name="Moneda 2 3" xfId="7"/>
    <cellStyle name="Normal" xfId="0" builtinId="0"/>
    <cellStyle name="Normal 2" xfId="2"/>
    <cellStyle name="Porcentaje 2" xfId="5"/>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10</xdr:row>
      <xdr:rowOff>0</xdr:rowOff>
    </xdr:from>
    <xdr:to>
      <xdr:col>20</xdr:col>
      <xdr:colOff>304800</xdr:colOff>
      <xdr:row>10</xdr:row>
      <xdr:rowOff>304800</xdr:rowOff>
    </xdr:to>
    <xdr:sp macro="" textlink="">
      <xdr:nvSpPr>
        <xdr:cNvPr id="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5" name="AutoShape 7" descr="0464-1.jpg">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6" name="AutoShape 8" descr="0464-1.jpg">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7" name="AutoShape 10" descr="Imágenes integradas 1">
          <a:extLst>
            <a:ext uri="{FF2B5EF4-FFF2-40B4-BE49-F238E27FC236}">
              <a16:creationId xmlns:a16="http://schemas.microsoft.com/office/drawing/2014/main" xmlns="" id="{00000000-0008-0000-0000-000007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1809750</xdr:rowOff>
    </xdr:from>
    <xdr:to>
      <xdr:col>9</xdr:col>
      <xdr:colOff>304800</xdr:colOff>
      <xdr:row>42</xdr:row>
      <xdr:rowOff>2114550</xdr:rowOff>
    </xdr:to>
    <xdr:sp macro="" textlink="">
      <xdr:nvSpPr>
        <xdr:cNvPr id="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8000000}"/>
            </a:ext>
          </a:extLst>
        </xdr:cNvPr>
        <xdr:cNvSpPr>
          <a:spLocks noChangeAspect="1" noChangeArrowheads="1"/>
        </xdr:cNvSpPr>
      </xdr:nvSpPr>
      <xdr:spPr bwMode="auto">
        <a:xfrm>
          <a:off x="9401175" y="670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9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A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1" name="AutoShape 7" descr="0464-1.jpg">
          <a:extLst>
            <a:ext uri="{FF2B5EF4-FFF2-40B4-BE49-F238E27FC236}">
              <a16:creationId xmlns:a16="http://schemas.microsoft.com/office/drawing/2014/main" xmlns="" id="{00000000-0008-0000-0000-00000B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2" name="AutoShape 8" descr="0464-1.jpg">
          <a:extLst>
            <a:ext uri="{FF2B5EF4-FFF2-40B4-BE49-F238E27FC236}">
              <a16:creationId xmlns:a16="http://schemas.microsoft.com/office/drawing/2014/main" xmlns="" id="{00000000-0008-0000-0000-00000C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42</xdr:row>
      <xdr:rowOff>0</xdr:rowOff>
    </xdr:from>
    <xdr:to>
      <xdr:col>9</xdr:col>
      <xdr:colOff>304800</xdr:colOff>
      <xdr:row>42</xdr:row>
      <xdr:rowOff>304800</xdr:rowOff>
    </xdr:to>
    <xdr:sp macro="" textlink="">
      <xdr:nvSpPr>
        <xdr:cNvPr id="13" name="AutoShape 10" descr="Imágenes integradas 1">
          <a:extLst>
            <a:ext uri="{FF2B5EF4-FFF2-40B4-BE49-F238E27FC236}">
              <a16:creationId xmlns:a16="http://schemas.microsoft.com/office/drawing/2014/main" xmlns="" id="{00000000-0008-0000-0000-00000D000000}"/>
            </a:ext>
          </a:extLst>
        </xdr:cNvPr>
        <xdr:cNvSpPr>
          <a:spLocks noChangeAspect="1" noChangeArrowheads="1"/>
        </xdr:cNvSpPr>
      </xdr:nvSpPr>
      <xdr:spPr bwMode="auto">
        <a:xfrm>
          <a:off x="9401175" y="65246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44</xdr:row>
      <xdr:rowOff>0</xdr:rowOff>
    </xdr:from>
    <xdr:ext cx="304800" cy="304800"/>
    <xdr:sp macro="" textlink="">
      <xdr:nvSpPr>
        <xdr:cNvPr id="1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E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0F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0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7" name="AutoShape 7" descr="0464-1.jpg">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8" name="AutoShape 8" descr="0464-1.jpg">
          <a:extLst>
            <a:ext uri="{FF2B5EF4-FFF2-40B4-BE49-F238E27FC236}">
              <a16:creationId xmlns:a16="http://schemas.microsoft.com/office/drawing/2014/main" xmlns="" id="{00000000-0008-0000-0000-000012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44</xdr:row>
      <xdr:rowOff>0</xdr:rowOff>
    </xdr:from>
    <xdr:ext cx="304800" cy="304800"/>
    <xdr:sp macro="" textlink="">
      <xdr:nvSpPr>
        <xdr:cNvPr id="19" name="AutoShape 10" descr="Imágenes integradas 1">
          <a:extLst>
            <a:ext uri="{FF2B5EF4-FFF2-40B4-BE49-F238E27FC236}">
              <a16:creationId xmlns:a16="http://schemas.microsoft.com/office/drawing/2014/main" xmlns="" id="{00000000-0008-0000-0000-000013000000}"/>
            </a:ext>
          </a:extLst>
        </xdr:cNvPr>
        <xdr:cNvSpPr>
          <a:spLocks noChangeAspect="1" noChangeArrowheads="1"/>
        </xdr:cNvSpPr>
      </xdr:nvSpPr>
      <xdr:spPr bwMode="auto">
        <a:xfrm>
          <a:off x="9401175" y="67684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20</xdr:col>
      <xdr:colOff>0</xdr:colOff>
      <xdr:row>10</xdr:row>
      <xdr:rowOff>0</xdr:rowOff>
    </xdr:from>
    <xdr:to>
      <xdr:col>20</xdr:col>
      <xdr:colOff>304800</xdr:colOff>
      <xdr:row>10</xdr:row>
      <xdr:rowOff>304800</xdr:rowOff>
    </xdr:to>
    <xdr:sp macro="" textlink="">
      <xdr:nvSpPr>
        <xdr:cNvPr id="2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4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5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6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3" name="AutoShape 7" descr="0464-1.jpg">
          <a:extLst>
            <a:ext uri="{FF2B5EF4-FFF2-40B4-BE49-F238E27FC236}">
              <a16:creationId xmlns:a16="http://schemas.microsoft.com/office/drawing/2014/main" xmlns="" id="{00000000-0008-0000-0000-000017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10</xdr:row>
      <xdr:rowOff>0</xdr:rowOff>
    </xdr:from>
    <xdr:to>
      <xdr:col>20</xdr:col>
      <xdr:colOff>304800</xdr:colOff>
      <xdr:row>10</xdr:row>
      <xdr:rowOff>304800</xdr:rowOff>
    </xdr:to>
    <xdr:sp macro="" textlink="">
      <xdr:nvSpPr>
        <xdr:cNvPr id="24" name="AutoShape 8" descr="0464-1.jpg">
          <a:extLst>
            <a:ext uri="{FF2B5EF4-FFF2-40B4-BE49-F238E27FC236}">
              <a16:creationId xmlns:a16="http://schemas.microsoft.com/office/drawing/2014/main" xmlns="" id="{00000000-0008-0000-0000-000018000000}"/>
            </a:ext>
          </a:extLst>
        </xdr:cNvPr>
        <xdr:cNvSpPr>
          <a:spLocks noChangeAspect="1" noChangeArrowheads="1"/>
        </xdr:cNvSpPr>
      </xdr:nvSpPr>
      <xdr:spPr bwMode="auto">
        <a:xfrm>
          <a:off x="34442400" y="12563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11</xdr:row>
      <xdr:rowOff>0</xdr:rowOff>
    </xdr:from>
    <xdr:to>
      <xdr:col>20</xdr:col>
      <xdr:colOff>304800</xdr:colOff>
      <xdr:row>11</xdr:row>
      <xdr:rowOff>304800</xdr:rowOff>
    </xdr:to>
    <xdr:sp macro="" textlink="">
      <xdr:nvSpPr>
        <xdr:cNvPr id="25" name="AutoShape 10" descr="Imágenes integradas 1">
          <a:extLst>
            <a:ext uri="{FF2B5EF4-FFF2-40B4-BE49-F238E27FC236}">
              <a16:creationId xmlns:a16="http://schemas.microsoft.com/office/drawing/2014/main" xmlns="" id="{00000000-0008-0000-0000-000019000000}"/>
            </a:ext>
          </a:extLst>
        </xdr:cNvPr>
        <xdr:cNvSpPr>
          <a:spLocks noChangeAspect="1" noChangeArrowheads="1"/>
        </xdr:cNvSpPr>
      </xdr:nvSpPr>
      <xdr:spPr bwMode="auto">
        <a:xfrm>
          <a:off x="34442400" y="1436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A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B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1C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29" name="AutoShape 7" descr="0464-1.jpg">
          <a:extLst>
            <a:ext uri="{FF2B5EF4-FFF2-40B4-BE49-F238E27FC236}">
              <a16:creationId xmlns:a16="http://schemas.microsoft.com/office/drawing/2014/main" xmlns="" id="{00000000-0008-0000-0000-00001D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0" name="AutoShape 8" descr="0464-1.jpg">
          <a:extLst>
            <a:ext uri="{FF2B5EF4-FFF2-40B4-BE49-F238E27FC236}">
              <a16:creationId xmlns:a16="http://schemas.microsoft.com/office/drawing/2014/main" xmlns="" id="{00000000-0008-0000-0000-00001E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71</xdr:row>
      <xdr:rowOff>0</xdr:rowOff>
    </xdr:from>
    <xdr:to>
      <xdr:col>9</xdr:col>
      <xdr:colOff>304800</xdr:colOff>
      <xdr:row>71</xdr:row>
      <xdr:rowOff>304800</xdr:rowOff>
    </xdr:to>
    <xdr:sp macro="" textlink="">
      <xdr:nvSpPr>
        <xdr:cNvPr id="31" name="AutoShape 10" descr="Imágenes integradas 1">
          <a:extLst>
            <a:ext uri="{FF2B5EF4-FFF2-40B4-BE49-F238E27FC236}">
              <a16:creationId xmlns:a16="http://schemas.microsoft.com/office/drawing/2014/main" xmlns="" id="{00000000-0008-0000-0000-00001F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71</xdr:row>
      <xdr:rowOff>0</xdr:rowOff>
    </xdr:from>
    <xdr:ext cx="304800" cy="304800"/>
    <xdr:sp macro="" textlink="">
      <xdr:nvSpPr>
        <xdr:cNvPr id="3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1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2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5" name="AutoShape 7" descr="0464-1.jpg">
          <a:extLst>
            <a:ext uri="{FF2B5EF4-FFF2-40B4-BE49-F238E27FC236}">
              <a16:creationId xmlns:a16="http://schemas.microsoft.com/office/drawing/2014/main" xmlns="" id="{00000000-0008-0000-0000-000023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6" name="AutoShape 8" descr="0464-1.jpg">
          <a:extLst>
            <a:ext uri="{FF2B5EF4-FFF2-40B4-BE49-F238E27FC236}">
              <a16:creationId xmlns:a16="http://schemas.microsoft.com/office/drawing/2014/main" xmlns="" id="{00000000-0008-0000-0000-000024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71</xdr:row>
      <xdr:rowOff>0</xdr:rowOff>
    </xdr:from>
    <xdr:ext cx="304800" cy="304800"/>
    <xdr:sp macro="" textlink="">
      <xdr:nvSpPr>
        <xdr:cNvPr id="37" name="AutoShape 10" descr="Imágenes integradas 1">
          <a:extLst>
            <a:ext uri="{FF2B5EF4-FFF2-40B4-BE49-F238E27FC236}">
              <a16:creationId xmlns:a16="http://schemas.microsoft.com/office/drawing/2014/main" xmlns="" id="{00000000-0008-0000-0000-000025000000}"/>
            </a:ext>
          </a:extLst>
        </xdr:cNvPr>
        <xdr:cNvSpPr>
          <a:spLocks noChangeAspect="1" noChangeArrowheads="1"/>
        </xdr:cNvSpPr>
      </xdr:nvSpPr>
      <xdr:spPr bwMode="auto">
        <a:xfrm>
          <a:off x="9944100" y="11696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3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1" name="AutoShape 7" descr="0464-1.jpg">
          <a:extLst>
            <a:ext uri="{FF2B5EF4-FFF2-40B4-BE49-F238E27FC236}">
              <a16:creationId xmlns:a16="http://schemas.microsoft.com/office/drawing/2014/main" xmlns="" id="{00000000-0008-0000-0000-00002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2" name="AutoShape 8" descr="0464-1.jpg">
          <a:extLst>
            <a:ext uri="{FF2B5EF4-FFF2-40B4-BE49-F238E27FC236}">
              <a16:creationId xmlns:a16="http://schemas.microsoft.com/office/drawing/2014/main" xmlns="" id="{00000000-0008-0000-0000-00002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3" name="AutoShape 10" descr="Imágenes integradas 1">
          <a:extLst>
            <a:ext uri="{FF2B5EF4-FFF2-40B4-BE49-F238E27FC236}">
              <a16:creationId xmlns:a16="http://schemas.microsoft.com/office/drawing/2014/main" xmlns="" id="{00000000-0008-0000-0000-00002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2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7" name="AutoShape 7" descr="0464-1.jpg">
          <a:extLst>
            <a:ext uri="{FF2B5EF4-FFF2-40B4-BE49-F238E27FC236}">
              <a16:creationId xmlns:a16="http://schemas.microsoft.com/office/drawing/2014/main" xmlns="" id="{00000000-0008-0000-0000-00002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8" name="AutoShape 8" descr="0464-1.jpg">
          <a:extLst>
            <a:ext uri="{FF2B5EF4-FFF2-40B4-BE49-F238E27FC236}">
              <a16:creationId xmlns:a16="http://schemas.microsoft.com/office/drawing/2014/main" xmlns="" id="{00000000-0008-0000-0000-00003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71</xdr:row>
      <xdr:rowOff>0</xdr:rowOff>
    </xdr:from>
    <xdr:ext cx="304800" cy="304800"/>
    <xdr:sp macro="" textlink="">
      <xdr:nvSpPr>
        <xdr:cNvPr id="49" name="AutoShape 10" descr="Imágenes integradas 1">
          <a:extLst>
            <a:ext uri="{FF2B5EF4-FFF2-40B4-BE49-F238E27FC236}">
              <a16:creationId xmlns:a16="http://schemas.microsoft.com/office/drawing/2014/main" xmlns="" id="{00000000-0008-0000-0000-00003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3" name="AutoShape 7" descr="0464-1.jpg">
          <a:extLst>
            <a:ext uri="{FF2B5EF4-FFF2-40B4-BE49-F238E27FC236}">
              <a16:creationId xmlns:a16="http://schemas.microsoft.com/office/drawing/2014/main" xmlns="" id="{00000000-0008-0000-0000-00003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4" name="AutoShape 8" descr="0464-1.jpg">
          <a:extLst>
            <a:ext uri="{FF2B5EF4-FFF2-40B4-BE49-F238E27FC236}">
              <a16:creationId xmlns:a16="http://schemas.microsoft.com/office/drawing/2014/main" xmlns="" id="{00000000-0008-0000-0000-00003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5" name="AutoShape 10" descr="Imágenes integradas 1">
          <a:extLst>
            <a:ext uri="{FF2B5EF4-FFF2-40B4-BE49-F238E27FC236}">
              <a16:creationId xmlns:a16="http://schemas.microsoft.com/office/drawing/2014/main" xmlns="" id="{00000000-0008-0000-0000-00003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59" name="AutoShape 7" descr="0464-1.jpg">
          <a:extLst>
            <a:ext uri="{FF2B5EF4-FFF2-40B4-BE49-F238E27FC236}">
              <a16:creationId xmlns:a16="http://schemas.microsoft.com/office/drawing/2014/main" xmlns="" id="{00000000-0008-0000-0000-00003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0" name="AutoShape 8" descr="0464-1.jpg">
          <a:extLst>
            <a:ext uri="{FF2B5EF4-FFF2-40B4-BE49-F238E27FC236}">
              <a16:creationId xmlns:a16="http://schemas.microsoft.com/office/drawing/2014/main" xmlns="" id="{00000000-0008-0000-0000-00003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71</xdr:row>
      <xdr:rowOff>0</xdr:rowOff>
    </xdr:from>
    <xdr:ext cx="304800" cy="304800"/>
    <xdr:sp macro="" textlink="">
      <xdr:nvSpPr>
        <xdr:cNvPr id="61" name="AutoShape 10" descr="Imágenes integradas 1">
          <a:extLst>
            <a:ext uri="{FF2B5EF4-FFF2-40B4-BE49-F238E27FC236}">
              <a16:creationId xmlns:a16="http://schemas.microsoft.com/office/drawing/2014/main" xmlns="" id="{00000000-0008-0000-0000-00003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3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5" name="AutoShape 7" descr="0464-1.jpg">
          <a:extLst>
            <a:ext uri="{FF2B5EF4-FFF2-40B4-BE49-F238E27FC236}">
              <a16:creationId xmlns:a16="http://schemas.microsoft.com/office/drawing/2014/main" xmlns="" id="{00000000-0008-0000-0000-00004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6" name="AutoShape 8" descr="0464-1.jpg">
          <a:extLst>
            <a:ext uri="{FF2B5EF4-FFF2-40B4-BE49-F238E27FC236}">
              <a16:creationId xmlns:a16="http://schemas.microsoft.com/office/drawing/2014/main" xmlns="" id="{00000000-0008-0000-0000-00004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7" name="AutoShape 10" descr="Imágenes integradas 1">
          <a:extLst>
            <a:ext uri="{FF2B5EF4-FFF2-40B4-BE49-F238E27FC236}">
              <a16:creationId xmlns:a16="http://schemas.microsoft.com/office/drawing/2014/main" xmlns="" id="{00000000-0008-0000-0000-00004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6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6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1" name="AutoShape 7" descr="0464-1.jpg">
          <a:extLst>
            <a:ext uri="{FF2B5EF4-FFF2-40B4-BE49-F238E27FC236}">
              <a16:creationId xmlns:a16="http://schemas.microsoft.com/office/drawing/2014/main" xmlns="" id="{00000000-0008-0000-0000-000047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2" name="AutoShape 8" descr="0464-1.jpg">
          <a:extLst>
            <a:ext uri="{FF2B5EF4-FFF2-40B4-BE49-F238E27FC236}">
              <a16:creationId xmlns:a16="http://schemas.microsoft.com/office/drawing/2014/main" xmlns="" id="{00000000-0008-0000-0000-000048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71</xdr:row>
      <xdr:rowOff>0</xdr:rowOff>
    </xdr:from>
    <xdr:ext cx="304800" cy="304800"/>
    <xdr:sp macro="" textlink="">
      <xdr:nvSpPr>
        <xdr:cNvPr id="73" name="AutoShape 10" descr="Imágenes integradas 1">
          <a:extLst>
            <a:ext uri="{FF2B5EF4-FFF2-40B4-BE49-F238E27FC236}">
              <a16:creationId xmlns:a16="http://schemas.microsoft.com/office/drawing/2014/main" xmlns="" id="{00000000-0008-0000-0000-000049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A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B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4C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7" name="AutoShape 7" descr="0464-1.jpg">
          <a:extLst>
            <a:ext uri="{FF2B5EF4-FFF2-40B4-BE49-F238E27FC236}">
              <a16:creationId xmlns:a16="http://schemas.microsoft.com/office/drawing/2014/main" xmlns="" id="{00000000-0008-0000-0000-00004D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8" name="AutoShape 8" descr="0464-1.jpg">
          <a:extLst>
            <a:ext uri="{FF2B5EF4-FFF2-40B4-BE49-F238E27FC236}">
              <a16:creationId xmlns:a16="http://schemas.microsoft.com/office/drawing/2014/main" xmlns="" id="{00000000-0008-0000-0000-00004E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79" name="AutoShape 10" descr="Imágenes integradas 1">
          <a:extLst>
            <a:ext uri="{FF2B5EF4-FFF2-40B4-BE49-F238E27FC236}">
              <a16:creationId xmlns:a16="http://schemas.microsoft.com/office/drawing/2014/main" xmlns="" id="{00000000-0008-0000-0000-00004F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0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1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2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3" name="AutoShape 7" descr="0464-1.jpg">
          <a:extLst>
            <a:ext uri="{FF2B5EF4-FFF2-40B4-BE49-F238E27FC236}">
              <a16:creationId xmlns:a16="http://schemas.microsoft.com/office/drawing/2014/main" xmlns="" id="{00000000-0008-0000-0000-000053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4" name="AutoShape 8" descr="0464-1.jpg">
          <a:extLst>
            <a:ext uri="{FF2B5EF4-FFF2-40B4-BE49-F238E27FC236}">
              <a16:creationId xmlns:a16="http://schemas.microsoft.com/office/drawing/2014/main" xmlns="" id="{00000000-0008-0000-0000-000054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71</xdr:row>
      <xdr:rowOff>0</xdr:rowOff>
    </xdr:from>
    <xdr:ext cx="304800" cy="304800"/>
    <xdr:sp macro="" textlink="">
      <xdr:nvSpPr>
        <xdr:cNvPr id="85" name="AutoShape 10" descr="Imágenes integradas 1">
          <a:extLst>
            <a:ext uri="{FF2B5EF4-FFF2-40B4-BE49-F238E27FC236}">
              <a16:creationId xmlns:a16="http://schemas.microsoft.com/office/drawing/2014/main" xmlns="" id="{00000000-0008-0000-0000-000055000000}"/>
            </a:ext>
          </a:extLst>
        </xdr:cNvPr>
        <xdr:cNvSpPr>
          <a:spLocks noChangeAspect="1" noChangeArrowheads="1"/>
        </xdr:cNvSpPr>
      </xdr:nvSpPr>
      <xdr:spPr bwMode="auto">
        <a:xfrm>
          <a:off x="9929813" y="52030313"/>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6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7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8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89" name="AutoShape 7" descr="0464-1.jpg">
          <a:extLst>
            <a:ext uri="{FF2B5EF4-FFF2-40B4-BE49-F238E27FC236}">
              <a16:creationId xmlns:a16="http://schemas.microsoft.com/office/drawing/2014/main" xmlns="" id="{00000000-0008-0000-0000-000059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0" name="AutoShape 8" descr="0464-1.jpg">
          <a:extLst>
            <a:ext uri="{FF2B5EF4-FFF2-40B4-BE49-F238E27FC236}">
              <a16:creationId xmlns:a16="http://schemas.microsoft.com/office/drawing/2014/main" xmlns="" id="{00000000-0008-0000-0000-00005A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1" name="AutoShape 10" descr="Imágenes integradas 1">
          <a:extLst>
            <a:ext uri="{FF2B5EF4-FFF2-40B4-BE49-F238E27FC236}">
              <a16:creationId xmlns:a16="http://schemas.microsoft.com/office/drawing/2014/main" xmlns="" id="{00000000-0008-0000-0000-00005B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C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D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5E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5" name="AutoShape 7" descr="0464-1.jpg">
          <a:extLst>
            <a:ext uri="{FF2B5EF4-FFF2-40B4-BE49-F238E27FC236}">
              <a16:creationId xmlns:a16="http://schemas.microsoft.com/office/drawing/2014/main" xmlns="" id="{00000000-0008-0000-0000-00005F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6" name="AutoShape 8" descr="0464-1.jpg">
          <a:extLst>
            <a:ext uri="{FF2B5EF4-FFF2-40B4-BE49-F238E27FC236}">
              <a16:creationId xmlns:a16="http://schemas.microsoft.com/office/drawing/2014/main" xmlns="" id="{00000000-0008-0000-0000-000060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45</xdr:row>
      <xdr:rowOff>0</xdr:rowOff>
    </xdr:from>
    <xdr:ext cx="304800" cy="304800"/>
    <xdr:sp macro="" textlink="">
      <xdr:nvSpPr>
        <xdr:cNvPr id="97" name="AutoShape 10" descr="Imágenes integradas 1">
          <a:extLst>
            <a:ext uri="{FF2B5EF4-FFF2-40B4-BE49-F238E27FC236}">
              <a16:creationId xmlns:a16="http://schemas.microsoft.com/office/drawing/2014/main" xmlns="" id="{00000000-0008-0000-0000-000061000000}"/>
            </a:ext>
          </a:extLst>
        </xdr:cNvPr>
        <xdr:cNvSpPr>
          <a:spLocks noChangeAspect="1" noChangeArrowheads="1"/>
        </xdr:cNvSpPr>
      </xdr:nvSpPr>
      <xdr:spPr bwMode="auto">
        <a:xfrm>
          <a:off x="9929813"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2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9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3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4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1" name="AutoShape 7" descr="0464-1.jpg">
          <a:extLst>
            <a:ext uri="{FF2B5EF4-FFF2-40B4-BE49-F238E27FC236}">
              <a16:creationId xmlns:a16="http://schemas.microsoft.com/office/drawing/2014/main" xmlns="" id="{00000000-0008-0000-0000-000065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2" name="AutoShape 8" descr="0464-1.jpg">
          <a:extLst>
            <a:ext uri="{FF2B5EF4-FFF2-40B4-BE49-F238E27FC236}">
              <a16:creationId xmlns:a16="http://schemas.microsoft.com/office/drawing/2014/main" xmlns="" id="{00000000-0008-0000-0000-000066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3" name="AutoShape 10" descr="Imágenes integradas 1">
          <a:extLst>
            <a:ext uri="{FF2B5EF4-FFF2-40B4-BE49-F238E27FC236}">
              <a16:creationId xmlns:a16="http://schemas.microsoft.com/office/drawing/2014/main" xmlns="" id="{00000000-0008-0000-0000-000067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8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9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A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7" name="AutoShape 7" descr="0464-1.jpg">
          <a:extLst>
            <a:ext uri="{FF2B5EF4-FFF2-40B4-BE49-F238E27FC236}">
              <a16:creationId xmlns:a16="http://schemas.microsoft.com/office/drawing/2014/main" xmlns="" id="{00000000-0008-0000-0000-00006B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8" name="AutoShape 8" descr="0464-1.jpg">
          <a:extLst>
            <a:ext uri="{FF2B5EF4-FFF2-40B4-BE49-F238E27FC236}">
              <a16:creationId xmlns:a16="http://schemas.microsoft.com/office/drawing/2014/main" xmlns="" id="{00000000-0008-0000-0000-00006C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45</xdr:row>
      <xdr:rowOff>0</xdr:rowOff>
    </xdr:from>
    <xdr:ext cx="304800" cy="304800"/>
    <xdr:sp macro="" textlink="">
      <xdr:nvSpPr>
        <xdr:cNvPr id="109" name="AutoShape 10" descr="Imágenes integradas 1">
          <a:extLst>
            <a:ext uri="{FF2B5EF4-FFF2-40B4-BE49-F238E27FC236}">
              <a16:creationId xmlns:a16="http://schemas.microsoft.com/office/drawing/2014/main" xmlns="" id="{00000000-0008-0000-0000-00006D000000}"/>
            </a:ext>
          </a:extLst>
        </xdr:cNvPr>
        <xdr:cNvSpPr>
          <a:spLocks noChangeAspect="1" noChangeArrowheads="1"/>
        </xdr:cNvSpPr>
      </xdr:nvSpPr>
      <xdr:spPr bwMode="auto">
        <a:xfrm>
          <a:off x="12811125"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E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6F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0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3" name="AutoShape 7" descr="0464-1.jpg">
          <a:extLst>
            <a:ext uri="{FF2B5EF4-FFF2-40B4-BE49-F238E27FC236}">
              <a16:creationId xmlns:a16="http://schemas.microsoft.com/office/drawing/2014/main" xmlns="" id="{00000000-0008-0000-0000-000071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4" name="AutoShape 8" descr="0464-1.jpg">
          <a:extLst>
            <a:ext uri="{FF2B5EF4-FFF2-40B4-BE49-F238E27FC236}">
              <a16:creationId xmlns:a16="http://schemas.microsoft.com/office/drawing/2014/main" xmlns="" id="{00000000-0008-0000-0000-000072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5" name="AutoShape 10" descr="Imágenes integradas 1">
          <a:extLst>
            <a:ext uri="{FF2B5EF4-FFF2-40B4-BE49-F238E27FC236}">
              <a16:creationId xmlns:a16="http://schemas.microsoft.com/office/drawing/2014/main" xmlns="" id="{00000000-0008-0000-0000-000073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4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5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6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19" name="AutoShape 7" descr="0464-1.jpg">
          <a:extLst>
            <a:ext uri="{FF2B5EF4-FFF2-40B4-BE49-F238E27FC236}">
              <a16:creationId xmlns:a16="http://schemas.microsoft.com/office/drawing/2014/main" xmlns="" id="{00000000-0008-0000-0000-000077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0" name="AutoShape 8" descr="0464-1.jpg">
          <a:extLst>
            <a:ext uri="{FF2B5EF4-FFF2-40B4-BE49-F238E27FC236}">
              <a16:creationId xmlns:a16="http://schemas.microsoft.com/office/drawing/2014/main" xmlns="" id="{00000000-0008-0000-0000-000078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45</xdr:row>
      <xdr:rowOff>0</xdr:rowOff>
    </xdr:from>
    <xdr:ext cx="304800" cy="304800"/>
    <xdr:sp macro="" textlink="">
      <xdr:nvSpPr>
        <xdr:cNvPr id="121" name="AutoShape 10" descr="Imágenes integradas 1">
          <a:extLst>
            <a:ext uri="{FF2B5EF4-FFF2-40B4-BE49-F238E27FC236}">
              <a16:creationId xmlns:a16="http://schemas.microsoft.com/office/drawing/2014/main" xmlns="" id="{00000000-0008-0000-0000-000079000000}"/>
            </a:ext>
          </a:extLst>
        </xdr:cNvPr>
        <xdr:cNvSpPr>
          <a:spLocks noChangeAspect="1" noChangeArrowheads="1"/>
        </xdr:cNvSpPr>
      </xdr:nvSpPr>
      <xdr:spPr bwMode="auto">
        <a:xfrm>
          <a:off x="1569243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A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B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7C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5" name="AutoShape 7" descr="0464-1.jpg">
          <a:extLst>
            <a:ext uri="{FF2B5EF4-FFF2-40B4-BE49-F238E27FC236}">
              <a16:creationId xmlns:a16="http://schemas.microsoft.com/office/drawing/2014/main" xmlns="" id="{00000000-0008-0000-0000-00007D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6" name="AutoShape 8" descr="0464-1.jpg">
          <a:extLst>
            <a:ext uri="{FF2B5EF4-FFF2-40B4-BE49-F238E27FC236}">
              <a16:creationId xmlns:a16="http://schemas.microsoft.com/office/drawing/2014/main" xmlns="" id="{00000000-0008-0000-0000-00007E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 name="AutoShape 10" descr="Imágenes integradas 1">
          <a:extLst>
            <a:ext uri="{FF2B5EF4-FFF2-40B4-BE49-F238E27FC236}">
              <a16:creationId xmlns:a16="http://schemas.microsoft.com/office/drawing/2014/main" xmlns="" id="{00000000-0008-0000-0000-00007F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0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1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2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1" name="AutoShape 7" descr="0464-1.jpg">
          <a:extLst>
            <a:ext uri="{FF2B5EF4-FFF2-40B4-BE49-F238E27FC236}">
              <a16:creationId xmlns:a16="http://schemas.microsoft.com/office/drawing/2014/main" xmlns="" id="{00000000-0008-0000-0000-000083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2" name="AutoShape 8" descr="0464-1.jpg">
          <a:extLst>
            <a:ext uri="{FF2B5EF4-FFF2-40B4-BE49-F238E27FC236}">
              <a16:creationId xmlns:a16="http://schemas.microsoft.com/office/drawing/2014/main" xmlns="" id="{00000000-0008-0000-0000-000084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33" name="AutoShape 10" descr="Imágenes integradas 1">
          <a:extLst>
            <a:ext uri="{FF2B5EF4-FFF2-40B4-BE49-F238E27FC236}">
              <a16:creationId xmlns:a16="http://schemas.microsoft.com/office/drawing/2014/main" xmlns="" id="{00000000-0008-0000-0000-000085000000}"/>
            </a:ext>
          </a:extLst>
        </xdr:cNvPr>
        <xdr:cNvSpPr>
          <a:spLocks noChangeAspect="1" noChangeArrowheads="1"/>
        </xdr:cNvSpPr>
      </xdr:nvSpPr>
      <xdr:spPr bwMode="auto">
        <a:xfrm>
          <a:off x="182641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6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7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8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7" name="AutoShape 7" descr="0464-1.jpg">
          <a:extLst>
            <a:ext uri="{FF2B5EF4-FFF2-40B4-BE49-F238E27FC236}">
              <a16:creationId xmlns:a16="http://schemas.microsoft.com/office/drawing/2014/main" xmlns="" id="{00000000-0008-0000-0000-000089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8" name="AutoShape 8" descr="0464-1.jpg">
          <a:extLst>
            <a:ext uri="{FF2B5EF4-FFF2-40B4-BE49-F238E27FC236}">
              <a16:creationId xmlns:a16="http://schemas.microsoft.com/office/drawing/2014/main" xmlns="" id="{00000000-0008-0000-0000-00008A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39" name="AutoShape 10" descr="Imágenes integradas 1">
          <a:extLst>
            <a:ext uri="{FF2B5EF4-FFF2-40B4-BE49-F238E27FC236}">
              <a16:creationId xmlns:a16="http://schemas.microsoft.com/office/drawing/2014/main" xmlns="" id="{00000000-0008-0000-0000-00008B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C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D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8E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3" name="AutoShape 7" descr="0464-1.jpg">
          <a:extLst>
            <a:ext uri="{FF2B5EF4-FFF2-40B4-BE49-F238E27FC236}">
              <a16:creationId xmlns:a16="http://schemas.microsoft.com/office/drawing/2014/main" xmlns="" id="{00000000-0008-0000-0000-00008F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4" name="AutoShape 8" descr="0464-1.jpg">
          <a:extLst>
            <a:ext uri="{FF2B5EF4-FFF2-40B4-BE49-F238E27FC236}">
              <a16:creationId xmlns:a16="http://schemas.microsoft.com/office/drawing/2014/main" xmlns="" id="{00000000-0008-0000-0000-000090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xdr:row>
      <xdr:rowOff>0</xdr:rowOff>
    </xdr:from>
    <xdr:ext cx="304800" cy="304800"/>
    <xdr:sp macro="" textlink="">
      <xdr:nvSpPr>
        <xdr:cNvPr id="145" name="AutoShape 10" descr="Imágenes integradas 1">
          <a:extLst>
            <a:ext uri="{FF2B5EF4-FFF2-40B4-BE49-F238E27FC236}">
              <a16:creationId xmlns:a16="http://schemas.microsoft.com/office/drawing/2014/main" xmlns="" id="{00000000-0008-0000-0000-000091000000}"/>
            </a:ext>
          </a:extLst>
        </xdr:cNvPr>
        <xdr:cNvSpPr>
          <a:spLocks noChangeAspect="1" noChangeArrowheads="1"/>
        </xdr:cNvSpPr>
      </xdr:nvSpPr>
      <xdr:spPr bwMode="auto">
        <a:xfrm>
          <a:off x="20740688" y="12896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2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3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4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49" name="AutoShape 7" descr="0464-1.jpg">
          <a:extLst>
            <a:ext uri="{FF2B5EF4-FFF2-40B4-BE49-F238E27FC236}">
              <a16:creationId xmlns:a16="http://schemas.microsoft.com/office/drawing/2014/main" xmlns="" id="{00000000-0008-0000-0000-000095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0" name="AutoShape 8" descr="0464-1.jpg">
          <a:extLst>
            <a:ext uri="{FF2B5EF4-FFF2-40B4-BE49-F238E27FC236}">
              <a16:creationId xmlns:a16="http://schemas.microsoft.com/office/drawing/2014/main" xmlns="" id="{00000000-0008-0000-0000-000096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1" name="AutoShape 10" descr="Imágenes integradas 1">
          <a:extLst>
            <a:ext uri="{FF2B5EF4-FFF2-40B4-BE49-F238E27FC236}">
              <a16:creationId xmlns:a16="http://schemas.microsoft.com/office/drawing/2014/main" xmlns="" id="{00000000-0008-0000-0000-000097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8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9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A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5" name="AutoShape 7" descr="0464-1.jpg">
          <a:extLst>
            <a:ext uri="{FF2B5EF4-FFF2-40B4-BE49-F238E27FC236}">
              <a16:creationId xmlns:a16="http://schemas.microsoft.com/office/drawing/2014/main" xmlns="" id="{00000000-0008-0000-0000-00009B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6" name="AutoShape 8" descr="0464-1.jpg">
          <a:extLst>
            <a:ext uri="{FF2B5EF4-FFF2-40B4-BE49-F238E27FC236}">
              <a16:creationId xmlns:a16="http://schemas.microsoft.com/office/drawing/2014/main" xmlns="" id="{00000000-0008-0000-0000-00009C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73</xdr:row>
      <xdr:rowOff>0</xdr:rowOff>
    </xdr:from>
    <xdr:ext cx="304800" cy="304800"/>
    <xdr:sp macro="" textlink="">
      <xdr:nvSpPr>
        <xdr:cNvPr id="157" name="AutoShape 10" descr="Imágenes integradas 1">
          <a:extLst>
            <a:ext uri="{FF2B5EF4-FFF2-40B4-BE49-F238E27FC236}">
              <a16:creationId xmlns:a16="http://schemas.microsoft.com/office/drawing/2014/main" xmlns="" id="{00000000-0008-0000-0000-00009D000000}"/>
            </a:ext>
          </a:extLst>
        </xdr:cNvPr>
        <xdr:cNvSpPr>
          <a:spLocks noChangeAspect="1" noChangeArrowheads="1"/>
        </xdr:cNvSpPr>
      </xdr:nvSpPr>
      <xdr:spPr bwMode="auto">
        <a:xfrm>
          <a:off x="9929813"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E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5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9F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0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1" name="AutoShape 7" descr="0464-1.jpg">
          <a:extLst>
            <a:ext uri="{FF2B5EF4-FFF2-40B4-BE49-F238E27FC236}">
              <a16:creationId xmlns:a16="http://schemas.microsoft.com/office/drawing/2014/main" xmlns="" id="{00000000-0008-0000-0000-0000A1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2" name="AutoShape 8" descr="0464-1.jpg">
          <a:extLst>
            <a:ext uri="{FF2B5EF4-FFF2-40B4-BE49-F238E27FC236}">
              <a16:creationId xmlns:a16="http://schemas.microsoft.com/office/drawing/2014/main" xmlns="" id="{00000000-0008-0000-0000-0000A2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3" name="AutoShape 10" descr="Imágenes integradas 1">
          <a:extLst>
            <a:ext uri="{FF2B5EF4-FFF2-40B4-BE49-F238E27FC236}">
              <a16:creationId xmlns:a16="http://schemas.microsoft.com/office/drawing/2014/main" xmlns="" id="{00000000-0008-0000-0000-0000A3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4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5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6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7" name="AutoShape 7" descr="0464-1.jpg">
          <a:extLst>
            <a:ext uri="{FF2B5EF4-FFF2-40B4-BE49-F238E27FC236}">
              <a16:creationId xmlns:a16="http://schemas.microsoft.com/office/drawing/2014/main" xmlns="" id="{00000000-0008-0000-0000-0000A7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8" name="AutoShape 8" descr="0464-1.jpg">
          <a:extLst>
            <a:ext uri="{FF2B5EF4-FFF2-40B4-BE49-F238E27FC236}">
              <a16:creationId xmlns:a16="http://schemas.microsoft.com/office/drawing/2014/main" xmlns="" id="{00000000-0008-0000-0000-0000A8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73</xdr:row>
      <xdr:rowOff>0</xdr:rowOff>
    </xdr:from>
    <xdr:ext cx="304800" cy="304800"/>
    <xdr:sp macro="" textlink="">
      <xdr:nvSpPr>
        <xdr:cNvPr id="169" name="AutoShape 10" descr="Imágenes integradas 1">
          <a:extLst>
            <a:ext uri="{FF2B5EF4-FFF2-40B4-BE49-F238E27FC236}">
              <a16:creationId xmlns:a16="http://schemas.microsoft.com/office/drawing/2014/main" xmlns="" id="{00000000-0008-0000-0000-0000A9000000}"/>
            </a:ext>
          </a:extLst>
        </xdr:cNvPr>
        <xdr:cNvSpPr>
          <a:spLocks noChangeAspect="1" noChangeArrowheads="1"/>
        </xdr:cNvSpPr>
      </xdr:nvSpPr>
      <xdr:spPr bwMode="auto">
        <a:xfrm>
          <a:off x="12811125"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A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B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AC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3" name="AutoShape 7" descr="0464-1.jpg">
          <a:extLst>
            <a:ext uri="{FF2B5EF4-FFF2-40B4-BE49-F238E27FC236}">
              <a16:creationId xmlns:a16="http://schemas.microsoft.com/office/drawing/2014/main" xmlns="" id="{00000000-0008-0000-0000-0000AD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4" name="AutoShape 8" descr="0464-1.jpg">
          <a:extLst>
            <a:ext uri="{FF2B5EF4-FFF2-40B4-BE49-F238E27FC236}">
              <a16:creationId xmlns:a16="http://schemas.microsoft.com/office/drawing/2014/main" xmlns="" id="{00000000-0008-0000-0000-0000AE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5" name="AutoShape 10" descr="Imágenes integradas 1">
          <a:extLst>
            <a:ext uri="{FF2B5EF4-FFF2-40B4-BE49-F238E27FC236}">
              <a16:creationId xmlns:a16="http://schemas.microsoft.com/office/drawing/2014/main" xmlns="" id="{00000000-0008-0000-0000-0000AF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6"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0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7"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1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8"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2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79" name="AutoShape 7" descr="0464-1.jpg">
          <a:extLst>
            <a:ext uri="{FF2B5EF4-FFF2-40B4-BE49-F238E27FC236}">
              <a16:creationId xmlns:a16="http://schemas.microsoft.com/office/drawing/2014/main" xmlns="" id="{00000000-0008-0000-0000-0000B3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0" name="AutoShape 8" descr="0464-1.jpg">
          <a:extLst>
            <a:ext uri="{FF2B5EF4-FFF2-40B4-BE49-F238E27FC236}">
              <a16:creationId xmlns:a16="http://schemas.microsoft.com/office/drawing/2014/main" xmlns="" id="{00000000-0008-0000-0000-0000B4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73</xdr:row>
      <xdr:rowOff>0</xdr:rowOff>
    </xdr:from>
    <xdr:ext cx="304800" cy="304800"/>
    <xdr:sp macro="" textlink="">
      <xdr:nvSpPr>
        <xdr:cNvPr id="181" name="AutoShape 10" descr="Imágenes integradas 1">
          <a:extLst>
            <a:ext uri="{FF2B5EF4-FFF2-40B4-BE49-F238E27FC236}">
              <a16:creationId xmlns:a16="http://schemas.microsoft.com/office/drawing/2014/main" xmlns="" id="{00000000-0008-0000-0000-0000B5000000}"/>
            </a:ext>
          </a:extLst>
        </xdr:cNvPr>
        <xdr:cNvSpPr>
          <a:spLocks noChangeAspect="1" noChangeArrowheads="1"/>
        </xdr:cNvSpPr>
      </xdr:nvSpPr>
      <xdr:spPr bwMode="auto">
        <a:xfrm>
          <a:off x="1569243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2"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6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3"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7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4"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8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5" name="AutoShape 7" descr="0464-1.jpg">
          <a:extLst>
            <a:ext uri="{FF2B5EF4-FFF2-40B4-BE49-F238E27FC236}">
              <a16:creationId xmlns:a16="http://schemas.microsoft.com/office/drawing/2014/main" xmlns="" id="{00000000-0008-0000-0000-0000B9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6" name="AutoShape 8" descr="0464-1.jpg">
          <a:extLst>
            <a:ext uri="{FF2B5EF4-FFF2-40B4-BE49-F238E27FC236}">
              <a16:creationId xmlns:a16="http://schemas.microsoft.com/office/drawing/2014/main" xmlns="" id="{00000000-0008-0000-0000-0000BA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7" name="AutoShape 10" descr="Imágenes integradas 1">
          <a:extLst>
            <a:ext uri="{FF2B5EF4-FFF2-40B4-BE49-F238E27FC236}">
              <a16:creationId xmlns:a16="http://schemas.microsoft.com/office/drawing/2014/main" xmlns="" id="{00000000-0008-0000-0000-0000BB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8"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C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89"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D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0"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BE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1" name="AutoShape 7" descr="0464-1.jpg">
          <a:extLst>
            <a:ext uri="{FF2B5EF4-FFF2-40B4-BE49-F238E27FC236}">
              <a16:creationId xmlns:a16="http://schemas.microsoft.com/office/drawing/2014/main" xmlns="" id="{00000000-0008-0000-0000-0000BF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2" name="AutoShape 8" descr="0464-1.jpg">
          <a:extLst>
            <a:ext uri="{FF2B5EF4-FFF2-40B4-BE49-F238E27FC236}">
              <a16:creationId xmlns:a16="http://schemas.microsoft.com/office/drawing/2014/main" xmlns="" id="{00000000-0008-0000-0000-0000C0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73</xdr:row>
      <xdr:rowOff>0</xdr:rowOff>
    </xdr:from>
    <xdr:ext cx="304800" cy="304800"/>
    <xdr:sp macro="" textlink="">
      <xdr:nvSpPr>
        <xdr:cNvPr id="193" name="AutoShape 10" descr="Imágenes integradas 1">
          <a:extLst>
            <a:ext uri="{FF2B5EF4-FFF2-40B4-BE49-F238E27FC236}">
              <a16:creationId xmlns:a16="http://schemas.microsoft.com/office/drawing/2014/main" xmlns="" id="{00000000-0008-0000-0000-0000C1000000}"/>
            </a:ext>
          </a:extLst>
        </xdr:cNvPr>
        <xdr:cNvSpPr>
          <a:spLocks noChangeAspect="1" noChangeArrowheads="1"/>
        </xdr:cNvSpPr>
      </xdr:nvSpPr>
      <xdr:spPr bwMode="auto">
        <a:xfrm>
          <a:off x="182641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4"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2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5"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3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6"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4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7" name="AutoShape 7" descr="0464-1.jpg">
          <a:extLst>
            <a:ext uri="{FF2B5EF4-FFF2-40B4-BE49-F238E27FC236}">
              <a16:creationId xmlns:a16="http://schemas.microsoft.com/office/drawing/2014/main" xmlns="" id="{00000000-0008-0000-0000-0000C5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8" name="AutoShape 8" descr="0464-1.jpg">
          <a:extLst>
            <a:ext uri="{FF2B5EF4-FFF2-40B4-BE49-F238E27FC236}">
              <a16:creationId xmlns:a16="http://schemas.microsoft.com/office/drawing/2014/main" xmlns="" id="{00000000-0008-0000-0000-0000C6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199" name="AutoShape 10" descr="Imágenes integradas 1">
          <a:extLst>
            <a:ext uri="{FF2B5EF4-FFF2-40B4-BE49-F238E27FC236}">
              <a16:creationId xmlns:a16="http://schemas.microsoft.com/office/drawing/2014/main" xmlns="" id="{00000000-0008-0000-0000-0000C7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0" name="AutoShape 2"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8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1" name="AutoShape 3"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9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2" name="AutoShape 5" descr="https://mail-attachment.googleusercontent.com/attachment/u/0/?ui=2&amp;ik=050ba6d71a&amp;view=att&amp;th=1408571c3cb9dc86&amp;attid=0.5&amp;disp=inline&amp;realattid=1443499442913181037-local4&amp;safe=1&amp;zw&amp;saduie=AG9B_P8_vnl3WBdFYdCtE4-tZtOt&amp;sadet=1376642771893&amp;sads=OIUcu5SUTdD9-N9lvdf915wKr6k">
          <a:extLst>
            <a:ext uri="{FF2B5EF4-FFF2-40B4-BE49-F238E27FC236}">
              <a16:creationId xmlns:a16="http://schemas.microsoft.com/office/drawing/2014/main" xmlns="" id="{00000000-0008-0000-0000-0000CA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3" name="AutoShape 7" descr="0464-1.jpg">
          <a:extLst>
            <a:ext uri="{FF2B5EF4-FFF2-40B4-BE49-F238E27FC236}">
              <a16:creationId xmlns:a16="http://schemas.microsoft.com/office/drawing/2014/main" xmlns="" id="{00000000-0008-0000-0000-0000CB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4" name="AutoShape 8" descr="0464-1.jpg">
          <a:extLst>
            <a:ext uri="{FF2B5EF4-FFF2-40B4-BE49-F238E27FC236}">
              <a16:creationId xmlns:a16="http://schemas.microsoft.com/office/drawing/2014/main" xmlns="" id="{00000000-0008-0000-0000-0000CC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73</xdr:row>
      <xdr:rowOff>0</xdr:rowOff>
    </xdr:from>
    <xdr:ext cx="304800" cy="304800"/>
    <xdr:sp macro="" textlink="">
      <xdr:nvSpPr>
        <xdr:cNvPr id="205" name="AutoShape 10" descr="Imágenes integradas 1">
          <a:extLst>
            <a:ext uri="{FF2B5EF4-FFF2-40B4-BE49-F238E27FC236}">
              <a16:creationId xmlns:a16="http://schemas.microsoft.com/office/drawing/2014/main" xmlns="" id="{00000000-0008-0000-0000-0000CD000000}"/>
            </a:ext>
          </a:extLst>
        </xdr:cNvPr>
        <xdr:cNvSpPr>
          <a:spLocks noChangeAspect="1" noChangeArrowheads="1"/>
        </xdr:cNvSpPr>
      </xdr:nvSpPr>
      <xdr:spPr bwMode="auto">
        <a:xfrm>
          <a:off x="20740688" y="1005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390526</xdr:colOff>
      <xdr:row>0</xdr:row>
      <xdr:rowOff>214311</xdr:rowOff>
    </xdr:from>
    <xdr:to>
      <xdr:col>1</xdr:col>
      <xdr:colOff>285748</xdr:colOff>
      <xdr:row>0</xdr:row>
      <xdr:rowOff>1523999</xdr:rowOff>
    </xdr:to>
    <xdr:pic>
      <xdr:nvPicPr>
        <xdr:cNvPr id="206" name="Imagen 205">
          <a:extLst>
            <a:ext uri="{FF2B5EF4-FFF2-40B4-BE49-F238E27FC236}">
              <a16:creationId xmlns:a16="http://schemas.microsoft.com/office/drawing/2014/main" xmlns="" id="{00000000-0008-0000-0000-0000CE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63961"/>
        <a:stretch/>
      </xdr:blipFill>
      <xdr:spPr bwMode="auto">
        <a:xfrm>
          <a:off x="390526" y="214311"/>
          <a:ext cx="3824285" cy="1309688"/>
        </a:xfrm>
        <a:prstGeom prst="rect">
          <a:avLst/>
        </a:prstGeom>
        <a:noFill/>
        <a:ln>
          <a:noFill/>
        </a:ln>
        <a:extLst>
          <a:ext uri="{53640926-AAD7-44d8-BBD7-CCE9431645EC}">
            <a14:shadowObscured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w16se="http://schemas.microsoft.com/office/word/2015/wordml/symex" xmlns:aink="http://schemas.microsoft.com/office/drawing/2016/ink"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editAs="oneCell">
    <xdr:from>
      <xdr:col>18</xdr:col>
      <xdr:colOff>512444</xdr:colOff>
      <xdr:row>0</xdr:row>
      <xdr:rowOff>0</xdr:rowOff>
    </xdr:from>
    <xdr:to>
      <xdr:col>19</xdr:col>
      <xdr:colOff>2976561</xdr:colOff>
      <xdr:row>1</xdr:row>
      <xdr:rowOff>0</xdr:rowOff>
    </xdr:to>
    <xdr:pic>
      <xdr:nvPicPr>
        <xdr:cNvPr id="207" name="Imagen 206" descr="C:\Users\AUXCONTROL12\AppData\Roaming\Microsoft\Windows Photo Viewer\Papel tapiz de Visualizador de fotos de Windows.jpg">
          <a:extLst>
            <a:ext uri="{FF2B5EF4-FFF2-40B4-BE49-F238E27FC236}">
              <a16:creationId xmlns:a16="http://schemas.microsoft.com/office/drawing/2014/main" xmlns="" id="{00000000-0008-0000-0000-0000C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57194" y="0"/>
          <a:ext cx="4869180" cy="16668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B95"/>
  <sheetViews>
    <sheetView showGridLines="0" tabSelected="1" zoomScale="40" zoomScaleNormal="40" zoomScaleSheetLayoutView="40" workbookViewId="0">
      <selection activeCell="B5" sqref="B5"/>
    </sheetView>
  </sheetViews>
  <sheetFormatPr baseColWidth="10" defaultColWidth="70.7109375" defaultRowHeight="23.25" x14ac:dyDescent="0.35"/>
  <cols>
    <col min="1" max="1" width="58.85546875" style="127" customWidth="1"/>
    <col min="2" max="2" width="68.42578125" style="127" customWidth="1"/>
    <col min="3" max="3" width="67" style="127" customWidth="1"/>
    <col min="4" max="5" width="53.7109375" style="215" customWidth="1"/>
    <col min="6" max="6" width="48.28515625" style="226" customWidth="1"/>
    <col min="7" max="7" width="40.85546875" style="227" customWidth="1"/>
    <col min="8" max="8" width="30.28515625" style="107" customWidth="1"/>
    <col min="9" max="9" width="43.5703125" style="228" customWidth="1"/>
    <col min="10" max="10" width="37.140625" style="228" customWidth="1"/>
    <col min="11" max="11" width="43.28515625" style="228" customWidth="1"/>
    <col min="12" max="12" width="42.140625" style="228" customWidth="1"/>
    <col min="13" max="14" width="39.28515625" style="229" customWidth="1"/>
    <col min="15" max="15" width="38.7109375" style="229" customWidth="1"/>
    <col min="16" max="16" width="41.7109375" style="37" customWidth="1"/>
    <col min="17" max="17" width="47.5703125" style="37" customWidth="1"/>
    <col min="18" max="18" width="38" style="232" customWidth="1"/>
    <col min="19" max="19" width="36" style="231" customWidth="1"/>
    <col min="20" max="20" width="46.28515625" style="232" customWidth="1"/>
    <col min="21" max="236" width="70.7109375" style="107"/>
    <col min="237" max="16384" width="70.7109375" style="37"/>
  </cols>
  <sheetData>
    <row r="1" spans="1:236" ht="131.25" customHeight="1" x14ac:dyDescent="0.25">
      <c r="A1" s="35"/>
      <c r="B1" s="35"/>
      <c r="C1" s="35"/>
      <c r="D1" s="36" t="s">
        <v>393</v>
      </c>
      <c r="E1" s="36"/>
      <c r="F1" s="36"/>
      <c r="G1" s="36"/>
      <c r="H1" s="36"/>
      <c r="I1" s="36"/>
      <c r="J1" s="36"/>
      <c r="K1" s="36"/>
      <c r="L1" s="36"/>
      <c r="M1" s="36"/>
      <c r="N1" s="36"/>
      <c r="O1" s="36"/>
      <c r="P1" s="36"/>
      <c r="Q1" s="36"/>
      <c r="R1" s="36"/>
      <c r="S1" s="36"/>
      <c r="T1" s="36"/>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row>
    <row r="2" spans="1:236" s="45" customFormat="1" ht="90" customHeight="1" x14ac:dyDescent="0.35">
      <c r="A2" s="38" t="s">
        <v>344</v>
      </c>
      <c r="B2" s="39" t="s">
        <v>350</v>
      </c>
      <c r="C2" s="39" t="s">
        <v>351</v>
      </c>
      <c r="D2" s="39" t="s">
        <v>352</v>
      </c>
      <c r="E2" s="39" t="s">
        <v>353</v>
      </c>
      <c r="F2" s="40" t="s">
        <v>8</v>
      </c>
      <c r="G2" s="40" t="s">
        <v>0</v>
      </c>
      <c r="H2" s="40" t="s">
        <v>171</v>
      </c>
      <c r="I2" s="41" t="s">
        <v>1</v>
      </c>
      <c r="J2" s="41" t="s">
        <v>173</v>
      </c>
      <c r="K2" s="41"/>
      <c r="L2" s="41"/>
      <c r="M2" s="41"/>
      <c r="N2" s="41"/>
      <c r="O2" s="41"/>
      <c r="P2" s="42" t="s">
        <v>2</v>
      </c>
      <c r="Q2" s="40" t="s">
        <v>3</v>
      </c>
      <c r="R2" s="43" t="s">
        <v>4</v>
      </c>
      <c r="S2" s="43"/>
      <c r="T2" s="43"/>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row>
    <row r="3" spans="1:236" s="52" customFormat="1" ht="73.5" customHeight="1" x14ac:dyDescent="0.25">
      <c r="A3" s="46"/>
      <c r="B3" s="47"/>
      <c r="C3" s="47"/>
      <c r="D3" s="47"/>
      <c r="E3" s="47"/>
      <c r="F3" s="40"/>
      <c r="G3" s="40"/>
      <c r="H3" s="40"/>
      <c r="I3" s="41"/>
      <c r="J3" s="48" t="s">
        <v>10</v>
      </c>
      <c r="K3" s="48" t="s">
        <v>214</v>
      </c>
      <c r="L3" s="48" t="s">
        <v>215</v>
      </c>
      <c r="M3" s="48" t="s">
        <v>11</v>
      </c>
      <c r="N3" s="48" t="s">
        <v>375</v>
      </c>
      <c r="O3" s="48" t="s">
        <v>12</v>
      </c>
      <c r="P3" s="49"/>
      <c r="Q3" s="40"/>
      <c r="R3" s="50" t="s">
        <v>5</v>
      </c>
      <c r="S3" s="51" t="s">
        <v>6</v>
      </c>
      <c r="T3" s="51" t="s">
        <v>7</v>
      </c>
    </row>
    <row r="4" spans="1:236" ht="159" customHeight="1" x14ac:dyDescent="0.35">
      <c r="A4" s="53" t="s">
        <v>260</v>
      </c>
      <c r="B4" s="54" t="s">
        <v>14</v>
      </c>
      <c r="C4" s="54" t="s">
        <v>15</v>
      </c>
      <c r="D4" s="55" t="s">
        <v>331</v>
      </c>
      <c r="E4" s="55" t="s">
        <v>16</v>
      </c>
      <c r="F4" s="56" t="s">
        <v>13</v>
      </c>
      <c r="G4" s="22" t="s">
        <v>172</v>
      </c>
      <c r="H4" s="21">
        <v>41529</v>
      </c>
      <c r="I4" s="57">
        <f>SUM(J4:O4)</f>
        <v>3740750000</v>
      </c>
      <c r="J4" s="58"/>
      <c r="K4" s="58"/>
      <c r="L4" s="23">
        <v>3735750000</v>
      </c>
      <c r="M4" s="23"/>
      <c r="N4" s="23"/>
      <c r="O4" s="23">
        <v>5000000</v>
      </c>
      <c r="P4" s="53" t="s">
        <v>188</v>
      </c>
      <c r="Q4" s="5" t="s">
        <v>255</v>
      </c>
      <c r="R4" s="17" t="s">
        <v>189</v>
      </c>
      <c r="S4" s="6">
        <v>679</v>
      </c>
      <c r="T4" s="59">
        <v>3735750000</v>
      </c>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row>
    <row r="5" spans="1:236" ht="191.25" customHeight="1" x14ac:dyDescent="0.35">
      <c r="A5" s="60" t="s">
        <v>261</v>
      </c>
      <c r="B5" s="61" t="s">
        <v>18</v>
      </c>
      <c r="C5" s="61" t="s">
        <v>19</v>
      </c>
      <c r="D5" s="62" t="s">
        <v>330</v>
      </c>
      <c r="E5" s="55" t="s">
        <v>16</v>
      </c>
      <c r="F5" s="63" t="s">
        <v>17</v>
      </c>
      <c r="G5" s="3" t="s">
        <v>172</v>
      </c>
      <c r="H5" s="2">
        <v>41529</v>
      </c>
      <c r="I5" s="64">
        <f t="shared" ref="I5:I71" si="0">SUM(J5:O5)</f>
        <v>2331169400</v>
      </c>
      <c r="J5" s="65"/>
      <c r="K5" s="65"/>
      <c r="L5" s="16">
        <v>2331169400</v>
      </c>
      <c r="M5" s="16"/>
      <c r="N5" s="16"/>
      <c r="O5" s="16"/>
      <c r="P5" s="53" t="s">
        <v>217</v>
      </c>
      <c r="Q5" s="5" t="s">
        <v>255</v>
      </c>
      <c r="R5" s="18">
        <v>41541</v>
      </c>
      <c r="S5" s="7">
        <v>679</v>
      </c>
      <c r="T5" s="66">
        <v>2331169400</v>
      </c>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row>
    <row r="6" spans="1:236" ht="98.25" customHeight="1" x14ac:dyDescent="0.25">
      <c r="A6" s="68" t="s">
        <v>384</v>
      </c>
      <c r="B6" s="69" t="s">
        <v>21</v>
      </c>
      <c r="C6" s="69" t="s">
        <v>22</v>
      </c>
      <c r="D6" s="70" t="s">
        <v>339</v>
      </c>
      <c r="E6" s="70" t="s">
        <v>16</v>
      </c>
      <c r="F6" s="71" t="s">
        <v>20</v>
      </c>
      <c r="G6" s="28" t="s">
        <v>172</v>
      </c>
      <c r="H6" s="30">
        <v>41529</v>
      </c>
      <c r="I6" s="72">
        <f t="shared" si="0"/>
        <v>6474755419.0500002</v>
      </c>
      <c r="J6" s="26"/>
      <c r="K6" s="26">
        <v>6474755419.0500002</v>
      </c>
      <c r="L6" s="26"/>
      <c r="M6" s="26"/>
      <c r="N6" s="23"/>
      <c r="O6" s="26"/>
      <c r="P6" s="73" t="s">
        <v>188</v>
      </c>
      <c r="Q6" s="74" t="s">
        <v>255</v>
      </c>
      <c r="R6" s="18">
        <v>41541</v>
      </c>
      <c r="S6" s="7">
        <v>679</v>
      </c>
      <c r="T6" s="75">
        <v>5500732854</v>
      </c>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row>
    <row r="7" spans="1:236" ht="84.75" customHeight="1" x14ac:dyDescent="0.25">
      <c r="A7" s="68"/>
      <c r="B7" s="76"/>
      <c r="C7" s="76"/>
      <c r="D7" s="77"/>
      <c r="E7" s="77"/>
      <c r="F7" s="78"/>
      <c r="G7" s="29"/>
      <c r="H7" s="31"/>
      <c r="I7" s="79"/>
      <c r="J7" s="27"/>
      <c r="K7" s="27"/>
      <c r="L7" s="27"/>
      <c r="M7" s="27"/>
      <c r="N7" s="24"/>
      <c r="O7" s="27"/>
      <c r="P7" s="80"/>
      <c r="Q7" s="81"/>
      <c r="R7" s="18">
        <v>42090</v>
      </c>
      <c r="S7" s="7">
        <v>188</v>
      </c>
      <c r="T7" s="75">
        <v>974022564.04999995</v>
      </c>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row>
    <row r="8" spans="1:236" ht="180.75" customHeight="1" x14ac:dyDescent="0.25">
      <c r="A8" s="53" t="s">
        <v>262</v>
      </c>
      <c r="B8" s="54" t="s">
        <v>24</v>
      </c>
      <c r="C8" s="54" t="s">
        <v>25</v>
      </c>
      <c r="D8" s="55" t="s">
        <v>330</v>
      </c>
      <c r="E8" s="55" t="s">
        <v>16</v>
      </c>
      <c r="F8" s="63" t="s">
        <v>23</v>
      </c>
      <c r="G8" s="3" t="s">
        <v>172</v>
      </c>
      <c r="H8" s="2">
        <v>41529</v>
      </c>
      <c r="I8" s="64">
        <f t="shared" si="0"/>
        <v>17256911385</v>
      </c>
      <c r="J8" s="16">
        <v>4458903</v>
      </c>
      <c r="K8" s="16">
        <v>442521177</v>
      </c>
      <c r="L8" s="16">
        <f>16584890505+225040800</f>
        <v>16809931305</v>
      </c>
      <c r="M8" s="16"/>
      <c r="N8" s="16"/>
      <c r="O8" s="16"/>
      <c r="P8" s="53" t="s">
        <v>228</v>
      </c>
      <c r="Q8" s="82" t="s">
        <v>26</v>
      </c>
      <c r="R8" s="18" t="s">
        <v>198</v>
      </c>
      <c r="S8" s="7" t="s">
        <v>199</v>
      </c>
      <c r="T8" s="11">
        <v>17256911385</v>
      </c>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row>
    <row r="9" spans="1:236" ht="166.5" customHeight="1" x14ac:dyDescent="0.25">
      <c r="A9" s="53" t="s">
        <v>263</v>
      </c>
      <c r="B9" s="54" t="s">
        <v>28</v>
      </c>
      <c r="C9" s="54" t="s">
        <v>29</v>
      </c>
      <c r="D9" s="55" t="s">
        <v>337</v>
      </c>
      <c r="E9" s="55" t="s">
        <v>16</v>
      </c>
      <c r="F9" s="63" t="s">
        <v>27</v>
      </c>
      <c r="G9" s="3" t="s">
        <v>172</v>
      </c>
      <c r="H9" s="2">
        <v>41529</v>
      </c>
      <c r="I9" s="64">
        <f t="shared" si="0"/>
        <v>4554949677</v>
      </c>
      <c r="J9" s="83"/>
      <c r="K9" s="83">
        <v>4554949677</v>
      </c>
      <c r="L9" s="16"/>
      <c r="M9" s="16"/>
      <c r="N9" s="16"/>
      <c r="O9" s="16"/>
      <c r="P9" s="53" t="s">
        <v>218</v>
      </c>
      <c r="Q9" s="82" t="s">
        <v>141</v>
      </c>
      <c r="R9" s="18">
        <v>41547</v>
      </c>
      <c r="S9" s="7">
        <v>3138</v>
      </c>
      <c r="T9" s="83">
        <v>4554949677</v>
      </c>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row>
    <row r="10" spans="1:236" ht="149.25" customHeight="1" x14ac:dyDescent="0.25">
      <c r="A10" s="53" t="s">
        <v>264</v>
      </c>
      <c r="B10" s="54" t="s">
        <v>31</v>
      </c>
      <c r="C10" s="54" t="s">
        <v>32</v>
      </c>
      <c r="D10" s="55" t="s">
        <v>335</v>
      </c>
      <c r="E10" s="55" t="s">
        <v>16</v>
      </c>
      <c r="F10" s="84" t="s">
        <v>30</v>
      </c>
      <c r="G10" s="22" t="s">
        <v>172</v>
      </c>
      <c r="H10" s="21">
        <v>41529</v>
      </c>
      <c r="I10" s="57">
        <f t="shared" si="0"/>
        <v>1067035080</v>
      </c>
      <c r="J10" s="85"/>
      <c r="K10" s="85">
        <v>1000500000</v>
      </c>
      <c r="L10" s="23"/>
      <c r="M10" s="23"/>
      <c r="N10" s="23"/>
      <c r="O10" s="23">
        <v>66535080</v>
      </c>
      <c r="P10" s="53" t="s">
        <v>188</v>
      </c>
      <c r="Q10" s="86" t="s">
        <v>255</v>
      </c>
      <c r="R10" s="19">
        <v>41541</v>
      </c>
      <c r="S10" s="8">
        <v>679</v>
      </c>
      <c r="T10" s="12">
        <v>1000500000</v>
      </c>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row>
    <row r="11" spans="1:236" s="67" customFormat="1" ht="156" customHeight="1" x14ac:dyDescent="0.25">
      <c r="A11" s="60" t="s">
        <v>265</v>
      </c>
      <c r="B11" s="61" t="s">
        <v>34</v>
      </c>
      <c r="C11" s="61" t="s">
        <v>35</v>
      </c>
      <c r="D11" s="62" t="s">
        <v>330</v>
      </c>
      <c r="E11" s="55" t="s">
        <v>16</v>
      </c>
      <c r="F11" s="56" t="s">
        <v>33</v>
      </c>
      <c r="G11" s="22" t="s">
        <v>172</v>
      </c>
      <c r="H11" s="21">
        <v>41529</v>
      </c>
      <c r="I11" s="64">
        <f t="shared" si="0"/>
        <v>4182283895</v>
      </c>
      <c r="J11" s="85"/>
      <c r="K11" s="85">
        <v>4182283895</v>
      </c>
      <c r="L11" s="85"/>
      <c r="M11" s="23"/>
      <c r="N11" s="23"/>
      <c r="O11" s="23"/>
      <c r="P11" s="53" t="s">
        <v>188</v>
      </c>
      <c r="Q11" s="87" t="s">
        <v>255</v>
      </c>
      <c r="R11" s="18">
        <v>41541</v>
      </c>
      <c r="S11" s="7">
        <v>679</v>
      </c>
      <c r="T11" s="13">
        <v>4182283895</v>
      </c>
    </row>
    <row r="12" spans="1:236" s="67" customFormat="1" ht="123.75" customHeight="1" x14ac:dyDescent="0.25">
      <c r="A12" s="60" t="s">
        <v>266</v>
      </c>
      <c r="B12" s="61" t="s">
        <v>37</v>
      </c>
      <c r="C12" s="61" t="s">
        <v>35</v>
      </c>
      <c r="D12" s="62" t="s">
        <v>330</v>
      </c>
      <c r="E12" s="55" t="s">
        <v>16</v>
      </c>
      <c r="F12" s="63" t="s">
        <v>36</v>
      </c>
      <c r="G12" s="3" t="s">
        <v>190</v>
      </c>
      <c r="H12" s="2">
        <v>41529</v>
      </c>
      <c r="I12" s="64">
        <f t="shared" si="0"/>
        <v>999999969</v>
      </c>
      <c r="J12" s="83"/>
      <c r="K12" s="83">
        <v>999999969</v>
      </c>
      <c r="L12" s="16"/>
      <c r="M12" s="16"/>
      <c r="N12" s="16"/>
      <c r="O12" s="16"/>
      <c r="P12" s="53" t="s">
        <v>188</v>
      </c>
      <c r="Q12" s="88" t="s">
        <v>255</v>
      </c>
      <c r="R12" s="18">
        <v>41541</v>
      </c>
      <c r="S12" s="7">
        <v>679</v>
      </c>
      <c r="T12" s="13">
        <v>999999969</v>
      </c>
    </row>
    <row r="13" spans="1:236" ht="57" customHeight="1" x14ac:dyDescent="0.25">
      <c r="A13" s="68" t="s">
        <v>267</v>
      </c>
      <c r="B13" s="69" t="s">
        <v>39</v>
      </c>
      <c r="C13" s="69" t="s">
        <v>40</v>
      </c>
      <c r="D13" s="70" t="s">
        <v>332</v>
      </c>
      <c r="E13" s="70" t="s">
        <v>16</v>
      </c>
      <c r="F13" s="71" t="s">
        <v>38</v>
      </c>
      <c r="G13" s="28" t="s">
        <v>172</v>
      </c>
      <c r="H13" s="30">
        <v>41529</v>
      </c>
      <c r="I13" s="72">
        <f t="shared" si="0"/>
        <v>8927760746</v>
      </c>
      <c r="J13" s="89"/>
      <c r="K13" s="89">
        <v>7327870746</v>
      </c>
      <c r="L13" s="26"/>
      <c r="M13" s="26"/>
      <c r="N13" s="23"/>
      <c r="O13" s="26">
        <v>1599890000</v>
      </c>
      <c r="P13" s="73" t="s">
        <v>227</v>
      </c>
      <c r="Q13" s="90" t="s">
        <v>141</v>
      </c>
      <c r="R13" s="19">
        <v>41638</v>
      </c>
      <c r="S13" s="9">
        <v>4135</v>
      </c>
      <c r="T13" s="12">
        <v>799945000</v>
      </c>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row>
    <row r="14" spans="1:236" ht="57" customHeight="1" x14ac:dyDescent="0.25">
      <c r="A14" s="68"/>
      <c r="B14" s="91"/>
      <c r="C14" s="91"/>
      <c r="D14" s="92"/>
      <c r="E14" s="92"/>
      <c r="F14" s="93"/>
      <c r="G14" s="34"/>
      <c r="H14" s="32"/>
      <c r="I14" s="94"/>
      <c r="J14" s="95"/>
      <c r="K14" s="95"/>
      <c r="L14" s="33"/>
      <c r="M14" s="33"/>
      <c r="N14" s="25"/>
      <c r="O14" s="33"/>
      <c r="P14" s="96"/>
      <c r="Q14" s="97"/>
      <c r="R14" s="17">
        <v>41750</v>
      </c>
      <c r="S14" s="7">
        <v>46</v>
      </c>
      <c r="T14" s="14">
        <v>7327870746</v>
      </c>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row>
    <row r="15" spans="1:236" ht="57" customHeight="1" x14ac:dyDescent="0.25">
      <c r="A15" s="68"/>
      <c r="B15" s="76"/>
      <c r="C15" s="76"/>
      <c r="D15" s="77"/>
      <c r="E15" s="77"/>
      <c r="F15" s="78"/>
      <c r="G15" s="29"/>
      <c r="H15" s="31"/>
      <c r="I15" s="79"/>
      <c r="J15" s="98"/>
      <c r="K15" s="98"/>
      <c r="L15" s="27"/>
      <c r="M15" s="27"/>
      <c r="N15" s="24"/>
      <c r="O15" s="27"/>
      <c r="P15" s="80"/>
      <c r="Q15" s="99"/>
      <c r="R15" s="20">
        <v>41918</v>
      </c>
      <c r="S15" s="10">
        <v>2370</v>
      </c>
      <c r="T15" s="11">
        <v>799945000</v>
      </c>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row>
    <row r="16" spans="1:236" ht="60" customHeight="1" x14ac:dyDescent="0.25">
      <c r="A16" s="68" t="s">
        <v>268</v>
      </c>
      <c r="B16" s="69" t="s">
        <v>42</v>
      </c>
      <c r="C16" s="69" t="s">
        <v>43</v>
      </c>
      <c r="D16" s="70" t="s">
        <v>337</v>
      </c>
      <c r="E16" s="70" t="s">
        <v>16</v>
      </c>
      <c r="F16" s="71" t="s">
        <v>41</v>
      </c>
      <c r="G16" s="28" t="s">
        <v>172</v>
      </c>
      <c r="H16" s="30">
        <v>41529</v>
      </c>
      <c r="I16" s="72">
        <f t="shared" si="0"/>
        <v>9488780096</v>
      </c>
      <c r="J16" s="89"/>
      <c r="K16" s="89">
        <v>9488780096</v>
      </c>
      <c r="L16" s="26"/>
      <c r="M16" s="26"/>
      <c r="N16" s="23"/>
      <c r="O16" s="26"/>
      <c r="P16" s="73" t="s">
        <v>188</v>
      </c>
      <c r="Q16" s="90" t="s">
        <v>141</v>
      </c>
      <c r="R16" s="19">
        <v>41547</v>
      </c>
      <c r="S16" s="7">
        <v>3138</v>
      </c>
      <c r="T16" s="12">
        <v>6977576159</v>
      </c>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row>
    <row r="17" spans="1:236" ht="92.25" customHeight="1" x14ac:dyDescent="0.25">
      <c r="A17" s="68"/>
      <c r="B17" s="76"/>
      <c r="C17" s="76"/>
      <c r="D17" s="77"/>
      <c r="E17" s="77"/>
      <c r="F17" s="78"/>
      <c r="G17" s="29"/>
      <c r="H17" s="31"/>
      <c r="I17" s="79"/>
      <c r="J17" s="98"/>
      <c r="K17" s="98"/>
      <c r="L17" s="27"/>
      <c r="M17" s="27"/>
      <c r="N17" s="24"/>
      <c r="O17" s="27"/>
      <c r="P17" s="80"/>
      <c r="Q17" s="99"/>
      <c r="R17" s="20">
        <v>41872</v>
      </c>
      <c r="S17" s="10">
        <v>2020</v>
      </c>
      <c r="T17" s="11">
        <v>2511203937</v>
      </c>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row>
    <row r="18" spans="1:236" s="67" customFormat="1" ht="86.25" customHeight="1" x14ac:dyDescent="0.25">
      <c r="A18" s="68" t="s">
        <v>269</v>
      </c>
      <c r="B18" s="69" t="s">
        <v>45</v>
      </c>
      <c r="C18" s="69" t="s">
        <v>46</v>
      </c>
      <c r="D18" s="70" t="s">
        <v>329</v>
      </c>
      <c r="E18" s="70" t="s">
        <v>16</v>
      </c>
      <c r="F18" s="71" t="s">
        <v>44</v>
      </c>
      <c r="G18" s="28" t="s">
        <v>172</v>
      </c>
      <c r="H18" s="30">
        <v>41529</v>
      </c>
      <c r="I18" s="72">
        <f t="shared" si="0"/>
        <v>1337884783.48</v>
      </c>
      <c r="J18" s="26"/>
      <c r="K18" s="26">
        <v>445573534.48000002</v>
      </c>
      <c r="L18" s="26">
        <v>892311249</v>
      </c>
      <c r="M18" s="26"/>
      <c r="N18" s="23"/>
      <c r="O18" s="26"/>
      <c r="P18" s="73" t="s">
        <v>229</v>
      </c>
      <c r="Q18" s="100" t="s">
        <v>255</v>
      </c>
      <c r="R18" s="18">
        <v>41544</v>
      </c>
      <c r="S18" s="7">
        <v>679</v>
      </c>
      <c r="T18" s="13">
        <v>1047411658</v>
      </c>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row>
    <row r="19" spans="1:236" s="67" customFormat="1" ht="80.25" customHeight="1" x14ac:dyDescent="0.25">
      <c r="A19" s="68"/>
      <c r="B19" s="91"/>
      <c r="C19" s="91"/>
      <c r="D19" s="92"/>
      <c r="E19" s="92"/>
      <c r="F19" s="93"/>
      <c r="G19" s="34"/>
      <c r="H19" s="32"/>
      <c r="I19" s="94"/>
      <c r="J19" s="33"/>
      <c r="K19" s="33"/>
      <c r="L19" s="33"/>
      <c r="M19" s="33"/>
      <c r="N19" s="25"/>
      <c r="O19" s="33"/>
      <c r="P19" s="96"/>
      <c r="Q19" s="101"/>
      <c r="R19" s="18">
        <v>41898</v>
      </c>
      <c r="S19" s="7">
        <v>500</v>
      </c>
      <c r="T19" s="102">
        <v>-155100409.19999999</v>
      </c>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row>
    <row r="20" spans="1:236" s="67" customFormat="1" ht="67.5" customHeight="1" x14ac:dyDescent="0.25">
      <c r="A20" s="68"/>
      <c r="B20" s="76"/>
      <c r="C20" s="76"/>
      <c r="D20" s="77"/>
      <c r="E20" s="77"/>
      <c r="F20" s="78"/>
      <c r="G20" s="29"/>
      <c r="H20" s="31"/>
      <c r="I20" s="79"/>
      <c r="J20" s="27"/>
      <c r="K20" s="27"/>
      <c r="L20" s="27"/>
      <c r="M20" s="27"/>
      <c r="N20" s="24"/>
      <c r="O20" s="27"/>
      <c r="P20" s="80"/>
      <c r="Q20" s="103"/>
      <c r="R20" s="18">
        <v>42090</v>
      </c>
      <c r="S20" s="104">
        <v>188</v>
      </c>
      <c r="T20" s="105">
        <v>445573534.48000002</v>
      </c>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row>
    <row r="21" spans="1:236" ht="252.75" customHeight="1" x14ac:dyDescent="0.25">
      <c r="A21" s="53" t="s">
        <v>270</v>
      </c>
      <c r="B21" s="54" t="s">
        <v>48</v>
      </c>
      <c r="C21" s="54" t="s">
        <v>49</v>
      </c>
      <c r="D21" s="55" t="s">
        <v>339</v>
      </c>
      <c r="E21" s="55" t="s">
        <v>16</v>
      </c>
      <c r="F21" s="63" t="s">
        <v>47</v>
      </c>
      <c r="G21" s="3" t="s">
        <v>172</v>
      </c>
      <c r="H21" s="2">
        <v>41529</v>
      </c>
      <c r="I21" s="64">
        <f t="shared" si="0"/>
        <v>2883309929</v>
      </c>
      <c r="J21" s="83"/>
      <c r="K21" s="83">
        <v>2883309929</v>
      </c>
      <c r="L21" s="83"/>
      <c r="M21" s="83"/>
      <c r="N21" s="83"/>
      <c r="O21" s="83"/>
      <c r="P21" s="53" t="s">
        <v>94</v>
      </c>
      <c r="Q21" s="88" t="s">
        <v>255</v>
      </c>
      <c r="R21" s="18">
        <v>41541</v>
      </c>
      <c r="S21" s="7">
        <v>679</v>
      </c>
      <c r="T21" s="15">
        <v>2883309929</v>
      </c>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row>
    <row r="22" spans="1:236" ht="235.5" customHeight="1" x14ac:dyDescent="0.35">
      <c r="A22" s="106" t="s">
        <v>271</v>
      </c>
      <c r="B22" s="54" t="s">
        <v>51</v>
      </c>
      <c r="C22" s="54" t="s">
        <v>49</v>
      </c>
      <c r="D22" s="55" t="s">
        <v>331</v>
      </c>
      <c r="E22" s="55" t="s">
        <v>16</v>
      </c>
      <c r="F22" s="63" t="s">
        <v>50</v>
      </c>
      <c r="G22" s="3" t="s">
        <v>172</v>
      </c>
      <c r="H22" s="2">
        <v>41529</v>
      </c>
      <c r="I22" s="64">
        <f t="shared" si="0"/>
        <v>4000000000</v>
      </c>
      <c r="J22" s="83"/>
      <c r="K22" s="83">
        <v>4000000000</v>
      </c>
      <c r="L22" s="16"/>
      <c r="M22" s="16"/>
      <c r="N22" s="16"/>
      <c r="O22" s="16"/>
      <c r="P22" s="53" t="s">
        <v>188</v>
      </c>
      <c r="Q22" s="82" t="s">
        <v>52</v>
      </c>
      <c r="R22" s="18">
        <v>41551</v>
      </c>
      <c r="S22" s="7">
        <v>89</v>
      </c>
      <c r="T22" s="15">
        <f>K22</f>
        <v>4000000000</v>
      </c>
    </row>
    <row r="23" spans="1:236" ht="149.25" customHeight="1" x14ac:dyDescent="0.35">
      <c r="A23" s="108" t="s">
        <v>272</v>
      </c>
      <c r="B23" s="69" t="s">
        <v>54</v>
      </c>
      <c r="C23" s="69" t="s">
        <v>49</v>
      </c>
      <c r="D23" s="70" t="s">
        <v>338</v>
      </c>
      <c r="E23" s="70" t="s">
        <v>16</v>
      </c>
      <c r="F23" s="71" t="s">
        <v>53</v>
      </c>
      <c r="G23" s="28" t="s">
        <v>172</v>
      </c>
      <c r="H23" s="30">
        <v>41529</v>
      </c>
      <c r="I23" s="72">
        <f t="shared" si="0"/>
        <v>9005500000</v>
      </c>
      <c r="J23" s="89"/>
      <c r="K23" s="89">
        <v>9000000000</v>
      </c>
      <c r="L23" s="26"/>
      <c r="M23" s="26"/>
      <c r="N23" s="23"/>
      <c r="O23" s="26">
        <v>5500000</v>
      </c>
      <c r="P23" s="73" t="s">
        <v>94</v>
      </c>
      <c r="Q23" s="100" t="s">
        <v>255</v>
      </c>
      <c r="R23" s="19">
        <v>41541</v>
      </c>
      <c r="S23" s="9">
        <v>679</v>
      </c>
      <c r="T23" s="15">
        <v>6000000000</v>
      </c>
    </row>
    <row r="24" spans="1:236" ht="111" customHeight="1" x14ac:dyDescent="0.35">
      <c r="A24" s="108"/>
      <c r="B24" s="76"/>
      <c r="C24" s="76"/>
      <c r="D24" s="77"/>
      <c r="E24" s="77"/>
      <c r="F24" s="78"/>
      <c r="G24" s="29"/>
      <c r="H24" s="31"/>
      <c r="I24" s="79"/>
      <c r="J24" s="98"/>
      <c r="K24" s="98"/>
      <c r="L24" s="27"/>
      <c r="M24" s="27"/>
      <c r="N24" s="24"/>
      <c r="O24" s="27"/>
      <c r="P24" s="80"/>
      <c r="Q24" s="103"/>
      <c r="R24" s="18">
        <v>42090</v>
      </c>
      <c r="S24" s="104">
        <v>188</v>
      </c>
      <c r="T24" s="15">
        <v>3000000000</v>
      </c>
    </row>
    <row r="25" spans="1:236" ht="60" customHeight="1" x14ac:dyDescent="0.35">
      <c r="A25" s="109" t="s">
        <v>273</v>
      </c>
      <c r="B25" s="69" t="s">
        <v>56</v>
      </c>
      <c r="C25" s="69" t="s">
        <v>49</v>
      </c>
      <c r="D25" s="70" t="s">
        <v>339</v>
      </c>
      <c r="E25" s="70" t="s">
        <v>16</v>
      </c>
      <c r="F25" s="71" t="s">
        <v>55</v>
      </c>
      <c r="G25" s="28" t="s">
        <v>174</v>
      </c>
      <c r="H25" s="30">
        <v>42004</v>
      </c>
      <c r="I25" s="72">
        <f t="shared" si="0"/>
        <v>5080384138.04</v>
      </c>
      <c r="J25" s="110"/>
      <c r="K25" s="110">
        <v>3939754717</v>
      </c>
      <c r="L25" s="26">
        <v>790629421.03999996</v>
      </c>
      <c r="M25" s="26"/>
      <c r="N25" s="23"/>
      <c r="O25" s="26">
        <v>350000000</v>
      </c>
      <c r="P25" s="73" t="s">
        <v>221</v>
      </c>
      <c r="Q25" s="82" t="s">
        <v>255</v>
      </c>
      <c r="R25" s="18">
        <v>41578</v>
      </c>
      <c r="S25" s="104">
        <v>752</v>
      </c>
      <c r="T25" s="111">
        <v>3939754717</v>
      </c>
    </row>
    <row r="26" spans="1:236" ht="60" customHeight="1" x14ac:dyDescent="0.35">
      <c r="A26" s="109"/>
      <c r="B26" s="91"/>
      <c r="C26" s="91"/>
      <c r="D26" s="92"/>
      <c r="E26" s="92"/>
      <c r="F26" s="93"/>
      <c r="G26" s="34"/>
      <c r="H26" s="32"/>
      <c r="I26" s="94"/>
      <c r="J26" s="112"/>
      <c r="K26" s="112"/>
      <c r="L26" s="33"/>
      <c r="M26" s="33"/>
      <c r="N26" s="25"/>
      <c r="O26" s="33"/>
      <c r="P26" s="96"/>
      <c r="Q26" s="82" t="s">
        <v>255</v>
      </c>
      <c r="R26" s="18">
        <v>42199</v>
      </c>
      <c r="S26" s="104">
        <v>566</v>
      </c>
      <c r="T26" s="111">
        <v>-3918954717</v>
      </c>
    </row>
    <row r="27" spans="1:236" ht="60" customHeight="1" x14ac:dyDescent="0.35">
      <c r="A27" s="109"/>
      <c r="B27" s="91"/>
      <c r="C27" s="91"/>
      <c r="D27" s="92"/>
      <c r="E27" s="92"/>
      <c r="F27" s="93"/>
      <c r="G27" s="34"/>
      <c r="H27" s="32"/>
      <c r="I27" s="94"/>
      <c r="J27" s="112"/>
      <c r="K27" s="112"/>
      <c r="L27" s="33"/>
      <c r="M27" s="33"/>
      <c r="N27" s="25"/>
      <c r="O27" s="33"/>
      <c r="P27" s="96"/>
      <c r="Q27" s="82" t="s">
        <v>255</v>
      </c>
      <c r="R27" s="18">
        <v>43078</v>
      </c>
      <c r="S27" s="104">
        <v>817</v>
      </c>
      <c r="T27" s="111">
        <v>1924376</v>
      </c>
    </row>
    <row r="28" spans="1:236" ht="60" customHeight="1" x14ac:dyDescent="0.35">
      <c r="A28" s="109"/>
      <c r="B28" s="91"/>
      <c r="C28" s="91"/>
      <c r="D28" s="92"/>
      <c r="E28" s="92"/>
      <c r="F28" s="93"/>
      <c r="G28" s="34"/>
      <c r="H28" s="32"/>
      <c r="I28" s="94"/>
      <c r="J28" s="112"/>
      <c r="K28" s="112"/>
      <c r="L28" s="33"/>
      <c r="M28" s="33"/>
      <c r="N28" s="25"/>
      <c r="O28" s="33"/>
      <c r="P28" s="96"/>
      <c r="Q28" s="97" t="s">
        <v>248</v>
      </c>
      <c r="R28" s="18">
        <v>42242</v>
      </c>
      <c r="S28" s="104">
        <v>736</v>
      </c>
      <c r="T28" s="111">
        <v>4730384138</v>
      </c>
    </row>
    <row r="29" spans="1:236" ht="60" customHeight="1" x14ac:dyDescent="0.35">
      <c r="A29" s="109"/>
      <c r="B29" s="76"/>
      <c r="C29" s="76"/>
      <c r="D29" s="77"/>
      <c r="E29" s="77"/>
      <c r="F29" s="78"/>
      <c r="G29" s="29"/>
      <c r="H29" s="31"/>
      <c r="I29" s="79"/>
      <c r="J29" s="113"/>
      <c r="K29" s="113"/>
      <c r="L29" s="27"/>
      <c r="M29" s="27"/>
      <c r="N29" s="24"/>
      <c r="O29" s="27"/>
      <c r="P29" s="80"/>
      <c r="Q29" s="99"/>
      <c r="R29" s="18">
        <v>42348</v>
      </c>
      <c r="S29" s="104">
        <v>993</v>
      </c>
      <c r="T29" s="111">
        <v>-22724376</v>
      </c>
    </row>
    <row r="30" spans="1:236" ht="278.25" customHeight="1" x14ac:dyDescent="0.35">
      <c r="A30" s="106" t="s">
        <v>274</v>
      </c>
      <c r="B30" s="54" t="s">
        <v>58</v>
      </c>
      <c r="C30" s="54" t="s">
        <v>59</v>
      </c>
      <c r="D30" s="55" t="s">
        <v>337</v>
      </c>
      <c r="E30" s="55" t="s">
        <v>16</v>
      </c>
      <c r="F30" s="63" t="s">
        <v>57</v>
      </c>
      <c r="G30" s="3" t="s">
        <v>175</v>
      </c>
      <c r="H30" s="2">
        <v>41897</v>
      </c>
      <c r="I30" s="64">
        <f t="shared" si="0"/>
        <v>6680584737.0900002</v>
      </c>
      <c r="J30" s="114"/>
      <c r="K30" s="114">
        <v>6680584737.0900002</v>
      </c>
      <c r="L30" s="16"/>
      <c r="M30" s="16"/>
      <c r="N30" s="16"/>
      <c r="O30" s="16"/>
      <c r="P30" s="53" t="s">
        <v>219</v>
      </c>
      <c r="Q30" s="82" t="s">
        <v>141</v>
      </c>
      <c r="R30" s="18">
        <v>41913</v>
      </c>
      <c r="S30" s="7">
        <v>2295</v>
      </c>
      <c r="T30" s="114">
        <v>6680584737</v>
      </c>
    </row>
    <row r="31" spans="1:236" ht="289.5" customHeight="1" x14ac:dyDescent="0.35">
      <c r="A31" s="106" t="s">
        <v>275</v>
      </c>
      <c r="B31" s="54" t="s">
        <v>61</v>
      </c>
      <c r="C31" s="54" t="s">
        <v>62</v>
      </c>
      <c r="D31" s="55" t="s">
        <v>330</v>
      </c>
      <c r="E31" s="55" t="s">
        <v>16</v>
      </c>
      <c r="F31" s="63" t="s">
        <v>60</v>
      </c>
      <c r="G31" s="3" t="s">
        <v>175</v>
      </c>
      <c r="H31" s="2">
        <v>41897</v>
      </c>
      <c r="I31" s="64">
        <f t="shared" si="0"/>
        <v>10717366494.714981</v>
      </c>
      <c r="J31" s="114"/>
      <c r="K31" s="114">
        <v>9511180274.7149811</v>
      </c>
      <c r="L31" s="16">
        <v>1206186220</v>
      </c>
      <c r="M31" s="16"/>
      <c r="N31" s="16"/>
      <c r="O31" s="16"/>
      <c r="P31" s="53" t="s">
        <v>220</v>
      </c>
      <c r="Q31" s="82" t="s">
        <v>26</v>
      </c>
      <c r="R31" s="18" t="s">
        <v>206</v>
      </c>
      <c r="S31" s="104" t="s">
        <v>207</v>
      </c>
      <c r="T31" s="115">
        <v>10717366495</v>
      </c>
    </row>
    <row r="32" spans="1:236" ht="303" customHeight="1" x14ac:dyDescent="0.35">
      <c r="A32" s="106" t="s">
        <v>327</v>
      </c>
      <c r="B32" s="54" t="s">
        <v>64</v>
      </c>
      <c r="C32" s="54" t="s">
        <v>65</v>
      </c>
      <c r="D32" s="55" t="s">
        <v>329</v>
      </c>
      <c r="E32" s="55" t="s">
        <v>16</v>
      </c>
      <c r="F32" s="63" t="s">
        <v>63</v>
      </c>
      <c r="G32" s="3" t="s">
        <v>175</v>
      </c>
      <c r="H32" s="2">
        <v>41897</v>
      </c>
      <c r="I32" s="64">
        <f t="shared" si="0"/>
        <v>11811350548</v>
      </c>
      <c r="J32" s="114"/>
      <c r="K32" s="114"/>
      <c r="L32" s="16">
        <v>11811350548</v>
      </c>
      <c r="M32" s="16"/>
      <c r="N32" s="16"/>
      <c r="O32" s="16"/>
      <c r="P32" s="53" t="s">
        <v>226</v>
      </c>
      <c r="Q32" s="82" t="s">
        <v>26</v>
      </c>
      <c r="R32" s="18" t="s">
        <v>209</v>
      </c>
      <c r="S32" s="104" t="s">
        <v>210</v>
      </c>
      <c r="T32" s="115">
        <f>8493785106+1509309218+1808256224</f>
        <v>11811350548</v>
      </c>
    </row>
    <row r="33" spans="1:236" ht="137.25" customHeight="1" x14ac:dyDescent="0.35">
      <c r="A33" s="108" t="s">
        <v>276</v>
      </c>
      <c r="B33" s="69" t="s">
        <v>67</v>
      </c>
      <c r="C33" s="69" t="s">
        <v>341</v>
      </c>
      <c r="D33" s="70" t="s">
        <v>336</v>
      </c>
      <c r="E33" s="70" t="s">
        <v>16</v>
      </c>
      <c r="F33" s="71" t="s">
        <v>66</v>
      </c>
      <c r="G33" s="28" t="s">
        <v>175</v>
      </c>
      <c r="H33" s="30">
        <v>41897</v>
      </c>
      <c r="I33" s="72">
        <f t="shared" si="0"/>
        <v>3773450282</v>
      </c>
      <c r="J33" s="110"/>
      <c r="K33" s="110"/>
      <c r="L33" s="26">
        <v>3773450282</v>
      </c>
      <c r="M33" s="26"/>
      <c r="N33" s="23"/>
      <c r="O33" s="26"/>
      <c r="P33" s="73" t="s">
        <v>188</v>
      </c>
      <c r="Q33" s="90" t="s">
        <v>68</v>
      </c>
      <c r="R33" s="18">
        <v>41904</v>
      </c>
      <c r="S33" s="104">
        <v>92</v>
      </c>
      <c r="T33" s="115">
        <v>1313277827</v>
      </c>
    </row>
    <row r="34" spans="1:236" ht="154.5" customHeight="1" x14ac:dyDescent="0.35">
      <c r="A34" s="108"/>
      <c r="B34" s="91"/>
      <c r="C34" s="91"/>
      <c r="D34" s="92"/>
      <c r="E34" s="92"/>
      <c r="F34" s="93"/>
      <c r="G34" s="34"/>
      <c r="H34" s="32"/>
      <c r="I34" s="94"/>
      <c r="J34" s="112"/>
      <c r="K34" s="112"/>
      <c r="L34" s="33"/>
      <c r="M34" s="33"/>
      <c r="N34" s="25"/>
      <c r="O34" s="33"/>
      <c r="P34" s="80"/>
      <c r="Q34" s="97"/>
      <c r="R34" s="18">
        <v>42012</v>
      </c>
      <c r="S34" s="104">
        <v>3</v>
      </c>
      <c r="T34" s="115">
        <v>2460172455</v>
      </c>
    </row>
    <row r="35" spans="1:236" ht="152.25" customHeight="1" x14ac:dyDescent="0.35">
      <c r="A35" s="109" t="s">
        <v>387</v>
      </c>
      <c r="B35" s="69"/>
      <c r="C35" s="69"/>
      <c r="D35" s="116"/>
      <c r="E35" s="70"/>
      <c r="F35" s="71" t="s">
        <v>358</v>
      </c>
      <c r="G35" s="3" t="s">
        <v>176</v>
      </c>
      <c r="H35" s="2">
        <v>42087</v>
      </c>
      <c r="I35" s="72">
        <f t="shared" si="0"/>
        <v>0</v>
      </c>
      <c r="J35" s="26"/>
      <c r="K35" s="26">
        <f>837450000-837450000</f>
        <v>0</v>
      </c>
      <c r="L35" s="26"/>
      <c r="M35" s="26"/>
      <c r="N35" s="23"/>
      <c r="O35" s="26"/>
      <c r="P35" s="73" t="s">
        <v>188</v>
      </c>
      <c r="Q35" s="90" t="s">
        <v>255</v>
      </c>
      <c r="R35" s="18">
        <v>42090</v>
      </c>
      <c r="S35" s="104">
        <v>188</v>
      </c>
      <c r="T35" s="117">
        <v>837450000</v>
      </c>
    </row>
    <row r="36" spans="1:236" ht="111" customHeight="1" x14ac:dyDescent="0.35">
      <c r="A36" s="109"/>
      <c r="B36" s="76"/>
      <c r="C36" s="118"/>
      <c r="D36" s="119"/>
      <c r="E36" s="120"/>
      <c r="F36" s="78"/>
      <c r="G36" s="3" t="s">
        <v>316</v>
      </c>
      <c r="H36" s="2" t="s">
        <v>317</v>
      </c>
      <c r="I36" s="79"/>
      <c r="J36" s="27"/>
      <c r="K36" s="27"/>
      <c r="L36" s="27"/>
      <c r="M36" s="27"/>
      <c r="N36" s="24"/>
      <c r="O36" s="27"/>
      <c r="P36" s="80"/>
      <c r="Q36" s="99"/>
      <c r="R36" s="18">
        <v>43150</v>
      </c>
      <c r="S36" s="104">
        <v>95</v>
      </c>
      <c r="T36" s="111">
        <v>-837450000</v>
      </c>
    </row>
    <row r="37" spans="1:236" ht="173.25" customHeight="1" x14ac:dyDescent="0.35">
      <c r="A37" s="121" t="s">
        <v>277</v>
      </c>
      <c r="B37" s="54" t="s">
        <v>69</v>
      </c>
      <c r="C37" s="54" t="s">
        <v>341</v>
      </c>
      <c r="D37" s="55" t="s">
        <v>330</v>
      </c>
      <c r="E37" s="55" t="s">
        <v>16</v>
      </c>
      <c r="F37" s="63" t="s">
        <v>9</v>
      </c>
      <c r="G37" s="3" t="s">
        <v>176</v>
      </c>
      <c r="H37" s="2">
        <v>42087</v>
      </c>
      <c r="I37" s="64">
        <f t="shared" si="0"/>
        <v>1000004195</v>
      </c>
      <c r="J37" s="114"/>
      <c r="K37" s="114"/>
      <c r="L37" s="16">
        <v>1000004195</v>
      </c>
      <c r="M37" s="16"/>
      <c r="N37" s="16"/>
      <c r="O37" s="16"/>
      <c r="P37" s="53" t="s">
        <v>191</v>
      </c>
      <c r="Q37" s="88" t="s">
        <v>255</v>
      </c>
      <c r="R37" s="18">
        <v>42090</v>
      </c>
      <c r="S37" s="104">
        <v>188</v>
      </c>
      <c r="T37" s="115">
        <v>1000004195</v>
      </c>
    </row>
    <row r="38" spans="1:236" ht="246" customHeight="1" x14ac:dyDescent="0.35">
      <c r="A38" s="122" t="s">
        <v>278</v>
      </c>
      <c r="B38" s="54" t="s">
        <v>71</v>
      </c>
      <c r="C38" s="54" t="s">
        <v>72</v>
      </c>
      <c r="D38" s="55" t="s">
        <v>334</v>
      </c>
      <c r="E38" s="55" t="s">
        <v>16</v>
      </c>
      <c r="F38" s="63" t="s">
        <v>70</v>
      </c>
      <c r="G38" s="123" t="s">
        <v>177</v>
      </c>
      <c r="H38" s="124">
        <v>41509</v>
      </c>
      <c r="I38" s="64">
        <f>SUBTOTAL(9,J38:O38)</f>
        <v>10914167890</v>
      </c>
      <c r="J38" s="83"/>
      <c r="K38" s="83"/>
      <c r="L38" s="16"/>
      <c r="M38" s="83">
        <v>10433020000</v>
      </c>
      <c r="N38" s="83"/>
      <c r="O38" s="125">
        <v>481147890</v>
      </c>
      <c r="P38" s="53" t="s">
        <v>188</v>
      </c>
      <c r="Q38" s="88" t="s">
        <v>255</v>
      </c>
      <c r="R38" s="18">
        <v>41541</v>
      </c>
      <c r="S38" s="126">
        <v>679</v>
      </c>
      <c r="T38" s="105">
        <v>10433020000</v>
      </c>
    </row>
    <row r="39" spans="1:236" ht="302.25" customHeight="1" x14ac:dyDescent="0.35">
      <c r="A39" s="106" t="s">
        <v>279</v>
      </c>
      <c r="B39" s="54" t="s">
        <v>74</v>
      </c>
      <c r="C39" s="54" t="s">
        <v>75</v>
      </c>
      <c r="D39" s="55" t="s">
        <v>334</v>
      </c>
      <c r="E39" s="55" t="s">
        <v>16</v>
      </c>
      <c r="F39" s="63" t="s">
        <v>73</v>
      </c>
      <c r="G39" s="123" t="s">
        <v>178</v>
      </c>
      <c r="H39" s="124">
        <v>41565</v>
      </c>
      <c r="I39" s="64">
        <f t="shared" si="0"/>
        <v>2194090000</v>
      </c>
      <c r="J39" s="83"/>
      <c r="K39" s="83"/>
      <c r="L39" s="16"/>
      <c r="M39" s="83">
        <v>1850000000</v>
      </c>
      <c r="N39" s="83"/>
      <c r="O39" s="83">
        <v>344090000</v>
      </c>
      <c r="P39" s="53" t="s">
        <v>225</v>
      </c>
      <c r="Q39" s="88" t="s">
        <v>255</v>
      </c>
      <c r="R39" s="18">
        <v>41578</v>
      </c>
      <c r="S39" s="104">
        <v>752</v>
      </c>
      <c r="T39" s="115">
        <v>1850000000</v>
      </c>
    </row>
    <row r="40" spans="1:236" ht="234.75" customHeight="1" x14ac:dyDescent="0.35">
      <c r="A40" s="127" t="s">
        <v>280</v>
      </c>
      <c r="B40" s="54" t="s">
        <v>77</v>
      </c>
      <c r="C40" s="54" t="s">
        <v>78</v>
      </c>
      <c r="D40" s="55" t="s">
        <v>334</v>
      </c>
      <c r="E40" s="55" t="s">
        <v>16</v>
      </c>
      <c r="F40" s="63" t="s">
        <v>76</v>
      </c>
      <c r="G40" s="123" t="s">
        <v>179</v>
      </c>
      <c r="H40" s="124">
        <v>41690</v>
      </c>
      <c r="I40" s="64">
        <f t="shared" si="0"/>
        <v>5597697073</v>
      </c>
      <c r="J40" s="83"/>
      <c r="K40" s="83"/>
      <c r="L40" s="16"/>
      <c r="M40" s="83">
        <v>3000000000</v>
      </c>
      <c r="N40" s="83"/>
      <c r="O40" s="83">
        <v>2597697073</v>
      </c>
      <c r="P40" s="53" t="s">
        <v>224</v>
      </c>
      <c r="Q40" s="82" t="s">
        <v>255</v>
      </c>
      <c r="R40" s="18">
        <v>42005</v>
      </c>
      <c r="S40" s="104">
        <v>4</v>
      </c>
      <c r="T40" s="115">
        <v>3000000000</v>
      </c>
    </row>
    <row r="41" spans="1:236" ht="401.25" customHeight="1" x14ac:dyDescent="0.35">
      <c r="A41" s="106" t="s">
        <v>281</v>
      </c>
      <c r="B41" s="54" t="s">
        <v>80</v>
      </c>
      <c r="C41" s="54" t="s">
        <v>342</v>
      </c>
      <c r="D41" s="55" t="s">
        <v>334</v>
      </c>
      <c r="E41" s="55" t="s">
        <v>16</v>
      </c>
      <c r="F41" s="63" t="s">
        <v>79</v>
      </c>
      <c r="G41" s="123" t="s">
        <v>180</v>
      </c>
      <c r="H41" s="124">
        <v>41789</v>
      </c>
      <c r="I41" s="64">
        <f t="shared" si="0"/>
        <v>2317126812</v>
      </c>
      <c r="J41" s="83"/>
      <c r="K41" s="83"/>
      <c r="L41" s="16"/>
      <c r="M41" s="83">
        <v>2194848732</v>
      </c>
      <c r="N41" s="83"/>
      <c r="O41" s="128">
        <v>122278080</v>
      </c>
      <c r="P41" s="53" t="s">
        <v>188</v>
      </c>
      <c r="Q41" s="88" t="s">
        <v>255</v>
      </c>
      <c r="R41" s="18">
        <v>42005</v>
      </c>
      <c r="S41" s="104">
        <v>4</v>
      </c>
      <c r="T41" s="115">
        <v>2194848732</v>
      </c>
    </row>
    <row r="42" spans="1:236" ht="249" customHeight="1" thickBot="1" x14ac:dyDescent="0.4">
      <c r="A42" s="106" t="s">
        <v>282</v>
      </c>
      <c r="B42" s="54" t="s">
        <v>82</v>
      </c>
      <c r="C42" s="54" t="s">
        <v>83</v>
      </c>
      <c r="D42" s="55" t="s">
        <v>334</v>
      </c>
      <c r="E42" s="55" t="s">
        <v>16</v>
      </c>
      <c r="F42" s="63" t="s">
        <v>81</v>
      </c>
      <c r="G42" s="123" t="s">
        <v>181</v>
      </c>
      <c r="H42" s="124">
        <v>41856</v>
      </c>
      <c r="I42" s="64">
        <f t="shared" si="0"/>
        <v>1821596000</v>
      </c>
      <c r="J42" s="83"/>
      <c r="K42" s="83"/>
      <c r="L42" s="16"/>
      <c r="M42" s="83">
        <v>1532588000</v>
      </c>
      <c r="N42" s="83"/>
      <c r="O42" s="128">
        <v>289008000</v>
      </c>
      <c r="P42" s="53" t="s">
        <v>223</v>
      </c>
      <c r="Q42" s="82" t="s">
        <v>52</v>
      </c>
      <c r="R42" s="18">
        <v>41876</v>
      </c>
      <c r="S42" s="104">
        <v>1775</v>
      </c>
      <c r="T42" s="15">
        <f>M42</f>
        <v>1532588000</v>
      </c>
    </row>
    <row r="43" spans="1:236" s="133" customFormat="1" ht="211.5" customHeight="1" thickBot="1" x14ac:dyDescent="0.4">
      <c r="A43" s="129" t="s">
        <v>283</v>
      </c>
      <c r="B43" s="54" t="s">
        <v>85</v>
      </c>
      <c r="C43" s="54" t="s">
        <v>343</v>
      </c>
      <c r="D43" s="55" t="s">
        <v>330</v>
      </c>
      <c r="E43" s="55" t="s">
        <v>16</v>
      </c>
      <c r="F43" s="56" t="s">
        <v>84</v>
      </c>
      <c r="G43" s="130" t="s">
        <v>183</v>
      </c>
      <c r="H43" s="21" t="s">
        <v>182</v>
      </c>
      <c r="I43" s="57">
        <f t="shared" si="0"/>
        <v>5206647058</v>
      </c>
      <c r="J43" s="23"/>
      <c r="K43" s="23">
        <v>3045762989</v>
      </c>
      <c r="L43" s="23">
        <f>2128440056+32444013</f>
        <v>2160884069</v>
      </c>
      <c r="M43" s="85"/>
      <c r="N43" s="85"/>
      <c r="O43" s="85"/>
      <c r="P43" s="53" t="s">
        <v>222</v>
      </c>
      <c r="Q43" s="86" t="s">
        <v>26</v>
      </c>
      <c r="R43" s="131" t="s">
        <v>193</v>
      </c>
      <c r="S43" s="104" t="s">
        <v>192</v>
      </c>
      <c r="T43" s="115">
        <v>5206647057</v>
      </c>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2"/>
      <c r="DA43" s="132"/>
      <c r="DB43" s="132"/>
      <c r="DC43" s="132"/>
      <c r="DD43" s="132"/>
      <c r="DE43" s="132"/>
      <c r="DF43" s="132"/>
      <c r="DG43" s="132"/>
      <c r="DH43" s="132"/>
      <c r="DI43" s="132"/>
      <c r="DJ43" s="132"/>
      <c r="DK43" s="132"/>
      <c r="DL43" s="132"/>
      <c r="DM43" s="132"/>
      <c r="DN43" s="132"/>
      <c r="DO43" s="132"/>
      <c r="DP43" s="132"/>
      <c r="DQ43" s="132"/>
      <c r="DR43" s="132"/>
      <c r="DS43" s="132"/>
      <c r="DT43" s="132"/>
      <c r="DU43" s="132"/>
      <c r="DV43" s="132"/>
      <c r="DW43" s="132"/>
      <c r="DX43" s="132"/>
      <c r="DY43" s="132"/>
      <c r="DZ43" s="132"/>
      <c r="EA43" s="132"/>
      <c r="EB43" s="132"/>
      <c r="EC43" s="132"/>
      <c r="ED43" s="132"/>
      <c r="EE43" s="132"/>
      <c r="EF43" s="132"/>
      <c r="EG43" s="132"/>
      <c r="EH43" s="132"/>
      <c r="EI43" s="132"/>
      <c r="EJ43" s="132"/>
      <c r="EK43" s="132"/>
      <c r="EL43" s="132"/>
      <c r="EM43" s="132"/>
      <c r="EN43" s="132"/>
      <c r="EO43" s="132"/>
      <c r="EP43" s="132"/>
      <c r="EQ43" s="132"/>
      <c r="ER43" s="132"/>
      <c r="ES43" s="132"/>
      <c r="ET43" s="132"/>
      <c r="EU43" s="132"/>
      <c r="EV43" s="132"/>
      <c r="EW43" s="132"/>
      <c r="EX43" s="132"/>
      <c r="EY43" s="132"/>
      <c r="EZ43" s="132"/>
      <c r="FA43" s="132"/>
      <c r="FB43" s="132"/>
      <c r="FC43" s="132"/>
      <c r="FD43" s="132"/>
      <c r="FE43" s="132"/>
      <c r="FF43" s="132"/>
      <c r="FG43" s="132"/>
      <c r="FH43" s="132"/>
      <c r="FI43" s="132"/>
      <c r="FJ43" s="132"/>
      <c r="FK43" s="132"/>
      <c r="FL43" s="132"/>
      <c r="FM43" s="132"/>
      <c r="FN43" s="132"/>
      <c r="FO43" s="132"/>
      <c r="FP43" s="132"/>
      <c r="FQ43" s="132"/>
      <c r="FR43" s="132"/>
      <c r="FS43" s="132"/>
      <c r="FT43" s="132"/>
      <c r="FU43" s="132"/>
      <c r="FV43" s="132"/>
      <c r="FW43" s="132"/>
      <c r="FX43" s="132"/>
      <c r="FY43" s="132"/>
      <c r="FZ43" s="132"/>
      <c r="GA43" s="132"/>
      <c r="GB43" s="132"/>
      <c r="GC43" s="132"/>
      <c r="GD43" s="132"/>
      <c r="GE43" s="132"/>
      <c r="GF43" s="132"/>
      <c r="GG43" s="132"/>
      <c r="GH43" s="132"/>
      <c r="GI43" s="132"/>
      <c r="GJ43" s="132"/>
      <c r="GK43" s="132"/>
      <c r="GL43" s="132"/>
      <c r="GM43" s="132"/>
      <c r="GN43" s="132"/>
      <c r="GO43" s="132"/>
      <c r="GP43" s="132"/>
      <c r="GQ43" s="132"/>
      <c r="GR43" s="132"/>
      <c r="GS43" s="132"/>
      <c r="GT43" s="132"/>
      <c r="GU43" s="132"/>
      <c r="GV43" s="132"/>
      <c r="GW43" s="132"/>
      <c r="GX43" s="132"/>
      <c r="GY43" s="132"/>
      <c r="GZ43" s="132"/>
      <c r="HA43" s="132"/>
      <c r="HB43" s="132"/>
      <c r="HC43" s="132"/>
      <c r="HD43" s="132"/>
      <c r="HE43" s="132"/>
      <c r="HF43" s="132"/>
      <c r="HG43" s="132"/>
      <c r="HH43" s="132"/>
      <c r="HI43" s="132"/>
      <c r="HJ43" s="132"/>
      <c r="HK43" s="132"/>
      <c r="HL43" s="132"/>
      <c r="HM43" s="132"/>
      <c r="HN43" s="132"/>
      <c r="HO43" s="132"/>
      <c r="HP43" s="132"/>
      <c r="HQ43" s="132"/>
      <c r="HR43" s="132"/>
      <c r="HS43" s="132"/>
      <c r="HT43" s="132"/>
      <c r="HU43" s="132"/>
      <c r="HV43" s="132"/>
      <c r="HW43" s="132"/>
      <c r="HX43" s="132"/>
      <c r="HY43" s="132"/>
      <c r="HZ43" s="132"/>
      <c r="IA43" s="132"/>
      <c r="IB43" s="132"/>
    </row>
    <row r="44" spans="1:236" ht="162.75" customHeight="1" x14ac:dyDescent="0.35">
      <c r="A44" s="106" t="s">
        <v>284</v>
      </c>
      <c r="B44" s="54" t="s">
        <v>347</v>
      </c>
      <c r="C44" s="54" t="s">
        <v>349</v>
      </c>
      <c r="D44" s="55" t="s">
        <v>330</v>
      </c>
      <c r="E44" s="55" t="s">
        <v>16</v>
      </c>
      <c r="F44" s="56" t="s">
        <v>216</v>
      </c>
      <c r="G44" s="130" t="s">
        <v>183</v>
      </c>
      <c r="H44" s="21" t="s">
        <v>182</v>
      </c>
      <c r="I44" s="57">
        <f>L44</f>
        <v>2128227123</v>
      </c>
      <c r="J44" s="23"/>
      <c r="K44" s="23"/>
      <c r="L44" s="111">
        <v>2128227123</v>
      </c>
      <c r="M44" s="85"/>
      <c r="N44" s="85"/>
      <c r="O44" s="85"/>
      <c r="P44" s="53" t="s">
        <v>221</v>
      </c>
      <c r="Q44" s="86" t="s">
        <v>255</v>
      </c>
      <c r="R44" s="134">
        <v>41289</v>
      </c>
      <c r="S44" s="104">
        <v>54</v>
      </c>
      <c r="T44" s="115">
        <v>2128227123</v>
      </c>
    </row>
    <row r="45" spans="1:236" ht="250.5" customHeight="1" x14ac:dyDescent="0.35">
      <c r="A45" s="106" t="s">
        <v>285</v>
      </c>
      <c r="B45" s="54" t="s">
        <v>87</v>
      </c>
      <c r="C45" s="54" t="s">
        <v>88</v>
      </c>
      <c r="D45" s="55" t="s">
        <v>338</v>
      </c>
      <c r="E45" s="55" t="s">
        <v>16</v>
      </c>
      <c r="F45" s="63" t="s">
        <v>86</v>
      </c>
      <c r="G45" s="130" t="s">
        <v>183</v>
      </c>
      <c r="H45" s="2" t="s">
        <v>182</v>
      </c>
      <c r="I45" s="64">
        <f>SUM(J45:O45)</f>
        <v>2830855494</v>
      </c>
      <c r="J45" s="83"/>
      <c r="K45" s="83"/>
      <c r="L45" s="16">
        <v>2830855494</v>
      </c>
      <c r="M45" s="83"/>
      <c r="N45" s="83"/>
      <c r="O45" s="83"/>
      <c r="P45" s="53" t="s">
        <v>246</v>
      </c>
      <c r="Q45" s="82" t="s">
        <v>26</v>
      </c>
      <c r="R45" s="18">
        <v>41255</v>
      </c>
      <c r="S45" s="104">
        <v>95</v>
      </c>
      <c r="T45" s="115">
        <v>2830855494</v>
      </c>
    </row>
    <row r="46" spans="1:236" ht="110.25" customHeight="1" x14ac:dyDescent="0.35">
      <c r="A46" s="121" t="s">
        <v>286</v>
      </c>
      <c r="B46" s="54" t="s">
        <v>90</v>
      </c>
      <c r="C46" s="54" t="s">
        <v>91</v>
      </c>
      <c r="D46" s="55" t="s">
        <v>337</v>
      </c>
      <c r="E46" s="55" t="s">
        <v>16</v>
      </c>
      <c r="F46" s="63" t="s">
        <v>89</v>
      </c>
      <c r="G46" s="130" t="s">
        <v>183</v>
      </c>
      <c r="H46" s="2" t="s">
        <v>182</v>
      </c>
      <c r="I46" s="64">
        <f t="shared" ref="I46" si="1">SUM(J46:O46)</f>
        <v>2308768031</v>
      </c>
      <c r="J46" s="83"/>
      <c r="K46" s="83">
        <v>943744651</v>
      </c>
      <c r="L46" s="16">
        <v>1365023380</v>
      </c>
      <c r="M46" s="83"/>
      <c r="N46" s="83"/>
      <c r="O46" s="83"/>
      <c r="P46" s="53" t="s">
        <v>221</v>
      </c>
      <c r="Q46" s="82" t="s">
        <v>141</v>
      </c>
      <c r="R46" s="18">
        <v>41341</v>
      </c>
      <c r="S46" s="104">
        <v>468</v>
      </c>
      <c r="T46" s="115">
        <v>2308768031</v>
      </c>
    </row>
    <row r="47" spans="1:236" ht="138.75" customHeight="1" x14ac:dyDescent="0.35">
      <c r="A47" s="121" t="s">
        <v>287</v>
      </c>
      <c r="B47" s="54" t="s">
        <v>93</v>
      </c>
      <c r="C47" s="54" t="s">
        <v>94</v>
      </c>
      <c r="D47" s="55" t="s">
        <v>335</v>
      </c>
      <c r="E47" s="55" t="s">
        <v>16</v>
      </c>
      <c r="F47" s="63" t="s">
        <v>92</v>
      </c>
      <c r="G47" s="130" t="s">
        <v>183</v>
      </c>
      <c r="H47" s="2" t="s">
        <v>182</v>
      </c>
      <c r="I47" s="64">
        <f t="shared" si="0"/>
        <v>1547453948</v>
      </c>
      <c r="J47" s="83"/>
      <c r="K47" s="83"/>
      <c r="L47" s="16">
        <v>1547453948</v>
      </c>
      <c r="M47" s="83"/>
      <c r="N47" s="83"/>
      <c r="O47" s="83"/>
      <c r="P47" s="53" t="s">
        <v>230</v>
      </c>
      <c r="Q47" s="82" t="s">
        <v>26</v>
      </c>
      <c r="R47" s="18">
        <v>41255</v>
      </c>
      <c r="S47" s="104">
        <v>95</v>
      </c>
      <c r="T47" s="115">
        <v>1547453948</v>
      </c>
    </row>
    <row r="48" spans="1:236" ht="228.75" customHeight="1" x14ac:dyDescent="0.35">
      <c r="A48" s="135" t="s">
        <v>288</v>
      </c>
      <c r="B48" s="54" t="s">
        <v>96</v>
      </c>
      <c r="C48" s="54" t="s">
        <v>97</v>
      </c>
      <c r="D48" s="55" t="s">
        <v>328</v>
      </c>
      <c r="E48" s="55" t="s">
        <v>98</v>
      </c>
      <c r="F48" s="63" t="s">
        <v>95</v>
      </c>
      <c r="G48" s="4" t="s">
        <v>184</v>
      </c>
      <c r="H48" s="2">
        <v>41520</v>
      </c>
      <c r="I48" s="64">
        <f t="shared" si="0"/>
        <v>387481825</v>
      </c>
      <c r="J48" s="16"/>
      <c r="K48" s="16"/>
      <c r="L48" s="16">
        <v>386699206</v>
      </c>
      <c r="M48" s="83"/>
      <c r="N48" s="83"/>
      <c r="O48" s="83">
        <v>782619</v>
      </c>
      <c r="P48" s="53" t="s">
        <v>230</v>
      </c>
      <c r="Q48" s="136" t="s">
        <v>99</v>
      </c>
      <c r="R48" s="18">
        <v>41699</v>
      </c>
      <c r="S48" s="7">
        <v>16</v>
      </c>
      <c r="T48" s="15">
        <v>386699209</v>
      </c>
      <c r="IA48" s="137"/>
      <c r="IB48" s="137"/>
    </row>
    <row r="49" spans="1:236" ht="188.25" customHeight="1" x14ac:dyDescent="0.35">
      <c r="A49" s="135" t="s">
        <v>289</v>
      </c>
      <c r="B49" s="54" t="s">
        <v>101</v>
      </c>
      <c r="C49" s="54" t="s">
        <v>97</v>
      </c>
      <c r="D49" s="55" t="s">
        <v>336</v>
      </c>
      <c r="E49" s="55" t="s">
        <v>98</v>
      </c>
      <c r="F49" s="63" t="s">
        <v>100</v>
      </c>
      <c r="G49" s="4" t="s">
        <v>184</v>
      </c>
      <c r="H49" s="2">
        <v>41520</v>
      </c>
      <c r="I49" s="64">
        <f t="shared" si="0"/>
        <v>408937922</v>
      </c>
      <c r="J49" s="16"/>
      <c r="K49" s="16"/>
      <c r="L49" s="16">
        <v>408937922</v>
      </c>
      <c r="M49" s="83"/>
      <c r="N49" s="83"/>
      <c r="O49" s="83"/>
      <c r="P49" s="53" t="s">
        <v>230</v>
      </c>
      <c r="Q49" s="82" t="s">
        <v>26</v>
      </c>
      <c r="R49" s="18" t="s">
        <v>213</v>
      </c>
      <c r="S49" s="7" t="s">
        <v>212</v>
      </c>
      <c r="T49" s="15">
        <v>408937922</v>
      </c>
      <c r="IA49" s="137"/>
      <c r="IB49" s="137"/>
    </row>
    <row r="50" spans="1:236" ht="217.5" customHeight="1" x14ac:dyDescent="0.35">
      <c r="A50" s="135" t="s">
        <v>290</v>
      </c>
      <c r="B50" s="54" t="s">
        <v>103</v>
      </c>
      <c r="C50" s="54" t="s">
        <v>104</v>
      </c>
      <c r="D50" s="55" t="s">
        <v>330</v>
      </c>
      <c r="E50" s="55" t="s">
        <v>105</v>
      </c>
      <c r="F50" s="63" t="s">
        <v>102</v>
      </c>
      <c r="G50" s="4" t="s">
        <v>184</v>
      </c>
      <c r="H50" s="2">
        <v>41520</v>
      </c>
      <c r="I50" s="64">
        <f t="shared" si="0"/>
        <v>1527551857</v>
      </c>
      <c r="J50" s="16"/>
      <c r="K50" s="16"/>
      <c r="L50" s="16">
        <v>1527551857</v>
      </c>
      <c r="M50" s="83"/>
      <c r="N50" s="83"/>
      <c r="O50" s="83"/>
      <c r="P50" s="53" t="s">
        <v>231</v>
      </c>
      <c r="Q50" s="82" t="s">
        <v>26</v>
      </c>
      <c r="R50" s="18">
        <v>41552</v>
      </c>
      <c r="S50" s="7" t="s">
        <v>202</v>
      </c>
      <c r="T50" s="15">
        <v>1527551857</v>
      </c>
      <c r="IA50" s="137"/>
      <c r="IB50" s="137"/>
    </row>
    <row r="51" spans="1:236" ht="156.75" customHeight="1" x14ac:dyDescent="0.35">
      <c r="A51" s="135" t="s">
        <v>291</v>
      </c>
      <c r="B51" s="54" t="s">
        <v>107</v>
      </c>
      <c r="C51" s="54" t="s">
        <v>108</v>
      </c>
      <c r="D51" s="55" t="s">
        <v>330</v>
      </c>
      <c r="E51" s="55" t="s">
        <v>109</v>
      </c>
      <c r="F51" s="63" t="s">
        <v>106</v>
      </c>
      <c r="G51" s="4" t="s">
        <v>184</v>
      </c>
      <c r="H51" s="2">
        <v>41520</v>
      </c>
      <c r="I51" s="64">
        <f t="shared" si="0"/>
        <v>768720273</v>
      </c>
      <c r="J51" s="16"/>
      <c r="K51" s="16"/>
      <c r="L51" s="16">
        <f>768720273-K51</f>
        <v>768720273</v>
      </c>
      <c r="M51" s="83"/>
      <c r="N51" s="83"/>
      <c r="O51" s="83"/>
      <c r="P51" s="53" t="s">
        <v>232</v>
      </c>
      <c r="Q51" s="82" t="s">
        <v>26</v>
      </c>
      <c r="R51" s="18" t="s">
        <v>203</v>
      </c>
      <c r="S51" s="7" t="s">
        <v>204</v>
      </c>
      <c r="T51" s="15">
        <f>514928003+253792270</f>
        <v>768720273</v>
      </c>
      <c r="IA51" s="137"/>
      <c r="IB51" s="137"/>
    </row>
    <row r="52" spans="1:236" s="133" customFormat="1" ht="138" customHeight="1" x14ac:dyDescent="0.35">
      <c r="A52" s="135" t="s">
        <v>292</v>
      </c>
      <c r="B52" s="54" t="s">
        <v>111</v>
      </c>
      <c r="C52" s="54" t="s">
        <v>112</v>
      </c>
      <c r="D52" s="55" t="s">
        <v>328</v>
      </c>
      <c r="E52" s="55" t="s">
        <v>113</v>
      </c>
      <c r="F52" s="63" t="s">
        <v>110</v>
      </c>
      <c r="G52" s="4" t="s">
        <v>184</v>
      </c>
      <c r="H52" s="2">
        <v>41520</v>
      </c>
      <c r="I52" s="64">
        <f t="shared" si="0"/>
        <v>1488121934</v>
      </c>
      <c r="J52" s="16"/>
      <c r="K52" s="16"/>
      <c r="L52" s="16">
        <v>1288121934</v>
      </c>
      <c r="M52" s="83"/>
      <c r="N52" s="83"/>
      <c r="O52" s="83">
        <v>200000000</v>
      </c>
      <c r="P52" s="53" t="s">
        <v>233</v>
      </c>
      <c r="Q52" s="82" t="s">
        <v>26</v>
      </c>
      <c r="R52" s="18" t="s">
        <v>213</v>
      </c>
      <c r="S52" s="7" t="s">
        <v>212</v>
      </c>
      <c r="T52" s="15">
        <v>1488121935</v>
      </c>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c r="DN52" s="132"/>
      <c r="DO52" s="132"/>
      <c r="DP52" s="132"/>
      <c r="DQ52" s="132"/>
      <c r="DR52" s="132"/>
      <c r="DS52" s="132"/>
      <c r="DT52" s="132"/>
      <c r="DU52" s="132"/>
      <c r="DV52" s="132"/>
      <c r="DW52" s="132"/>
      <c r="DX52" s="132"/>
      <c r="DY52" s="132"/>
      <c r="DZ52" s="132"/>
      <c r="EA52" s="132"/>
      <c r="EB52" s="132"/>
      <c r="EC52" s="132"/>
      <c r="ED52" s="132"/>
      <c r="EE52" s="132"/>
      <c r="EF52" s="132"/>
      <c r="EG52" s="132"/>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2"/>
      <c r="FL52" s="132"/>
      <c r="FM52" s="132"/>
      <c r="FN52" s="132"/>
      <c r="FO52" s="132"/>
      <c r="FP52" s="132"/>
      <c r="FQ52" s="132"/>
      <c r="FR52" s="132"/>
      <c r="FS52" s="132"/>
      <c r="FT52" s="132"/>
      <c r="FU52" s="132"/>
      <c r="FV52" s="132"/>
      <c r="FW52" s="132"/>
      <c r="FX52" s="132"/>
      <c r="FY52" s="132"/>
      <c r="FZ52" s="132"/>
      <c r="GA52" s="132"/>
      <c r="GB52" s="132"/>
      <c r="GC52" s="132"/>
      <c r="GD52" s="132"/>
      <c r="GE52" s="132"/>
      <c r="GF52" s="132"/>
      <c r="GG52" s="132"/>
      <c r="GH52" s="132"/>
      <c r="GI52" s="132"/>
      <c r="GJ52" s="132"/>
      <c r="GK52" s="132"/>
      <c r="GL52" s="132"/>
      <c r="GM52" s="132"/>
      <c r="GN52" s="132"/>
      <c r="GO52" s="132"/>
      <c r="GP52" s="132"/>
      <c r="GQ52" s="132"/>
      <c r="GR52" s="132"/>
      <c r="GS52" s="132"/>
      <c r="GT52" s="132"/>
      <c r="GU52" s="132"/>
      <c r="GV52" s="132"/>
      <c r="GW52" s="132"/>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8"/>
      <c r="IB52" s="138"/>
    </row>
    <row r="53" spans="1:236" ht="121.5" customHeight="1" x14ac:dyDescent="0.35">
      <c r="A53" s="135" t="s">
        <v>293</v>
      </c>
      <c r="B53" s="54" t="s">
        <v>115</v>
      </c>
      <c r="C53" s="54" t="s">
        <v>116</v>
      </c>
      <c r="D53" s="55" t="s">
        <v>337</v>
      </c>
      <c r="E53" s="55" t="s">
        <v>117</v>
      </c>
      <c r="F53" s="63" t="s">
        <v>114</v>
      </c>
      <c r="G53" s="4" t="s">
        <v>184</v>
      </c>
      <c r="H53" s="2">
        <v>41520</v>
      </c>
      <c r="I53" s="64">
        <f t="shared" si="0"/>
        <v>182160817</v>
      </c>
      <c r="J53" s="16"/>
      <c r="K53" s="16"/>
      <c r="L53" s="16">
        <v>179660817</v>
      </c>
      <c r="M53" s="83"/>
      <c r="N53" s="83"/>
      <c r="O53" s="83">
        <v>2500000</v>
      </c>
      <c r="P53" s="53" t="s">
        <v>234</v>
      </c>
      <c r="Q53" s="136" t="s">
        <v>118</v>
      </c>
      <c r="R53" s="18">
        <v>41705</v>
      </c>
      <c r="S53" s="7">
        <v>13</v>
      </c>
      <c r="T53" s="15">
        <v>179660817</v>
      </c>
      <c r="IA53" s="137"/>
      <c r="IB53" s="137"/>
    </row>
    <row r="54" spans="1:236" ht="177" customHeight="1" x14ac:dyDescent="0.35">
      <c r="A54" s="135" t="s">
        <v>294</v>
      </c>
      <c r="B54" s="54" t="s">
        <v>120</v>
      </c>
      <c r="C54" s="54" t="s">
        <v>121</v>
      </c>
      <c r="D54" s="55" t="s">
        <v>329</v>
      </c>
      <c r="E54" s="55" t="s">
        <v>117</v>
      </c>
      <c r="F54" s="63" t="s">
        <v>119</v>
      </c>
      <c r="G54" s="4" t="s">
        <v>184</v>
      </c>
      <c r="H54" s="2">
        <v>41520</v>
      </c>
      <c r="I54" s="64">
        <f t="shared" si="0"/>
        <v>97397028</v>
      </c>
      <c r="J54" s="16"/>
      <c r="K54" s="16"/>
      <c r="L54" s="16">
        <v>95007028</v>
      </c>
      <c r="M54" s="83"/>
      <c r="N54" s="83"/>
      <c r="O54" s="83">
        <v>2390000</v>
      </c>
      <c r="P54" s="53" t="s">
        <v>234</v>
      </c>
      <c r="Q54" s="136" t="s">
        <v>118</v>
      </c>
      <c r="R54" s="18">
        <v>41705</v>
      </c>
      <c r="S54" s="7">
        <v>13</v>
      </c>
      <c r="T54" s="15">
        <v>95007008</v>
      </c>
      <c r="IA54" s="137"/>
      <c r="IB54" s="137"/>
    </row>
    <row r="55" spans="1:236" ht="149.25" customHeight="1" x14ac:dyDescent="0.35">
      <c r="A55" s="139" t="s">
        <v>295</v>
      </c>
      <c r="B55" s="54" t="s">
        <v>123</v>
      </c>
      <c r="C55" s="54" t="s">
        <v>124</v>
      </c>
      <c r="D55" s="55" t="s">
        <v>330</v>
      </c>
      <c r="E55" s="55" t="s">
        <v>125</v>
      </c>
      <c r="F55" s="63" t="s">
        <v>122</v>
      </c>
      <c r="G55" s="4" t="s">
        <v>184</v>
      </c>
      <c r="H55" s="2">
        <v>41520</v>
      </c>
      <c r="I55" s="64">
        <f t="shared" si="0"/>
        <v>499497515</v>
      </c>
      <c r="J55" s="16"/>
      <c r="K55" s="16"/>
      <c r="L55" s="16">
        <v>499497515</v>
      </c>
      <c r="M55" s="83"/>
      <c r="N55" s="83"/>
      <c r="O55" s="83"/>
      <c r="P55" s="53" t="s">
        <v>235</v>
      </c>
      <c r="Q55" s="82" t="s">
        <v>26</v>
      </c>
      <c r="R55" s="18">
        <v>41552</v>
      </c>
      <c r="S55" s="7" t="s">
        <v>202</v>
      </c>
      <c r="T55" s="15">
        <v>499497514.56</v>
      </c>
      <c r="IA55" s="137"/>
      <c r="IB55" s="137"/>
    </row>
    <row r="56" spans="1:236" ht="132" customHeight="1" x14ac:dyDescent="0.35">
      <c r="A56" s="135" t="s">
        <v>296</v>
      </c>
      <c r="B56" s="54" t="s">
        <v>127</v>
      </c>
      <c r="C56" s="54" t="s">
        <v>128</v>
      </c>
      <c r="D56" s="55" t="s">
        <v>330</v>
      </c>
      <c r="E56" s="55" t="s">
        <v>129</v>
      </c>
      <c r="F56" s="63" t="s">
        <v>126</v>
      </c>
      <c r="G56" s="4" t="s">
        <v>184</v>
      </c>
      <c r="H56" s="2">
        <v>41520</v>
      </c>
      <c r="I56" s="64">
        <f t="shared" si="0"/>
        <v>128339480</v>
      </c>
      <c r="J56" s="16"/>
      <c r="K56" s="16"/>
      <c r="L56" s="16">
        <v>128339480</v>
      </c>
      <c r="M56" s="83"/>
      <c r="N56" s="83"/>
      <c r="O56" s="83"/>
      <c r="P56" s="53" t="s">
        <v>236</v>
      </c>
      <c r="Q56" s="136" t="s">
        <v>130</v>
      </c>
      <c r="R56" s="18">
        <v>41713</v>
      </c>
      <c r="S56" s="7">
        <v>35</v>
      </c>
      <c r="T56" s="15">
        <v>128339480</v>
      </c>
      <c r="IA56" s="137"/>
      <c r="IB56" s="137"/>
    </row>
    <row r="57" spans="1:236" ht="120.75" customHeight="1" x14ac:dyDescent="0.35">
      <c r="A57" s="135" t="s">
        <v>297</v>
      </c>
      <c r="B57" s="54" t="s">
        <v>132</v>
      </c>
      <c r="C57" s="54" t="s">
        <v>128</v>
      </c>
      <c r="D57" s="55" t="s">
        <v>330</v>
      </c>
      <c r="E57" s="55" t="s">
        <v>129</v>
      </c>
      <c r="F57" s="63" t="s">
        <v>131</v>
      </c>
      <c r="G57" s="4" t="s">
        <v>184</v>
      </c>
      <c r="H57" s="2">
        <v>41520</v>
      </c>
      <c r="I57" s="64">
        <f t="shared" si="0"/>
        <v>178941390</v>
      </c>
      <c r="J57" s="16"/>
      <c r="K57" s="16"/>
      <c r="L57" s="16">
        <v>178941390</v>
      </c>
      <c r="M57" s="83"/>
      <c r="N57" s="83"/>
      <c r="O57" s="83"/>
      <c r="P57" s="53" t="s">
        <v>236</v>
      </c>
      <c r="Q57" s="136" t="s">
        <v>130</v>
      </c>
      <c r="R57" s="18">
        <v>41713</v>
      </c>
      <c r="S57" s="7">
        <v>35</v>
      </c>
      <c r="T57" s="15">
        <v>178941390</v>
      </c>
      <c r="IA57" s="137"/>
      <c r="IB57" s="137"/>
    </row>
    <row r="58" spans="1:236" ht="147" customHeight="1" x14ac:dyDescent="0.35">
      <c r="A58" s="135" t="s">
        <v>298</v>
      </c>
      <c r="B58" s="54" t="s">
        <v>134</v>
      </c>
      <c r="C58" s="54" t="s">
        <v>135</v>
      </c>
      <c r="D58" s="55" t="s">
        <v>330</v>
      </c>
      <c r="E58" s="55" t="s">
        <v>136</v>
      </c>
      <c r="F58" s="63" t="s">
        <v>133</v>
      </c>
      <c r="G58" s="4" t="s">
        <v>184</v>
      </c>
      <c r="H58" s="2">
        <v>41520</v>
      </c>
      <c r="I58" s="64">
        <f t="shared" si="0"/>
        <v>1518862661</v>
      </c>
      <c r="J58" s="16">
        <v>10775175</v>
      </c>
      <c r="K58" s="16"/>
      <c r="L58" s="16">
        <v>1507215260</v>
      </c>
      <c r="M58" s="83"/>
      <c r="N58" s="83"/>
      <c r="O58" s="83">
        <v>872226</v>
      </c>
      <c r="P58" s="53" t="s">
        <v>237</v>
      </c>
      <c r="Q58" s="82" t="s">
        <v>26</v>
      </c>
      <c r="R58" s="18">
        <v>41968</v>
      </c>
      <c r="S58" s="7" t="s">
        <v>208</v>
      </c>
      <c r="T58" s="15">
        <v>1518862661</v>
      </c>
      <c r="IA58" s="137"/>
      <c r="IB58" s="137"/>
    </row>
    <row r="59" spans="1:236" ht="143.25" customHeight="1" x14ac:dyDescent="0.35">
      <c r="A59" s="135" t="s">
        <v>299</v>
      </c>
      <c r="B59" s="54" t="s">
        <v>138</v>
      </c>
      <c r="C59" s="54" t="s">
        <v>139</v>
      </c>
      <c r="D59" s="55" t="s">
        <v>337</v>
      </c>
      <c r="E59" s="55" t="s">
        <v>140</v>
      </c>
      <c r="F59" s="63" t="s">
        <v>137</v>
      </c>
      <c r="G59" s="4" t="s">
        <v>184</v>
      </c>
      <c r="H59" s="2">
        <v>41520</v>
      </c>
      <c r="I59" s="64">
        <f t="shared" si="0"/>
        <v>742511963</v>
      </c>
      <c r="J59" s="16"/>
      <c r="K59" s="16"/>
      <c r="L59" s="16">
        <v>742511963</v>
      </c>
      <c r="M59" s="83"/>
      <c r="N59" s="83"/>
      <c r="O59" s="83"/>
      <c r="P59" s="53" t="s">
        <v>238</v>
      </c>
      <c r="Q59" s="82" t="s">
        <v>141</v>
      </c>
      <c r="R59" s="18">
        <v>41654</v>
      </c>
      <c r="S59" s="7">
        <v>37</v>
      </c>
      <c r="T59" s="15">
        <v>742511963</v>
      </c>
      <c r="IA59" s="137"/>
      <c r="IB59" s="137"/>
    </row>
    <row r="60" spans="1:236" ht="146.25" customHeight="1" x14ac:dyDescent="0.35">
      <c r="A60" s="135" t="s">
        <v>300</v>
      </c>
      <c r="B60" s="54" t="s">
        <v>143</v>
      </c>
      <c r="C60" s="54" t="s">
        <v>144</v>
      </c>
      <c r="D60" s="55" t="s">
        <v>330</v>
      </c>
      <c r="E60" s="55" t="s">
        <v>140</v>
      </c>
      <c r="F60" s="63" t="s">
        <v>142</v>
      </c>
      <c r="G60" s="4" t="s">
        <v>184</v>
      </c>
      <c r="H60" s="2">
        <v>41520</v>
      </c>
      <c r="I60" s="64">
        <f t="shared" si="0"/>
        <v>651361443</v>
      </c>
      <c r="J60" s="16"/>
      <c r="K60" s="16"/>
      <c r="L60" s="16">
        <v>624723467</v>
      </c>
      <c r="M60" s="83"/>
      <c r="N60" s="83"/>
      <c r="O60" s="16">
        <v>26637976</v>
      </c>
      <c r="P60" s="53" t="s">
        <v>238</v>
      </c>
      <c r="Q60" s="82" t="s">
        <v>26</v>
      </c>
      <c r="R60" s="18">
        <v>41552</v>
      </c>
      <c r="S60" s="7" t="s">
        <v>202</v>
      </c>
      <c r="T60" s="15">
        <v>624723467</v>
      </c>
      <c r="IA60" s="137"/>
      <c r="IB60" s="137"/>
    </row>
    <row r="61" spans="1:236" ht="195" customHeight="1" x14ac:dyDescent="0.35">
      <c r="A61" s="135" t="s">
        <v>301</v>
      </c>
      <c r="B61" s="54" t="s">
        <v>146</v>
      </c>
      <c r="C61" s="54" t="s">
        <v>147</v>
      </c>
      <c r="D61" s="55" t="s">
        <v>336</v>
      </c>
      <c r="E61" s="55" t="s">
        <v>385</v>
      </c>
      <c r="F61" s="63" t="s">
        <v>145</v>
      </c>
      <c r="G61" s="4" t="s">
        <v>184</v>
      </c>
      <c r="H61" s="2">
        <v>41520</v>
      </c>
      <c r="I61" s="64">
        <f t="shared" si="0"/>
        <v>2169856842</v>
      </c>
      <c r="J61" s="16"/>
      <c r="K61" s="16"/>
      <c r="L61" s="16">
        <v>2169856842</v>
      </c>
      <c r="M61" s="83"/>
      <c r="N61" s="83"/>
      <c r="O61" s="83"/>
      <c r="P61" s="53" t="s">
        <v>224</v>
      </c>
      <c r="Q61" s="82" t="s">
        <v>26</v>
      </c>
      <c r="R61" s="18" t="s">
        <v>200</v>
      </c>
      <c r="S61" s="7" t="s">
        <v>201</v>
      </c>
      <c r="T61" s="15">
        <v>2169856842</v>
      </c>
      <c r="IA61" s="137"/>
      <c r="IB61" s="137"/>
    </row>
    <row r="62" spans="1:236" ht="132" customHeight="1" x14ac:dyDescent="0.35">
      <c r="A62" s="135" t="s">
        <v>302</v>
      </c>
      <c r="B62" s="54" t="s">
        <v>149</v>
      </c>
      <c r="C62" s="54" t="s">
        <v>150</v>
      </c>
      <c r="D62" s="55" t="s">
        <v>337</v>
      </c>
      <c r="E62" s="55" t="s">
        <v>151</v>
      </c>
      <c r="F62" s="63" t="s">
        <v>148</v>
      </c>
      <c r="G62" s="1" t="s">
        <v>185</v>
      </c>
      <c r="H62" s="2">
        <v>41614</v>
      </c>
      <c r="I62" s="64">
        <f t="shared" si="0"/>
        <v>602631734.89999998</v>
      </c>
      <c r="J62" s="16"/>
      <c r="K62" s="16"/>
      <c r="L62" s="16">
        <v>602631734.89999998</v>
      </c>
      <c r="M62" s="83"/>
      <c r="N62" s="83"/>
      <c r="O62" s="83"/>
      <c r="P62" s="53" t="s">
        <v>239</v>
      </c>
      <c r="Q62" s="82" t="s">
        <v>26</v>
      </c>
      <c r="R62" s="18">
        <v>41689</v>
      </c>
      <c r="S62" s="7" t="s">
        <v>205</v>
      </c>
      <c r="T62" s="15">
        <v>602631734.89999998</v>
      </c>
      <c r="IA62" s="137"/>
      <c r="IB62" s="137"/>
    </row>
    <row r="63" spans="1:236" ht="235.5" customHeight="1" x14ac:dyDescent="0.35">
      <c r="A63" s="135" t="s">
        <v>303</v>
      </c>
      <c r="B63" s="54" t="s">
        <v>153</v>
      </c>
      <c r="C63" s="54" t="s">
        <v>154</v>
      </c>
      <c r="D63" s="55" t="s">
        <v>331</v>
      </c>
      <c r="E63" s="55" t="s">
        <v>117</v>
      </c>
      <c r="F63" s="63" t="s">
        <v>152</v>
      </c>
      <c r="G63" s="1" t="s">
        <v>185</v>
      </c>
      <c r="H63" s="2">
        <v>41614</v>
      </c>
      <c r="I63" s="64">
        <f t="shared" si="0"/>
        <v>185937057.47</v>
      </c>
      <c r="J63" s="16"/>
      <c r="K63" s="16"/>
      <c r="L63" s="16">
        <v>185937057.47</v>
      </c>
      <c r="M63" s="83"/>
      <c r="N63" s="83"/>
      <c r="O63" s="83"/>
      <c r="P63" s="53" t="s">
        <v>240</v>
      </c>
      <c r="Q63" s="136" t="s">
        <v>155</v>
      </c>
      <c r="R63" s="18">
        <v>41793</v>
      </c>
      <c r="S63" s="7">
        <v>28</v>
      </c>
      <c r="T63" s="13">
        <v>185937057.47</v>
      </c>
      <c r="IA63" s="137"/>
      <c r="IB63" s="137"/>
    </row>
    <row r="64" spans="1:236" ht="111" customHeight="1" x14ac:dyDescent="0.35">
      <c r="A64" s="135" t="s">
        <v>304</v>
      </c>
      <c r="B64" s="54" t="s">
        <v>157</v>
      </c>
      <c r="C64" s="54" t="s">
        <v>104</v>
      </c>
      <c r="D64" s="55" t="s">
        <v>330</v>
      </c>
      <c r="E64" s="55" t="s">
        <v>105</v>
      </c>
      <c r="F64" s="63" t="s">
        <v>156</v>
      </c>
      <c r="G64" s="4" t="s">
        <v>186</v>
      </c>
      <c r="H64" s="2">
        <v>41262</v>
      </c>
      <c r="I64" s="64">
        <f t="shared" si="0"/>
        <v>687633943</v>
      </c>
      <c r="J64" s="140"/>
      <c r="K64" s="140"/>
      <c r="L64" s="16">
        <v>687633943</v>
      </c>
      <c r="M64" s="83"/>
      <c r="N64" s="83"/>
      <c r="O64" s="83"/>
      <c r="P64" s="53" t="s">
        <v>241</v>
      </c>
      <c r="Q64" s="82" t="s">
        <v>26</v>
      </c>
      <c r="R64" s="18">
        <v>41436</v>
      </c>
      <c r="S64" s="104" t="s">
        <v>194</v>
      </c>
      <c r="T64" s="115">
        <v>687633943</v>
      </c>
      <c r="HY64" s="137"/>
      <c r="HZ64" s="137"/>
      <c r="IA64" s="137"/>
      <c r="IB64" s="137"/>
    </row>
    <row r="65" spans="1:236" ht="105.75" customHeight="1" x14ac:dyDescent="0.35">
      <c r="A65" s="135" t="s">
        <v>305</v>
      </c>
      <c r="B65" s="54" t="s">
        <v>159</v>
      </c>
      <c r="C65" s="54" t="s">
        <v>116</v>
      </c>
      <c r="D65" s="55" t="s">
        <v>333</v>
      </c>
      <c r="E65" s="55" t="s">
        <v>117</v>
      </c>
      <c r="F65" s="63" t="s">
        <v>158</v>
      </c>
      <c r="G65" s="4" t="s">
        <v>186</v>
      </c>
      <c r="H65" s="2">
        <v>41262</v>
      </c>
      <c r="I65" s="64">
        <f t="shared" si="0"/>
        <v>169000020</v>
      </c>
      <c r="J65" s="140"/>
      <c r="K65" s="140"/>
      <c r="L65" s="16">
        <v>169000020</v>
      </c>
      <c r="M65" s="83"/>
      <c r="N65" s="83"/>
      <c r="O65" s="83"/>
      <c r="P65" s="53" t="s">
        <v>240</v>
      </c>
      <c r="Q65" s="82" t="s">
        <v>26</v>
      </c>
      <c r="R65" s="18">
        <v>41436</v>
      </c>
      <c r="S65" s="104" t="s">
        <v>194</v>
      </c>
      <c r="T65" s="115">
        <v>169000020</v>
      </c>
      <c r="HY65" s="137"/>
      <c r="HZ65" s="137"/>
      <c r="IA65" s="137"/>
      <c r="IB65" s="137"/>
    </row>
    <row r="66" spans="1:236" ht="112.5" customHeight="1" x14ac:dyDescent="0.35">
      <c r="A66" s="135" t="s">
        <v>306</v>
      </c>
      <c r="B66" s="54" t="s">
        <v>161</v>
      </c>
      <c r="C66" s="54" t="s">
        <v>128</v>
      </c>
      <c r="D66" s="55" t="s">
        <v>330</v>
      </c>
      <c r="E66" s="55" t="s">
        <v>129</v>
      </c>
      <c r="F66" s="63" t="s">
        <v>160</v>
      </c>
      <c r="G66" s="4" t="s">
        <v>186</v>
      </c>
      <c r="H66" s="2">
        <v>41262</v>
      </c>
      <c r="I66" s="64">
        <f t="shared" si="0"/>
        <v>139891652</v>
      </c>
      <c r="J66" s="140"/>
      <c r="K66" s="140"/>
      <c r="L66" s="141">
        <v>139891652</v>
      </c>
      <c r="M66" s="83"/>
      <c r="N66" s="83"/>
      <c r="O66" s="83"/>
      <c r="P66" s="53" t="s">
        <v>242</v>
      </c>
      <c r="Q66" s="82" t="s">
        <v>26</v>
      </c>
      <c r="R66" s="18">
        <v>41436</v>
      </c>
      <c r="S66" s="104" t="s">
        <v>194</v>
      </c>
      <c r="T66" s="115">
        <v>139891652</v>
      </c>
      <c r="HY66" s="137"/>
      <c r="HZ66" s="137"/>
      <c r="IA66" s="137"/>
      <c r="IB66" s="137"/>
    </row>
    <row r="67" spans="1:236" ht="122.25" customHeight="1" x14ac:dyDescent="0.35">
      <c r="A67" s="135" t="s">
        <v>307</v>
      </c>
      <c r="B67" s="54" t="s">
        <v>163</v>
      </c>
      <c r="C67" s="54" t="s">
        <v>97</v>
      </c>
      <c r="D67" s="55" t="s">
        <v>330</v>
      </c>
      <c r="E67" s="55" t="s">
        <v>98</v>
      </c>
      <c r="F67" s="63" t="s">
        <v>162</v>
      </c>
      <c r="G67" s="4" t="s">
        <v>186</v>
      </c>
      <c r="H67" s="2">
        <v>41262</v>
      </c>
      <c r="I67" s="64">
        <f t="shared" si="0"/>
        <v>371337353</v>
      </c>
      <c r="J67" s="140"/>
      <c r="K67" s="141"/>
      <c r="L67" s="141">
        <v>371337353</v>
      </c>
      <c r="M67" s="83"/>
      <c r="N67" s="83"/>
      <c r="O67" s="83"/>
      <c r="P67" s="53" t="s">
        <v>230</v>
      </c>
      <c r="Q67" s="82" t="s">
        <v>26</v>
      </c>
      <c r="R67" s="18" t="s">
        <v>195</v>
      </c>
      <c r="S67" s="104" t="s">
        <v>196</v>
      </c>
      <c r="T67" s="115">
        <v>371337353</v>
      </c>
      <c r="IA67" s="137"/>
      <c r="IB67" s="137"/>
    </row>
    <row r="68" spans="1:236" ht="146.25" customHeight="1" x14ac:dyDescent="0.35">
      <c r="A68" s="135" t="s">
        <v>308</v>
      </c>
      <c r="B68" s="54" t="s">
        <v>165</v>
      </c>
      <c r="C68" s="54" t="s">
        <v>116</v>
      </c>
      <c r="D68" s="55" t="s">
        <v>328</v>
      </c>
      <c r="E68" s="55" t="s">
        <v>386</v>
      </c>
      <c r="F68" s="63" t="s">
        <v>164</v>
      </c>
      <c r="G68" s="4" t="s">
        <v>186</v>
      </c>
      <c r="H68" s="2">
        <v>41262</v>
      </c>
      <c r="I68" s="64">
        <f t="shared" si="0"/>
        <v>40690670</v>
      </c>
      <c r="J68" s="140"/>
      <c r="K68" s="141"/>
      <c r="L68" s="141">
        <v>40690670</v>
      </c>
      <c r="M68" s="83"/>
      <c r="N68" s="83"/>
      <c r="O68" s="83"/>
      <c r="P68" s="53" t="s">
        <v>243</v>
      </c>
      <c r="Q68" s="82" t="s">
        <v>26</v>
      </c>
      <c r="R68" s="18">
        <v>41436</v>
      </c>
      <c r="S68" s="104" t="s">
        <v>194</v>
      </c>
      <c r="T68" s="115">
        <v>40690670</v>
      </c>
      <c r="IA68" s="137"/>
      <c r="IB68" s="137"/>
    </row>
    <row r="69" spans="1:236" ht="109.5" customHeight="1" x14ac:dyDescent="0.35">
      <c r="A69" s="135" t="s">
        <v>309</v>
      </c>
      <c r="B69" s="54" t="s">
        <v>167</v>
      </c>
      <c r="C69" s="54" t="s">
        <v>124</v>
      </c>
      <c r="D69" s="55" t="s">
        <v>330</v>
      </c>
      <c r="E69" s="55" t="s">
        <v>125</v>
      </c>
      <c r="F69" s="63" t="s">
        <v>166</v>
      </c>
      <c r="G69" s="4" t="s">
        <v>183</v>
      </c>
      <c r="H69" s="2" t="s">
        <v>182</v>
      </c>
      <c r="I69" s="64">
        <f t="shared" si="0"/>
        <v>227801795</v>
      </c>
      <c r="J69" s="140"/>
      <c r="K69" s="141"/>
      <c r="L69" s="141">
        <v>227801795</v>
      </c>
      <c r="M69" s="83"/>
      <c r="N69" s="83"/>
      <c r="O69" s="83"/>
      <c r="P69" s="53" t="s">
        <v>244</v>
      </c>
      <c r="Q69" s="82" t="s">
        <v>26</v>
      </c>
      <c r="R69" s="18">
        <v>41388</v>
      </c>
      <c r="S69" s="104" t="s">
        <v>197</v>
      </c>
      <c r="T69" s="115">
        <v>227801795</v>
      </c>
      <c r="IA69" s="137"/>
      <c r="IB69" s="137"/>
    </row>
    <row r="70" spans="1:236" s="133" customFormat="1" ht="158.25" customHeight="1" x14ac:dyDescent="0.35">
      <c r="A70" s="135" t="s">
        <v>310</v>
      </c>
      <c r="B70" s="54" t="s">
        <v>168</v>
      </c>
      <c r="C70" s="54" t="s">
        <v>318</v>
      </c>
      <c r="D70" s="55"/>
      <c r="E70" s="55" t="s">
        <v>113</v>
      </c>
      <c r="F70" s="63" t="s">
        <v>388</v>
      </c>
      <c r="G70" s="4" t="s">
        <v>346</v>
      </c>
      <c r="H70" s="2" t="s">
        <v>345</v>
      </c>
      <c r="I70" s="64">
        <f t="shared" si="0"/>
        <v>0</v>
      </c>
      <c r="J70" s="140"/>
      <c r="K70" s="141"/>
      <c r="L70" s="16">
        <f>295240000-295240000</f>
        <v>0</v>
      </c>
      <c r="M70" s="83"/>
      <c r="N70" s="83"/>
      <c r="O70" s="83"/>
      <c r="P70" s="53" t="s">
        <v>245</v>
      </c>
      <c r="Q70" s="82" t="s">
        <v>169</v>
      </c>
      <c r="R70" s="18">
        <v>42417</v>
      </c>
      <c r="S70" s="104">
        <v>1</v>
      </c>
      <c r="T70" s="115">
        <v>295240000</v>
      </c>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32"/>
      <c r="CC70" s="132"/>
      <c r="CD70" s="132"/>
      <c r="CE70" s="132"/>
      <c r="CF70" s="132"/>
      <c r="CG70" s="132"/>
      <c r="CH70" s="132"/>
      <c r="CI70" s="132"/>
      <c r="CJ70" s="132"/>
      <c r="CK70" s="132"/>
      <c r="CL70" s="132"/>
      <c r="CM70" s="132"/>
      <c r="CN70" s="132"/>
      <c r="CO70" s="132"/>
      <c r="CP70" s="132"/>
      <c r="CQ70" s="132"/>
      <c r="CR70" s="132"/>
      <c r="CS70" s="132"/>
      <c r="CT70" s="132"/>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132"/>
      <c r="GB70" s="132"/>
      <c r="GC70" s="132"/>
      <c r="GD70" s="132"/>
      <c r="GE70" s="132"/>
      <c r="GF70" s="132"/>
      <c r="GG70" s="132"/>
      <c r="GH70" s="132"/>
      <c r="GI70" s="132"/>
      <c r="GJ70" s="132"/>
      <c r="GK70" s="132"/>
      <c r="GL70" s="132"/>
      <c r="GM70" s="132"/>
      <c r="GN70" s="132"/>
      <c r="GO70" s="132"/>
      <c r="GP70" s="132"/>
      <c r="GQ70" s="132"/>
      <c r="GR70" s="132"/>
      <c r="GS70" s="132"/>
      <c r="GT70" s="132"/>
      <c r="GU70" s="132"/>
      <c r="GV70" s="132"/>
      <c r="GW70" s="132"/>
      <c r="GX70" s="132"/>
      <c r="GY70" s="132"/>
      <c r="GZ70" s="132"/>
      <c r="HA70" s="132"/>
      <c r="HB70" s="132"/>
      <c r="HC70" s="132"/>
      <c r="HD70" s="132"/>
      <c r="HE70" s="132"/>
      <c r="HF70" s="132"/>
      <c r="HG70" s="132"/>
      <c r="HH70" s="132"/>
      <c r="HI70" s="132"/>
      <c r="HJ70" s="132"/>
      <c r="HK70" s="132"/>
      <c r="HL70" s="132"/>
      <c r="HM70" s="132"/>
      <c r="HN70" s="132"/>
      <c r="HO70" s="132"/>
      <c r="HP70" s="132"/>
      <c r="HQ70" s="132"/>
      <c r="HR70" s="132"/>
      <c r="HS70" s="132"/>
      <c r="HT70" s="132"/>
      <c r="HU70" s="132"/>
      <c r="HV70" s="132"/>
      <c r="HW70" s="132"/>
      <c r="HX70" s="132"/>
      <c r="HY70" s="132"/>
      <c r="HZ70" s="132"/>
      <c r="IA70" s="138"/>
      <c r="IB70" s="138"/>
    </row>
    <row r="71" spans="1:236" s="151" customFormat="1" ht="153" customHeight="1" x14ac:dyDescent="0.35">
      <c r="A71" s="142" t="s">
        <v>311</v>
      </c>
      <c r="B71" s="143" t="s">
        <v>348</v>
      </c>
      <c r="C71" s="143"/>
      <c r="D71" s="144" t="s">
        <v>330</v>
      </c>
      <c r="E71" s="144" t="s">
        <v>105</v>
      </c>
      <c r="F71" s="63" t="s">
        <v>170</v>
      </c>
      <c r="G71" s="4" t="s">
        <v>187</v>
      </c>
      <c r="H71" s="2">
        <v>42353</v>
      </c>
      <c r="I71" s="64">
        <f t="shared" si="0"/>
        <v>815784860.55999994</v>
      </c>
      <c r="J71" s="145"/>
      <c r="K71" s="146"/>
      <c r="L71" s="16">
        <v>815784860.55999994</v>
      </c>
      <c r="M71" s="147"/>
      <c r="N71" s="147"/>
      <c r="O71" s="145"/>
      <c r="P71" s="53" t="s">
        <v>241</v>
      </c>
      <c r="Q71" s="82" t="s">
        <v>256</v>
      </c>
      <c r="R71" s="18">
        <v>42353</v>
      </c>
      <c r="S71" s="148" t="s">
        <v>211</v>
      </c>
      <c r="T71" s="149">
        <v>815784861</v>
      </c>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c r="CV71" s="150"/>
      <c r="CW71" s="150"/>
      <c r="CX71" s="150"/>
      <c r="CY71" s="150"/>
      <c r="CZ71" s="150"/>
      <c r="DA71" s="150"/>
      <c r="DB71" s="150"/>
      <c r="DC71" s="150"/>
      <c r="DD71" s="150"/>
      <c r="DE71" s="150"/>
      <c r="DF71" s="150"/>
      <c r="DG71" s="150"/>
      <c r="DH71" s="150"/>
      <c r="DI71" s="150"/>
      <c r="DJ71" s="150"/>
      <c r="DK71" s="150"/>
      <c r="DL71" s="150"/>
      <c r="DM71" s="150"/>
      <c r="DN71" s="150"/>
      <c r="DO71" s="150"/>
      <c r="DP71" s="150"/>
      <c r="DQ71" s="150"/>
      <c r="DR71" s="150"/>
      <c r="DS71" s="150"/>
      <c r="DT71" s="150"/>
      <c r="DU71" s="150"/>
      <c r="DV71" s="150"/>
      <c r="DW71" s="150"/>
      <c r="DX71" s="150"/>
      <c r="DY71" s="150"/>
      <c r="DZ71" s="150"/>
      <c r="EA71" s="150"/>
      <c r="EB71" s="150"/>
      <c r="EC71" s="150"/>
      <c r="ED71" s="150"/>
      <c r="EE71" s="150"/>
      <c r="EF71" s="150"/>
      <c r="EG71" s="150"/>
      <c r="EH71" s="150"/>
      <c r="EI71" s="150"/>
      <c r="EJ71" s="150"/>
      <c r="EK71" s="150"/>
      <c r="EL71" s="150"/>
      <c r="EM71" s="150"/>
      <c r="EN71" s="150"/>
      <c r="EO71" s="150"/>
      <c r="EP71" s="150"/>
      <c r="EQ71" s="150"/>
      <c r="ER71" s="150"/>
      <c r="ES71" s="150"/>
      <c r="ET71" s="150"/>
      <c r="EU71" s="150"/>
      <c r="EV71" s="150"/>
      <c r="EW71" s="150"/>
      <c r="EX71" s="150"/>
      <c r="EY71" s="150"/>
      <c r="EZ71" s="150"/>
      <c r="FA71" s="150"/>
      <c r="FB71" s="150"/>
      <c r="FC71" s="150"/>
      <c r="FD71" s="150"/>
      <c r="FE71" s="150"/>
      <c r="FF71" s="150"/>
      <c r="FG71" s="150"/>
      <c r="FH71" s="150"/>
      <c r="FI71" s="150"/>
      <c r="FJ71" s="150"/>
      <c r="FK71" s="150"/>
      <c r="FL71" s="150"/>
      <c r="FM71" s="150"/>
      <c r="FN71" s="150"/>
      <c r="FO71" s="150"/>
      <c r="FP71" s="150"/>
      <c r="FQ71" s="150"/>
      <c r="FR71" s="150"/>
      <c r="FS71" s="150"/>
      <c r="FT71" s="150"/>
      <c r="FU71" s="150"/>
      <c r="FV71" s="150"/>
      <c r="FW71" s="150"/>
      <c r="FX71" s="150"/>
      <c r="FY71" s="150"/>
      <c r="FZ71" s="150"/>
      <c r="GA71" s="150"/>
      <c r="GB71" s="150"/>
      <c r="GC71" s="150"/>
      <c r="GD71" s="150"/>
      <c r="GE71" s="150"/>
      <c r="GF71" s="150"/>
      <c r="GG71" s="150"/>
      <c r="GH71" s="150"/>
      <c r="GI71" s="150"/>
      <c r="GJ71" s="150"/>
      <c r="GK71" s="150"/>
      <c r="GL71" s="150"/>
      <c r="GM71" s="150"/>
      <c r="GN71" s="150"/>
      <c r="GO71" s="150"/>
      <c r="GP71" s="150"/>
      <c r="GQ71" s="150"/>
      <c r="GR71" s="150"/>
      <c r="GS71" s="150"/>
      <c r="GT71" s="150"/>
      <c r="GU71" s="150"/>
      <c r="GV71" s="150"/>
      <c r="GW71" s="150"/>
      <c r="GX71" s="150"/>
      <c r="GY71" s="150"/>
      <c r="GZ71" s="150"/>
      <c r="HA71" s="150"/>
      <c r="HB71" s="150"/>
      <c r="HC71" s="150"/>
      <c r="HD71" s="150"/>
      <c r="HE71" s="150"/>
      <c r="HF71" s="150"/>
      <c r="HG71" s="150"/>
      <c r="HH71" s="150"/>
      <c r="HI71" s="150"/>
      <c r="HJ71" s="150"/>
      <c r="HK71" s="150"/>
      <c r="HL71" s="150"/>
      <c r="HM71" s="150"/>
      <c r="HN71" s="150"/>
      <c r="HO71" s="150"/>
      <c r="HP71" s="150"/>
      <c r="HQ71" s="150"/>
      <c r="HR71" s="150"/>
      <c r="HS71" s="150"/>
      <c r="HT71" s="150"/>
    </row>
    <row r="72" spans="1:236" ht="130.5" customHeight="1" x14ac:dyDescent="0.25">
      <c r="A72" s="108" t="s">
        <v>312</v>
      </c>
      <c r="B72" s="69" t="s">
        <v>320</v>
      </c>
      <c r="C72" s="69" t="s">
        <v>319</v>
      </c>
      <c r="D72" s="70" t="s">
        <v>330</v>
      </c>
      <c r="E72" s="70" t="s">
        <v>16</v>
      </c>
      <c r="F72" s="152">
        <v>2016000040034</v>
      </c>
      <c r="G72" s="153" t="s">
        <v>258</v>
      </c>
      <c r="H72" s="154" t="s">
        <v>259</v>
      </c>
      <c r="I72" s="89">
        <f>SUM(J72:O72)</f>
        <v>11463057890</v>
      </c>
      <c r="J72" s="89"/>
      <c r="K72" s="89">
        <f>11197445129+265612761</f>
        <v>11463057890</v>
      </c>
      <c r="L72" s="89"/>
      <c r="M72" s="89"/>
      <c r="N72" s="85"/>
      <c r="O72" s="89"/>
      <c r="P72" s="73" t="s">
        <v>252</v>
      </c>
      <c r="Q72" s="73" t="s">
        <v>255</v>
      </c>
      <c r="R72" s="155">
        <v>42795</v>
      </c>
      <c r="S72" s="156">
        <v>158</v>
      </c>
      <c r="T72" s="13">
        <v>11197445129</v>
      </c>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c r="CM72" s="157"/>
      <c r="CN72" s="157"/>
      <c r="CO72" s="157"/>
      <c r="CP72" s="157"/>
      <c r="CQ72" s="157"/>
      <c r="CR72" s="157"/>
      <c r="CS72" s="157"/>
      <c r="CT72" s="157"/>
      <c r="CU72" s="157"/>
      <c r="CV72" s="157"/>
      <c r="CW72" s="157"/>
      <c r="CX72" s="157"/>
      <c r="CY72" s="157"/>
      <c r="CZ72" s="157"/>
      <c r="DA72" s="157"/>
      <c r="DB72" s="157"/>
      <c r="DC72" s="157"/>
      <c r="DD72" s="157"/>
      <c r="DE72" s="157"/>
      <c r="DF72" s="157"/>
      <c r="DG72" s="157"/>
      <c r="DH72" s="157"/>
      <c r="DI72" s="157"/>
      <c r="DJ72" s="157"/>
      <c r="DK72" s="157"/>
      <c r="DL72" s="157"/>
      <c r="DM72" s="157"/>
      <c r="DN72" s="157"/>
      <c r="DO72" s="157"/>
      <c r="DP72" s="157"/>
      <c r="DQ72" s="157"/>
      <c r="DR72" s="157"/>
      <c r="DS72" s="157"/>
      <c r="DT72" s="157"/>
      <c r="DU72" s="157"/>
      <c r="DV72" s="157"/>
      <c r="DW72" s="157"/>
      <c r="DX72" s="157"/>
      <c r="DY72" s="157"/>
      <c r="DZ72" s="157"/>
      <c r="EA72" s="157"/>
      <c r="EB72" s="157"/>
      <c r="EC72" s="157"/>
      <c r="ED72" s="157"/>
      <c r="EE72" s="157"/>
      <c r="EF72" s="157"/>
      <c r="EG72" s="157"/>
      <c r="EH72" s="157"/>
      <c r="EI72" s="157"/>
      <c r="EJ72" s="157"/>
      <c r="EK72" s="157"/>
      <c r="EL72" s="157"/>
      <c r="EM72" s="157"/>
      <c r="EN72" s="157"/>
      <c r="EO72" s="157"/>
      <c r="EP72" s="157"/>
      <c r="EQ72" s="157"/>
      <c r="ER72" s="157"/>
      <c r="ES72" s="157"/>
      <c r="ET72" s="157"/>
      <c r="EU72" s="157"/>
      <c r="EV72" s="157"/>
      <c r="EW72" s="157"/>
      <c r="EX72" s="157"/>
      <c r="EY72" s="157"/>
      <c r="EZ72" s="157"/>
      <c r="FA72" s="157"/>
      <c r="FB72" s="157"/>
      <c r="FC72" s="157"/>
      <c r="FD72" s="157"/>
      <c r="FE72" s="157"/>
      <c r="FF72" s="157"/>
      <c r="FG72" s="157"/>
      <c r="FH72" s="157"/>
      <c r="FI72" s="157"/>
      <c r="FJ72" s="157"/>
      <c r="FK72" s="157"/>
      <c r="FL72" s="157"/>
      <c r="FM72" s="157"/>
      <c r="FN72" s="157"/>
      <c r="FO72" s="157"/>
      <c r="FP72" s="157"/>
      <c r="FQ72" s="157"/>
      <c r="FR72" s="157"/>
      <c r="FS72" s="157"/>
      <c r="FT72" s="157"/>
      <c r="FU72" s="157"/>
      <c r="FV72" s="157"/>
      <c r="FW72" s="157"/>
      <c r="FX72" s="157"/>
      <c r="FY72" s="157"/>
      <c r="FZ72" s="157"/>
      <c r="GA72" s="157"/>
      <c r="GB72" s="157"/>
      <c r="GC72" s="157"/>
      <c r="GD72" s="157"/>
      <c r="GE72" s="157"/>
      <c r="GF72" s="157"/>
      <c r="GG72" s="157"/>
      <c r="GH72" s="157"/>
      <c r="GI72" s="157"/>
      <c r="GJ72" s="157"/>
      <c r="GK72" s="157"/>
      <c r="GL72" s="157"/>
      <c r="GM72" s="157"/>
      <c r="GN72" s="157"/>
      <c r="GO72" s="157"/>
      <c r="GP72" s="157"/>
      <c r="GQ72" s="157"/>
      <c r="GR72" s="157"/>
      <c r="GS72" s="157"/>
      <c r="GT72" s="157"/>
      <c r="GU72" s="157"/>
      <c r="GV72" s="157"/>
      <c r="GW72" s="157"/>
      <c r="GX72" s="157"/>
      <c r="GY72" s="157"/>
      <c r="GZ72" s="157"/>
      <c r="HA72" s="157"/>
      <c r="HB72" s="157"/>
      <c r="HC72" s="157"/>
      <c r="HD72" s="157"/>
      <c r="HE72" s="157"/>
      <c r="HF72" s="157"/>
      <c r="HG72" s="157"/>
      <c r="HH72" s="157"/>
      <c r="HI72" s="157"/>
      <c r="HJ72" s="157"/>
      <c r="HK72" s="157"/>
      <c r="HL72" s="157"/>
      <c r="HM72" s="157"/>
      <c r="HN72" s="157"/>
      <c r="HO72" s="157"/>
      <c r="HP72" s="157"/>
      <c r="HQ72" s="157"/>
      <c r="HR72" s="157"/>
      <c r="HS72" s="157"/>
      <c r="HT72" s="157"/>
      <c r="HU72" s="157"/>
      <c r="HV72" s="157"/>
      <c r="HW72" s="157"/>
      <c r="HX72" s="157"/>
      <c r="HY72" s="157"/>
      <c r="HZ72" s="157"/>
      <c r="IA72" s="157"/>
      <c r="IB72" s="157"/>
    </row>
    <row r="73" spans="1:236" ht="130.5" customHeight="1" x14ac:dyDescent="0.25">
      <c r="A73" s="108"/>
      <c r="B73" s="76"/>
      <c r="C73" s="76"/>
      <c r="D73" s="77"/>
      <c r="E73" s="77"/>
      <c r="F73" s="158"/>
      <c r="G73" s="159"/>
      <c r="H73" s="160"/>
      <c r="I73" s="98"/>
      <c r="J73" s="98"/>
      <c r="K73" s="98"/>
      <c r="L73" s="98"/>
      <c r="M73" s="98"/>
      <c r="N73" s="161"/>
      <c r="O73" s="98"/>
      <c r="P73" s="80"/>
      <c r="Q73" s="80"/>
      <c r="R73" s="155">
        <v>42928</v>
      </c>
      <c r="S73" s="156">
        <v>388</v>
      </c>
      <c r="T73" s="13">
        <v>265612761</v>
      </c>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c r="CM73" s="157"/>
      <c r="CN73" s="157"/>
      <c r="CO73" s="157"/>
      <c r="CP73" s="157"/>
      <c r="CQ73" s="157"/>
      <c r="CR73" s="157"/>
      <c r="CS73" s="157"/>
      <c r="CT73" s="157"/>
      <c r="CU73" s="157"/>
      <c r="CV73" s="157"/>
      <c r="CW73" s="157"/>
      <c r="CX73" s="157"/>
      <c r="CY73" s="157"/>
      <c r="CZ73" s="157"/>
      <c r="DA73" s="157"/>
      <c r="DB73" s="157"/>
      <c r="DC73" s="157"/>
      <c r="DD73" s="157"/>
      <c r="DE73" s="157"/>
      <c r="DF73" s="157"/>
      <c r="DG73" s="157"/>
      <c r="DH73" s="157"/>
      <c r="DI73" s="157"/>
      <c r="DJ73" s="157"/>
      <c r="DK73" s="157"/>
      <c r="DL73" s="157"/>
      <c r="DM73" s="157"/>
      <c r="DN73" s="157"/>
      <c r="DO73" s="157"/>
      <c r="DP73" s="157"/>
      <c r="DQ73" s="157"/>
      <c r="DR73" s="157"/>
      <c r="DS73" s="157"/>
      <c r="DT73" s="157"/>
      <c r="DU73" s="157"/>
      <c r="DV73" s="157"/>
      <c r="DW73" s="157"/>
      <c r="DX73" s="157"/>
      <c r="DY73" s="157"/>
      <c r="DZ73" s="157"/>
      <c r="EA73" s="157"/>
      <c r="EB73" s="157"/>
      <c r="EC73" s="157"/>
      <c r="ED73" s="157"/>
      <c r="EE73" s="157"/>
      <c r="EF73" s="157"/>
      <c r="EG73" s="157"/>
      <c r="EH73" s="157"/>
      <c r="EI73" s="157"/>
      <c r="EJ73" s="157"/>
      <c r="EK73" s="157"/>
      <c r="EL73" s="157"/>
      <c r="EM73" s="157"/>
      <c r="EN73" s="157"/>
      <c r="EO73" s="157"/>
      <c r="EP73" s="157"/>
      <c r="EQ73" s="157"/>
      <c r="ER73" s="157"/>
      <c r="ES73" s="157"/>
      <c r="ET73" s="157"/>
      <c r="EU73" s="157"/>
      <c r="EV73" s="157"/>
      <c r="EW73" s="157"/>
      <c r="EX73" s="157"/>
      <c r="EY73" s="157"/>
      <c r="EZ73" s="157"/>
      <c r="FA73" s="157"/>
      <c r="FB73" s="157"/>
      <c r="FC73" s="157"/>
      <c r="FD73" s="157"/>
      <c r="FE73" s="157"/>
      <c r="FF73" s="157"/>
      <c r="FG73" s="157"/>
      <c r="FH73" s="157"/>
      <c r="FI73" s="157"/>
      <c r="FJ73" s="157"/>
      <c r="FK73" s="157"/>
      <c r="FL73" s="157"/>
      <c r="FM73" s="157"/>
      <c r="FN73" s="157"/>
      <c r="FO73" s="157"/>
      <c r="FP73" s="157"/>
      <c r="FQ73" s="157"/>
      <c r="FR73" s="157"/>
      <c r="FS73" s="157"/>
      <c r="FT73" s="157"/>
      <c r="FU73" s="157"/>
      <c r="FV73" s="157"/>
      <c r="FW73" s="157"/>
      <c r="FX73" s="157"/>
      <c r="FY73" s="157"/>
      <c r="FZ73" s="157"/>
      <c r="GA73" s="157"/>
      <c r="GB73" s="157"/>
      <c r="GC73" s="157"/>
      <c r="GD73" s="157"/>
      <c r="GE73" s="157"/>
      <c r="GF73" s="157"/>
      <c r="GG73" s="157"/>
      <c r="GH73" s="157"/>
      <c r="GI73" s="157"/>
      <c r="GJ73" s="157"/>
      <c r="GK73" s="157"/>
      <c r="GL73" s="157"/>
      <c r="GM73" s="157"/>
      <c r="GN73" s="157"/>
      <c r="GO73" s="157"/>
      <c r="GP73" s="157"/>
      <c r="GQ73" s="157"/>
      <c r="GR73" s="157"/>
      <c r="GS73" s="157"/>
      <c r="GT73" s="157"/>
      <c r="GU73" s="157"/>
      <c r="GV73" s="157"/>
      <c r="GW73" s="157"/>
      <c r="GX73" s="157"/>
      <c r="GY73" s="157"/>
      <c r="GZ73" s="157"/>
      <c r="HA73" s="157"/>
      <c r="HB73" s="157"/>
      <c r="HC73" s="157"/>
      <c r="HD73" s="157"/>
      <c r="HE73" s="157"/>
      <c r="HF73" s="157"/>
      <c r="HG73" s="157"/>
      <c r="HH73" s="157"/>
      <c r="HI73" s="157"/>
      <c r="HJ73" s="157"/>
      <c r="HK73" s="157"/>
      <c r="HL73" s="157"/>
      <c r="HM73" s="157"/>
      <c r="HN73" s="157"/>
      <c r="HO73" s="157"/>
      <c r="HP73" s="157"/>
      <c r="HQ73" s="157"/>
      <c r="HR73" s="157"/>
      <c r="HS73" s="157"/>
      <c r="HT73" s="157"/>
      <c r="HU73" s="157"/>
      <c r="HV73" s="157"/>
      <c r="HW73" s="157"/>
      <c r="HX73" s="157"/>
      <c r="HY73" s="157"/>
      <c r="HZ73" s="157"/>
      <c r="IA73" s="157"/>
      <c r="IB73" s="157"/>
    </row>
    <row r="74" spans="1:236" ht="119.25" customHeight="1" x14ac:dyDescent="0.35">
      <c r="A74" s="106" t="s">
        <v>313</v>
      </c>
      <c r="B74" s="162"/>
      <c r="C74" s="162"/>
      <c r="D74" s="163"/>
      <c r="E74" s="163"/>
      <c r="F74" s="164">
        <v>2014000040009</v>
      </c>
      <c r="G74" s="165" t="s">
        <v>247</v>
      </c>
      <c r="H74" s="124">
        <v>41897</v>
      </c>
      <c r="I74" s="85">
        <f>SUM(J74:O74)</f>
        <v>0</v>
      </c>
      <c r="J74" s="166"/>
      <c r="K74" s="167">
        <f>3365609674-3365609674</f>
        <v>0</v>
      </c>
      <c r="L74" s="83"/>
      <c r="M74" s="83"/>
      <c r="N74" s="83"/>
      <c r="O74" s="83"/>
      <c r="P74" s="53" t="s">
        <v>224</v>
      </c>
      <c r="Q74" s="53" t="s">
        <v>255</v>
      </c>
      <c r="R74" s="155"/>
      <c r="S74" s="156"/>
      <c r="T74" s="13"/>
    </row>
    <row r="75" spans="1:236" ht="132" customHeight="1" x14ac:dyDescent="0.35">
      <c r="A75" s="108" t="s">
        <v>314</v>
      </c>
      <c r="B75" s="69" t="s">
        <v>322</v>
      </c>
      <c r="C75" s="69" t="s">
        <v>321</v>
      </c>
      <c r="D75" s="70" t="s">
        <v>338</v>
      </c>
      <c r="E75" s="70" t="s">
        <v>16</v>
      </c>
      <c r="F75" s="152">
        <v>2016000040028</v>
      </c>
      <c r="G75" s="168" t="s">
        <v>249</v>
      </c>
      <c r="H75" s="169">
        <v>42733</v>
      </c>
      <c r="I75" s="89">
        <f>SUM(J75:O76)</f>
        <v>15411339372</v>
      </c>
      <c r="J75" s="170"/>
      <c r="K75" s="171"/>
      <c r="L75" s="89">
        <v>15411339372</v>
      </c>
      <c r="M75" s="89"/>
      <c r="N75" s="85"/>
      <c r="O75" s="89"/>
      <c r="P75" s="73" t="s">
        <v>252</v>
      </c>
      <c r="Q75" s="73" t="s">
        <v>255</v>
      </c>
      <c r="R75" s="155">
        <v>42928</v>
      </c>
      <c r="S75" s="156">
        <v>388</v>
      </c>
      <c r="T75" s="172">
        <v>15411339372</v>
      </c>
    </row>
    <row r="76" spans="1:236" ht="132" customHeight="1" x14ac:dyDescent="0.35">
      <c r="A76" s="108"/>
      <c r="B76" s="76"/>
      <c r="C76" s="76"/>
      <c r="D76" s="77"/>
      <c r="E76" s="77"/>
      <c r="F76" s="158"/>
      <c r="G76" s="173" t="s">
        <v>257</v>
      </c>
      <c r="H76" s="174">
        <v>42961</v>
      </c>
      <c r="I76" s="98"/>
      <c r="J76" s="175"/>
      <c r="K76" s="176"/>
      <c r="L76" s="98"/>
      <c r="M76" s="98"/>
      <c r="N76" s="161"/>
      <c r="O76" s="98"/>
      <c r="P76" s="80"/>
      <c r="Q76" s="80"/>
      <c r="R76" s="155">
        <v>43038</v>
      </c>
      <c r="S76" s="156">
        <v>593</v>
      </c>
      <c r="T76" s="177"/>
    </row>
    <row r="77" spans="1:236" ht="154.5" customHeight="1" x14ac:dyDescent="0.35">
      <c r="A77" s="106" t="s">
        <v>315</v>
      </c>
      <c r="B77" s="178" t="s">
        <v>324</v>
      </c>
      <c r="C77" s="178" t="s">
        <v>323</v>
      </c>
      <c r="D77" s="116" t="s">
        <v>336</v>
      </c>
      <c r="E77" s="116" t="s">
        <v>16</v>
      </c>
      <c r="F77" s="164">
        <v>2017000040012</v>
      </c>
      <c r="G77" s="165" t="s">
        <v>250</v>
      </c>
      <c r="H77" s="124">
        <v>42998</v>
      </c>
      <c r="I77" s="85">
        <f>SUM(K77:O77)</f>
        <v>3077850586</v>
      </c>
      <c r="J77" s="166"/>
      <c r="K77" s="167">
        <v>3077850586</v>
      </c>
      <c r="L77" s="83"/>
      <c r="M77" s="83"/>
      <c r="N77" s="83"/>
      <c r="O77" s="83"/>
      <c r="P77" s="53" t="s">
        <v>253</v>
      </c>
      <c r="Q77" s="53" t="s">
        <v>255</v>
      </c>
      <c r="R77" s="155">
        <v>43053</v>
      </c>
      <c r="S77" s="156">
        <v>611</v>
      </c>
      <c r="T77" s="13">
        <v>3077850586</v>
      </c>
    </row>
    <row r="78" spans="1:236" ht="129.75" customHeight="1" x14ac:dyDescent="0.35">
      <c r="A78" s="179" t="s">
        <v>363</v>
      </c>
      <c r="B78" s="69" t="s">
        <v>326</v>
      </c>
      <c r="C78" s="69" t="s">
        <v>325</v>
      </c>
      <c r="D78" s="69" t="s">
        <v>340</v>
      </c>
      <c r="E78" s="69" t="s">
        <v>16</v>
      </c>
      <c r="F78" s="152">
        <v>2017000040013</v>
      </c>
      <c r="G78" s="180" t="s">
        <v>251</v>
      </c>
      <c r="H78" s="181">
        <v>43017</v>
      </c>
      <c r="I78" s="89">
        <f>SUM(K78:O78)</f>
        <v>0</v>
      </c>
      <c r="J78" s="170"/>
      <c r="K78" s="171">
        <f>10025313466-10025313466</f>
        <v>0</v>
      </c>
      <c r="L78" s="89"/>
      <c r="M78" s="89"/>
      <c r="N78" s="85"/>
      <c r="O78" s="89"/>
      <c r="P78" s="73" t="s">
        <v>254</v>
      </c>
      <c r="Q78" s="182" t="s">
        <v>255</v>
      </c>
      <c r="R78" s="183">
        <v>43053</v>
      </c>
      <c r="S78" s="184">
        <v>611</v>
      </c>
      <c r="T78" s="12">
        <v>10025313466</v>
      </c>
    </row>
    <row r="79" spans="1:236" ht="117.75" customHeight="1" x14ac:dyDescent="0.35">
      <c r="A79" s="185"/>
      <c r="B79" s="76"/>
      <c r="C79" s="76"/>
      <c r="D79" s="76"/>
      <c r="E79" s="76"/>
      <c r="F79" s="158"/>
      <c r="G79" s="165" t="s">
        <v>367</v>
      </c>
      <c r="H79" s="186" t="s">
        <v>366</v>
      </c>
      <c r="I79" s="98"/>
      <c r="J79" s="175"/>
      <c r="K79" s="176"/>
      <c r="L79" s="98"/>
      <c r="M79" s="98"/>
      <c r="N79" s="161"/>
      <c r="O79" s="98"/>
      <c r="P79" s="80"/>
      <c r="Q79" s="187"/>
      <c r="R79" s="188">
        <v>43438</v>
      </c>
      <c r="S79" s="189">
        <v>829</v>
      </c>
      <c r="T79" s="111">
        <v>-10025313466</v>
      </c>
    </row>
    <row r="80" spans="1:236" ht="219" customHeight="1" x14ac:dyDescent="0.35">
      <c r="A80" s="106" t="s">
        <v>354</v>
      </c>
      <c r="B80" s="178" t="s">
        <v>355</v>
      </c>
      <c r="C80" s="178" t="s">
        <v>356</v>
      </c>
      <c r="D80" s="116" t="s">
        <v>339</v>
      </c>
      <c r="E80" s="116" t="s">
        <v>16</v>
      </c>
      <c r="F80" s="164">
        <v>2017000040014</v>
      </c>
      <c r="G80" s="165" t="s">
        <v>357</v>
      </c>
      <c r="H80" s="124">
        <v>43199</v>
      </c>
      <c r="I80" s="85">
        <f t="shared" ref="I80:I86" si="2">SUM(J80:O80)</f>
        <v>12778686420</v>
      </c>
      <c r="J80" s="166"/>
      <c r="K80" s="85">
        <v>12778686420</v>
      </c>
      <c r="L80" s="83"/>
      <c r="M80" s="83"/>
      <c r="N80" s="83"/>
      <c r="O80" s="83"/>
      <c r="P80" s="53" t="s">
        <v>188</v>
      </c>
      <c r="Q80" s="53" t="s">
        <v>255</v>
      </c>
      <c r="R80" s="155">
        <v>43230</v>
      </c>
      <c r="S80" s="156">
        <v>370</v>
      </c>
      <c r="T80" s="13">
        <v>12778686420</v>
      </c>
    </row>
    <row r="81" spans="1:236" ht="153.75" customHeight="1" x14ac:dyDescent="0.35">
      <c r="A81" s="179" t="s">
        <v>359</v>
      </c>
      <c r="B81" s="179" t="s">
        <v>360</v>
      </c>
      <c r="C81" s="190" t="s">
        <v>382</v>
      </c>
      <c r="D81" s="190" t="s">
        <v>338</v>
      </c>
      <c r="E81" s="116" t="s">
        <v>361</v>
      </c>
      <c r="F81" s="152">
        <v>2017000040038</v>
      </c>
      <c r="G81" s="153" t="s">
        <v>364</v>
      </c>
      <c r="H81" s="154" t="s">
        <v>365</v>
      </c>
      <c r="I81" s="12">
        <f t="shared" si="2"/>
        <v>11203039266.690001</v>
      </c>
      <c r="J81" s="166"/>
      <c r="K81" s="85">
        <v>11203039266.690001</v>
      </c>
      <c r="L81" s="83"/>
      <c r="M81" s="83"/>
      <c r="N81" s="83"/>
      <c r="O81" s="83"/>
      <c r="P81" s="73" t="s">
        <v>383</v>
      </c>
      <c r="Q81" s="116" t="s">
        <v>361</v>
      </c>
      <c r="R81" s="183">
        <v>43441</v>
      </c>
      <c r="S81" s="184">
        <v>5038</v>
      </c>
      <c r="T81" s="191">
        <v>11203039266.690001</v>
      </c>
    </row>
    <row r="82" spans="1:236" ht="115.5" customHeight="1" x14ac:dyDescent="0.35">
      <c r="A82" s="185"/>
      <c r="B82" s="185"/>
      <c r="C82" s="192"/>
      <c r="D82" s="192"/>
      <c r="E82" s="116" t="s">
        <v>362</v>
      </c>
      <c r="F82" s="158"/>
      <c r="G82" s="159"/>
      <c r="H82" s="160"/>
      <c r="I82" s="12">
        <f t="shared" si="2"/>
        <v>1105051321.8699999</v>
      </c>
      <c r="J82" s="166"/>
      <c r="K82" s="85">
        <v>1105051321.8699999</v>
      </c>
      <c r="L82" s="83"/>
      <c r="M82" s="83"/>
      <c r="N82" s="83"/>
      <c r="O82" s="83"/>
      <c r="P82" s="80"/>
      <c r="Q82" s="116" t="s">
        <v>362</v>
      </c>
      <c r="R82" s="183">
        <v>43438</v>
      </c>
      <c r="S82" s="184">
        <v>829</v>
      </c>
      <c r="T82" s="191">
        <v>1105051321.8699999</v>
      </c>
    </row>
    <row r="83" spans="1:236" ht="132.75" customHeight="1" x14ac:dyDescent="0.35">
      <c r="A83" s="179" t="s">
        <v>368</v>
      </c>
      <c r="B83" s="179" t="s">
        <v>377</v>
      </c>
      <c r="C83" s="190" t="s">
        <v>371</v>
      </c>
      <c r="D83" s="190" t="s">
        <v>330</v>
      </c>
      <c r="E83" s="116" t="s">
        <v>369</v>
      </c>
      <c r="F83" s="152">
        <v>2016000040029</v>
      </c>
      <c r="G83" s="153" t="s">
        <v>394</v>
      </c>
      <c r="H83" s="154" t="s">
        <v>370</v>
      </c>
      <c r="I83" s="12">
        <f t="shared" si="2"/>
        <v>7117734330</v>
      </c>
      <c r="J83" s="166"/>
      <c r="K83" s="85">
        <v>7117734330</v>
      </c>
      <c r="L83" s="83"/>
      <c r="M83" s="83"/>
      <c r="N83" s="83"/>
      <c r="O83" s="83"/>
      <c r="P83" s="73" t="s">
        <v>188</v>
      </c>
      <c r="Q83" s="116" t="s">
        <v>369</v>
      </c>
      <c r="R83" s="193"/>
      <c r="S83" s="194"/>
      <c r="T83" s="191"/>
    </row>
    <row r="84" spans="1:236" ht="110.25" customHeight="1" x14ac:dyDescent="0.35">
      <c r="A84" s="185"/>
      <c r="B84" s="185"/>
      <c r="C84" s="192"/>
      <c r="D84" s="192"/>
      <c r="E84" s="116" t="s">
        <v>362</v>
      </c>
      <c r="F84" s="158"/>
      <c r="G84" s="159"/>
      <c r="H84" s="160"/>
      <c r="I84" s="12">
        <f t="shared" si="2"/>
        <v>453699927</v>
      </c>
      <c r="J84" s="166"/>
      <c r="K84" s="85">
        <v>453699927</v>
      </c>
      <c r="L84" s="83"/>
      <c r="M84" s="83"/>
      <c r="N84" s="83"/>
      <c r="O84" s="83"/>
      <c r="P84" s="80"/>
      <c r="Q84" s="116" t="s">
        <v>362</v>
      </c>
      <c r="R84" s="155" t="s">
        <v>392</v>
      </c>
      <c r="S84" s="104" t="s">
        <v>391</v>
      </c>
      <c r="T84" s="195">
        <v>453699927</v>
      </c>
    </row>
    <row r="85" spans="1:236" ht="165" customHeight="1" x14ac:dyDescent="0.35">
      <c r="A85" s="196" t="s">
        <v>373</v>
      </c>
      <c r="B85" s="197" t="s">
        <v>378</v>
      </c>
      <c r="C85" s="198" t="s">
        <v>379</v>
      </c>
      <c r="D85" s="199" t="s">
        <v>331</v>
      </c>
      <c r="E85" s="116" t="s">
        <v>16</v>
      </c>
      <c r="F85" s="200">
        <v>2018000040015</v>
      </c>
      <c r="G85" s="201" t="s">
        <v>395</v>
      </c>
      <c r="H85" s="202" t="s">
        <v>389</v>
      </c>
      <c r="I85" s="12">
        <f t="shared" si="2"/>
        <v>14845854825</v>
      </c>
      <c r="J85" s="166"/>
      <c r="K85" s="85">
        <v>5605504524</v>
      </c>
      <c r="L85" s="83"/>
      <c r="M85" s="83"/>
      <c r="N85" s="83">
        <v>9240350301</v>
      </c>
      <c r="O85" s="83"/>
      <c r="P85" s="53" t="s">
        <v>188</v>
      </c>
      <c r="Q85" s="116" t="s">
        <v>16</v>
      </c>
      <c r="R85" s="203">
        <v>43522</v>
      </c>
      <c r="S85" s="204">
        <v>130</v>
      </c>
      <c r="T85" s="205">
        <v>14845854825</v>
      </c>
    </row>
    <row r="86" spans="1:236" s="133" customFormat="1" ht="144.75" customHeight="1" x14ac:dyDescent="0.35">
      <c r="A86" s="197" t="s">
        <v>374</v>
      </c>
      <c r="B86" s="197" t="s">
        <v>381</v>
      </c>
      <c r="C86" s="198" t="s">
        <v>380</v>
      </c>
      <c r="D86" s="198" t="s">
        <v>331</v>
      </c>
      <c r="E86" s="116" t="s">
        <v>16</v>
      </c>
      <c r="F86" s="200">
        <v>2018000040042</v>
      </c>
      <c r="G86" s="206" t="s">
        <v>396</v>
      </c>
      <c r="H86" s="202" t="s">
        <v>390</v>
      </c>
      <c r="I86" s="83">
        <f t="shared" si="2"/>
        <v>8725329896</v>
      </c>
      <c r="J86" s="166"/>
      <c r="K86" s="12">
        <v>8725329896</v>
      </c>
      <c r="L86" s="83"/>
      <c r="M86" s="83"/>
      <c r="N86" s="83"/>
      <c r="O86" s="83"/>
      <c r="P86" s="135" t="s">
        <v>188</v>
      </c>
      <c r="Q86" s="116" t="s">
        <v>376</v>
      </c>
      <c r="R86" s="203"/>
      <c r="S86" s="204"/>
      <c r="T86" s="205"/>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2"/>
      <c r="BD86" s="132"/>
      <c r="BE86" s="132"/>
      <c r="BF86" s="132"/>
      <c r="BG86" s="132"/>
      <c r="BH86" s="132"/>
      <c r="BI86" s="132"/>
      <c r="BJ86" s="132"/>
      <c r="BK86" s="132"/>
      <c r="BL86" s="132"/>
      <c r="BM86" s="132"/>
      <c r="BN86" s="132"/>
      <c r="BO86" s="132"/>
      <c r="BP86" s="132"/>
      <c r="BQ86" s="132"/>
      <c r="BR86" s="132"/>
      <c r="BS86" s="132"/>
      <c r="BT86" s="132"/>
      <c r="BU86" s="132"/>
      <c r="BV86" s="132"/>
      <c r="BW86" s="132"/>
      <c r="BX86" s="132"/>
      <c r="BY86" s="132"/>
      <c r="BZ86" s="132"/>
      <c r="CA86" s="132"/>
      <c r="CB86" s="132"/>
      <c r="CC86" s="132"/>
      <c r="CD86" s="132"/>
      <c r="CE86" s="132"/>
      <c r="CF86" s="132"/>
      <c r="CG86" s="132"/>
      <c r="CH86" s="132"/>
      <c r="CI86" s="132"/>
      <c r="CJ86" s="132"/>
      <c r="CK86" s="132"/>
      <c r="CL86" s="132"/>
      <c r="CM86" s="132"/>
      <c r="CN86" s="132"/>
      <c r="CO86" s="132"/>
      <c r="CP86" s="132"/>
      <c r="CQ86" s="132"/>
      <c r="CR86" s="132"/>
      <c r="CS86" s="132"/>
      <c r="CT86" s="132"/>
      <c r="CU86" s="132"/>
      <c r="CV86" s="132"/>
      <c r="CW86" s="132"/>
      <c r="CX86" s="132"/>
      <c r="CY86" s="132"/>
      <c r="CZ86" s="132"/>
      <c r="DA86" s="132"/>
      <c r="DB86" s="132"/>
      <c r="DC86" s="132"/>
      <c r="DD86" s="132"/>
      <c r="DE86" s="132"/>
      <c r="DF86" s="132"/>
      <c r="DG86" s="132"/>
      <c r="DH86" s="132"/>
      <c r="DI86" s="132"/>
      <c r="DJ86" s="132"/>
      <c r="DK86" s="132"/>
      <c r="DL86" s="132"/>
      <c r="DM86" s="132"/>
      <c r="DN86" s="132"/>
      <c r="DO86" s="132"/>
      <c r="DP86" s="132"/>
      <c r="DQ86" s="132"/>
      <c r="DR86" s="132"/>
      <c r="DS86" s="132"/>
      <c r="DT86" s="132"/>
      <c r="DU86" s="132"/>
      <c r="DV86" s="132"/>
      <c r="DW86" s="132"/>
      <c r="DX86" s="132"/>
      <c r="DY86" s="132"/>
      <c r="DZ86" s="132"/>
      <c r="EA86" s="132"/>
      <c r="EB86" s="132"/>
      <c r="EC86" s="132"/>
      <c r="ED86" s="132"/>
      <c r="EE86" s="132"/>
      <c r="EF86" s="132"/>
      <c r="EG86" s="132"/>
      <c r="EH86" s="132"/>
      <c r="EI86" s="132"/>
      <c r="EJ86" s="132"/>
      <c r="EK86" s="132"/>
      <c r="EL86" s="132"/>
      <c r="EM86" s="132"/>
      <c r="EN86" s="132"/>
      <c r="EO86" s="132"/>
      <c r="EP86" s="132"/>
      <c r="EQ86" s="132"/>
      <c r="ER86" s="132"/>
      <c r="ES86" s="132"/>
      <c r="ET86" s="132"/>
      <c r="EU86" s="132"/>
      <c r="EV86" s="132"/>
      <c r="EW86" s="132"/>
      <c r="EX86" s="132"/>
      <c r="EY86" s="132"/>
      <c r="EZ86" s="132"/>
      <c r="FA86" s="132"/>
      <c r="FB86" s="132"/>
      <c r="FC86" s="132"/>
      <c r="FD86" s="132"/>
      <c r="FE86" s="132"/>
      <c r="FF86" s="132"/>
      <c r="FG86" s="132"/>
      <c r="FH86" s="132"/>
      <c r="FI86" s="132"/>
      <c r="FJ86" s="132"/>
      <c r="FK86" s="132"/>
      <c r="FL86" s="132"/>
      <c r="FM86" s="132"/>
      <c r="FN86" s="132"/>
      <c r="FO86" s="132"/>
      <c r="FP86" s="132"/>
      <c r="FQ86" s="132"/>
      <c r="FR86" s="132"/>
      <c r="FS86" s="132"/>
      <c r="FT86" s="132"/>
      <c r="FU86" s="132"/>
      <c r="FV86" s="132"/>
      <c r="FW86" s="132"/>
      <c r="FX86" s="132"/>
      <c r="FY86" s="132"/>
      <c r="FZ86" s="132"/>
      <c r="GA86" s="132"/>
      <c r="GB86" s="132"/>
      <c r="GC86" s="132"/>
      <c r="GD86" s="132"/>
      <c r="GE86" s="132"/>
      <c r="GF86" s="132"/>
      <c r="GG86" s="132"/>
      <c r="GH86" s="132"/>
      <c r="GI86" s="132"/>
      <c r="GJ86" s="132"/>
      <c r="GK86" s="132"/>
      <c r="GL86" s="132"/>
      <c r="GM86" s="132"/>
      <c r="GN86" s="132"/>
      <c r="GO86" s="132"/>
      <c r="GP86" s="132"/>
      <c r="GQ86" s="132"/>
      <c r="GR86" s="132"/>
      <c r="GS86" s="132"/>
      <c r="GT86" s="132"/>
      <c r="GU86" s="132"/>
      <c r="GV86" s="132"/>
      <c r="GW86" s="132"/>
      <c r="GX86" s="132"/>
      <c r="GY86" s="132"/>
      <c r="GZ86" s="132"/>
      <c r="HA86" s="132"/>
      <c r="HB86" s="132"/>
      <c r="HC86" s="132"/>
      <c r="HD86" s="132"/>
      <c r="HE86" s="132"/>
      <c r="HF86" s="132"/>
      <c r="HG86" s="132"/>
      <c r="HH86" s="132"/>
      <c r="HI86" s="132"/>
      <c r="HJ86" s="132"/>
      <c r="HK86" s="132"/>
      <c r="HL86" s="132"/>
      <c r="HM86" s="132"/>
      <c r="HN86" s="132"/>
      <c r="HO86" s="132"/>
      <c r="HP86" s="132"/>
      <c r="HQ86" s="132"/>
      <c r="HR86" s="132"/>
      <c r="HS86" s="132"/>
      <c r="HT86" s="132"/>
      <c r="HU86" s="132"/>
      <c r="HV86" s="132"/>
      <c r="HW86" s="132"/>
      <c r="HX86" s="132"/>
      <c r="HY86" s="132"/>
      <c r="HZ86" s="132"/>
      <c r="IA86" s="132"/>
      <c r="IB86" s="132"/>
    </row>
    <row r="87" spans="1:236" ht="42" customHeight="1" x14ac:dyDescent="0.35">
      <c r="A87" s="106"/>
      <c r="B87" s="207"/>
      <c r="C87" s="208"/>
      <c r="D87" s="209"/>
      <c r="E87" s="207"/>
      <c r="F87" s="210"/>
      <c r="G87" s="211"/>
      <c r="H87" s="212"/>
      <c r="I87" s="213">
        <f t="shared" ref="I87:O87" si="3">SUM(I4:I86)</f>
        <v>252352956073.86496</v>
      </c>
      <c r="J87" s="213">
        <f t="shared" si="3"/>
        <v>15234078</v>
      </c>
      <c r="K87" s="213">
        <f t="shared" si="3"/>
        <v>136451525972.89499</v>
      </c>
      <c r="L87" s="213">
        <f t="shared" si="3"/>
        <v>81541060045.970001</v>
      </c>
      <c r="M87" s="213">
        <f t="shared" si="3"/>
        <v>19010456732</v>
      </c>
      <c r="N87" s="213">
        <f t="shared" si="3"/>
        <v>9240350301</v>
      </c>
      <c r="O87" s="213">
        <f t="shared" si="3"/>
        <v>6094328944</v>
      </c>
      <c r="P87" s="54"/>
      <c r="Q87" s="55"/>
      <c r="R87" s="83"/>
      <c r="S87" s="55"/>
      <c r="T87" s="209">
        <f>SUM(T4:T86)</f>
        <v>232511565111.82001</v>
      </c>
      <c r="U87" s="214"/>
    </row>
    <row r="88" spans="1:236" ht="98.25" customHeight="1" x14ac:dyDescent="0.35">
      <c r="F88" s="216"/>
      <c r="G88" s="217"/>
      <c r="H88" s="218"/>
      <c r="I88" s="219"/>
      <c r="J88" s="219"/>
      <c r="K88" s="219"/>
      <c r="L88" s="219"/>
      <c r="M88" s="219"/>
      <c r="N88" s="219"/>
      <c r="O88" s="219"/>
      <c r="P88" s="220"/>
      <c r="Q88" s="220"/>
      <c r="R88" s="221"/>
      <c r="S88" s="222"/>
      <c r="T88" s="223"/>
    </row>
    <row r="89" spans="1:236" ht="134.25" customHeight="1" x14ac:dyDescent="0.35">
      <c r="A89" s="224" t="s">
        <v>372</v>
      </c>
      <c r="B89" s="224"/>
      <c r="C89" s="224"/>
      <c r="D89" s="224"/>
      <c r="E89" s="224"/>
      <c r="F89" s="216"/>
      <c r="G89" s="217"/>
      <c r="H89" s="218"/>
      <c r="I89" s="219"/>
      <c r="J89" s="219"/>
      <c r="K89" s="219"/>
      <c r="L89" s="219"/>
      <c r="M89" s="219"/>
      <c r="N89" s="219"/>
      <c r="O89" s="219"/>
      <c r="P89" s="220"/>
      <c r="Q89" s="220"/>
      <c r="R89" s="221"/>
      <c r="S89" s="222"/>
      <c r="T89" s="221"/>
    </row>
    <row r="90" spans="1:236" ht="134.25" customHeight="1" x14ac:dyDescent="0.35">
      <c r="A90" s="225"/>
      <c r="B90" s="225"/>
      <c r="C90" s="225"/>
      <c r="D90" s="225"/>
      <c r="E90" s="225"/>
      <c r="F90" s="216"/>
      <c r="G90" s="217"/>
      <c r="H90" s="218"/>
      <c r="I90" s="219"/>
      <c r="J90" s="219"/>
      <c r="K90" s="219"/>
      <c r="L90" s="219"/>
      <c r="M90" s="219"/>
      <c r="N90" s="219"/>
      <c r="O90" s="219"/>
      <c r="P90" s="220"/>
      <c r="Q90" s="220"/>
      <c r="R90" s="221"/>
      <c r="S90" s="222"/>
      <c r="T90" s="221"/>
    </row>
    <row r="91" spans="1:236" x14ac:dyDescent="0.35">
      <c r="R91" s="230"/>
    </row>
    <row r="92" spans="1:236" x14ac:dyDescent="0.35">
      <c r="R92" s="230"/>
    </row>
    <row r="93" spans="1:236" x14ac:dyDescent="0.35">
      <c r="R93" s="233"/>
    </row>
    <row r="94" spans="1:236" x14ac:dyDescent="0.35">
      <c r="R94" s="230"/>
      <c r="S94" s="234"/>
      <c r="T94" s="235"/>
    </row>
    <row r="95" spans="1:236" x14ac:dyDescent="0.35">
      <c r="R95" s="230"/>
      <c r="T95" s="236"/>
    </row>
  </sheetData>
  <sheetProtection password="EEEE" sheet="1" objects="1" scenarios="1"/>
  <mergeCells count="202">
    <mergeCell ref="C83:C84"/>
    <mergeCell ref="D83:D84"/>
    <mergeCell ref="G83:G84"/>
    <mergeCell ref="H83:H84"/>
    <mergeCell ref="P83:P84"/>
    <mergeCell ref="A89:E89"/>
    <mergeCell ref="H81:H82"/>
    <mergeCell ref="A83:A84"/>
    <mergeCell ref="F83:F84"/>
    <mergeCell ref="B83:B84"/>
    <mergeCell ref="L78:L79"/>
    <mergeCell ref="M78:M79"/>
    <mergeCell ref="O78:O79"/>
    <mergeCell ref="P78:P79"/>
    <mergeCell ref="Q78:Q79"/>
    <mergeCell ref="A81:A82"/>
    <mergeCell ref="B81:B82"/>
    <mergeCell ref="C81:C82"/>
    <mergeCell ref="D81:D82"/>
    <mergeCell ref="F81:F82"/>
    <mergeCell ref="G81:G82"/>
    <mergeCell ref="P81:P82"/>
    <mergeCell ref="A78:A79"/>
    <mergeCell ref="B78:B79"/>
    <mergeCell ref="C78:C79"/>
    <mergeCell ref="D78:D79"/>
    <mergeCell ref="E78:E79"/>
    <mergeCell ref="F78:F79"/>
    <mergeCell ref="I78:I79"/>
    <mergeCell ref="J78:J79"/>
    <mergeCell ref="K78:K79"/>
    <mergeCell ref="A75:A76"/>
    <mergeCell ref="A6:A7"/>
    <mergeCell ref="A13:A15"/>
    <mergeCell ref="A16:A17"/>
    <mergeCell ref="A18:A20"/>
    <mergeCell ref="A23:A24"/>
    <mergeCell ref="A25:A29"/>
    <mergeCell ref="A33:A34"/>
    <mergeCell ref="A35:A36"/>
    <mergeCell ref="A72:A73"/>
    <mergeCell ref="C25:C29"/>
    <mergeCell ref="E25:E29"/>
    <mergeCell ref="G25:G29"/>
    <mergeCell ref="H25:H29"/>
    <mergeCell ref="F18:F20"/>
    <mergeCell ref="G18:G20"/>
    <mergeCell ref="F23:F24"/>
    <mergeCell ref="F25:F29"/>
    <mergeCell ref="H23:H24"/>
    <mergeCell ref="H18:H20"/>
    <mergeCell ref="E18:E20"/>
    <mergeCell ref="G23:G24"/>
    <mergeCell ref="D18:D20"/>
    <mergeCell ref="D23:D24"/>
    <mergeCell ref="D25:D29"/>
    <mergeCell ref="P16:P17"/>
    <mergeCell ref="O23:O24"/>
    <mergeCell ref="O25:O29"/>
    <mergeCell ref="P25:P29"/>
    <mergeCell ref="Q18:Q20"/>
    <mergeCell ref="P18:P20"/>
    <mergeCell ref="O18:O20"/>
    <mergeCell ref="J25:J29"/>
    <mergeCell ref="K25:K29"/>
    <mergeCell ref="L25:L29"/>
    <mergeCell ref="M25:M29"/>
    <mergeCell ref="J23:J24"/>
    <mergeCell ref="K23:K24"/>
    <mergeCell ref="L23:L24"/>
    <mergeCell ref="Q28:Q29"/>
    <mergeCell ref="Q23:Q24"/>
    <mergeCell ref="H6:H7"/>
    <mergeCell ref="P23:P24"/>
    <mergeCell ref="F72:F73"/>
    <mergeCell ref="P72:P73"/>
    <mergeCell ref="Q72:Q73"/>
    <mergeCell ref="G72:G73"/>
    <mergeCell ref="H72:H73"/>
    <mergeCell ref="J33:J34"/>
    <mergeCell ref="K33:K34"/>
    <mergeCell ref="M33:M34"/>
    <mergeCell ref="O33:O34"/>
    <mergeCell ref="P35:P36"/>
    <mergeCell ref="Q35:Q36"/>
    <mergeCell ref="Q16:Q17"/>
    <mergeCell ref="F13:F15"/>
    <mergeCell ref="G13:G15"/>
    <mergeCell ref="H13:H15"/>
    <mergeCell ref="I13:I15"/>
    <mergeCell ref="J13:J15"/>
    <mergeCell ref="K13:K15"/>
    <mergeCell ref="L13:L15"/>
    <mergeCell ref="F6:F7"/>
    <mergeCell ref="M13:M15"/>
    <mergeCell ref="O16:O17"/>
    <mergeCell ref="E75:E76"/>
    <mergeCell ref="C75:C76"/>
    <mergeCell ref="B75:B76"/>
    <mergeCell ref="D75:D76"/>
    <mergeCell ref="O72:O73"/>
    <mergeCell ref="F35:F36"/>
    <mergeCell ref="I35:I36"/>
    <mergeCell ref="J35:J36"/>
    <mergeCell ref="K35:K36"/>
    <mergeCell ref="L35:L36"/>
    <mergeCell ref="M35:M36"/>
    <mergeCell ref="O35:O36"/>
    <mergeCell ref="I72:I73"/>
    <mergeCell ref="J72:J73"/>
    <mergeCell ref="K72:K73"/>
    <mergeCell ref="L72:L73"/>
    <mergeCell ref="M72:M73"/>
    <mergeCell ref="B72:B73"/>
    <mergeCell ref="C72:C73"/>
    <mergeCell ref="E72:E73"/>
    <mergeCell ref="D72:D73"/>
    <mergeCell ref="B35:B36"/>
    <mergeCell ref="C35:C36"/>
    <mergeCell ref="E35:E36"/>
    <mergeCell ref="P75:P76"/>
    <mergeCell ref="Q75:Q76"/>
    <mergeCell ref="T75:T76"/>
    <mergeCell ref="F75:F76"/>
    <mergeCell ref="I75:I76"/>
    <mergeCell ref="J75:J76"/>
    <mergeCell ref="K75:K76"/>
    <mergeCell ref="L75:L76"/>
    <mergeCell ref="M75:M76"/>
    <mergeCell ref="O75:O76"/>
    <mergeCell ref="D13:D15"/>
    <mergeCell ref="D16:D17"/>
    <mergeCell ref="E13:E15"/>
    <mergeCell ref="E16:E17"/>
    <mergeCell ref="Q33:Q34"/>
    <mergeCell ref="P33:P34"/>
    <mergeCell ref="F33:F34"/>
    <mergeCell ref="G33:G34"/>
    <mergeCell ref="H33:H34"/>
    <mergeCell ref="I33:I34"/>
    <mergeCell ref="L33:L34"/>
    <mergeCell ref="Q13:Q15"/>
    <mergeCell ref="O13:O15"/>
    <mergeCell ref="P13:P15"/>
    <mergeCell ref="M23:M24"/>
    <mergeCell ref="M18:M20"/>
    <mergeCell ref="L18:L20"/>
    <mergeCell ref="K18:K20"/>
    <mergeCell ref="J18:J20"/>
    <mergeCell ref="I18:I20"/>
    <mergeCell ref="I23:I24"/>
    <mergeCell ref="K16:K17"/>
    <mergeCell ref="L16:L17"/>
    <mergeCell ref="M16:M17"/>
    <mergeCell ref="B33:B34"/>
    <mergeCell ref="C33:C34"/>
    <mergeCell ref="E33:E34"/>
    <mergeCell ref="F16:F17"/>
    <mergeCell ref="G16:G17"/>
    <mergeCell ref="H16:H17"/>
    <mergeCell ref="I16:I17"/>
    <mergeCell ref="J16:J17"/>
    <mergeCell ref="D6:D7"/>
    <mergeCell ref="B18:B20"/>
    <mergeCell ref="C18:C20"/>
    <mergeCell ref="B23:B24"/>
    <mergeCell ref="C23:C24"/>
    <mergeCell ref="B6:B7"/>
    <mergeCell ref="C6:C7"/>
    <mergeCell ref="E6:E7"/>
    <mergeCell ref="B13:B15"/>
    <mergeCell ref="C13:C15"/>
    <mergeCell ref="B16:B17"/>
    <mergeCell ref="C16:C17"/>
    <mergeCell ref="I25:I29"/>
    <mergeCell ref="E23:E24"/>
    <mergeCell ref="B25:B29"/>
    <mergeCell ref="D33:D34"/>
    <mergeCell ref="A1:C1"/>
    <mergeCell ref="D1:T1"/>
    <mergeCell ref="A2:A3"/>
    <mergeCell ref="B2:B3"/>
    <mergeCell ref="C2:C3"/>
    <mergeCell ref="D2:D3"/>
    <mergeCell ref="E2:E3"/>
    <mergeCell ref="O6:O7"/>
    <mergeCell ref="P6:P7"/>
    <mergeCell ref="Q2:Q3"/>
    <mergeCell ref="P2:P3"/>
    <mergeCell ref="R2:T2"/>
    <mergeCell ref="G2:G3"/>
    <mergeCell ref="F2:F3"/>
    <mergeCell ref="H2:H3"/>
    <mergeCell ref="I2:I3"/>
    <mergeCell ref="J2:O2"/>
    <mergeCell ref="Q6:Q7"/>
    <mergeCell ref="I6:I7"/>
    <mergeCell ref="J6:J7"/>
    <mergeCell ref="K6:K7"/>
    <mergeCell ref="L6:L7"/>
    <mergeCell ref="M6:M7"/>
    <mergeCell ref="G6:G7"/>
  </mergeCells>
  <printOptions horizontalCentered="1"/>
  <pageMargins left="0.48" right="0.15748031496062992" top="0.47244094488188981" bottom="0.74803149606299213" header="0.31496062992125984" footer="0.31496062992125984"/>
  <pageSetup paperSize="5" scale="23" fitToHeight="5" orientation="landscape" r:id="rId1"/>
  <rowBreaks count="3" manualBreakCount="3">
    <brk id="22" max="16383" man="1"/>
    <brk id="40" max="16383" man="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Proyectos SGR</vt:lpstr>
      <vt:lpstr>'Proyectos SGR'!Títulos_a_imprimir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Edgar Mauricio Fajardo Puerta (CGR)</dc:creator>
  <cp:keywords/>
  <dc:description/>
  <cp:lastModifiedBy>AUXPLANEACION03</cp:lastModifiedBy>
  <cp:revision/>
  <cp:lastPrinted>2017-07-21T14:00:28Z</cp:lastPrinted>
  <dcterms:created xsi:type="dcterms:W3CDTF">2017-03-17T21:23:51Z</dcterms:created>
  <dcterms:modified xsi:type="dcterms:W3CDTF">2019-05-16T14:30:02Z</dcterms:modified>
  <cp:category/>
  <cp:contentStatus/>
</cp:coreProperties>
</file>