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ón 2021\EJECUCIONES 2021\"/>
    </mc:Choice>
  </mc:AlternateContent>
  <bookViews>
    <workbookView xWindow="0" yWindow="0" windowWidth="24000" windowHeight="9435" tabRatio="946"/>
  </bookViews>
  <sheets>
    <sheet name="SGTO P. INDIC MARZO 2020" sheetId="51" r:id="rId1"/>
    <sheet name="ESTRATEGIAS VIG 2020" sheetId="64" r:id="rId2"/>
    <sheet name="PROGRAMAS VIG 2020" sheetId="56" r:id="rId3"/>
  </sheets>
  <externalReferences>
    <externalReference r:id="rId4"/>
  </externalReferences>
  <definedNames>
    <definedName name="_1._Apoyo_con_equipos_para_la_seguridad_vial_Licenciamiento_de_software_para_comunicaciones">#REF!</definedName>
    <definedName name="_xlnm._FilterDatabase" localSheetId="1" hidden="1">'ESTRATEGIAS VIG 2020'!$B$3:$I$10</definedName>
    <definedName name="_xlnm._FilterDatabase" localSheetId="2" hidden="1">'PROGRAMAS VIG 2020'!$C$4:$J$34</definedName>
    <definedName name="_xlnm._FilterDatabase" localSheetId="0" hidden="1">'SGTO P. INDIC MARZO 2020'!$A$10:$BS$330</definedName>
    <definedName name="CODIGO_DIVIPOLA">#REF!</definedName>
    <definedName name="DboREGISTRO_LEY_617">#REF!</definedName>
    <definedName name="ññ">#REF!</definedName>
  </definedNames>
  <calcPr calcId="162913"/>
  <fileRecoveryPr autoRecover="0"/>
</workbook>
</file>

<file path=xl/calcChain.xml><?xml version="1.0" encoding="utf-8"?>
<calcChain xmlns="http://schemas.openxmlformats.org/spreadsheetml/2006/main">
  <c r="X44" i="51" l="1"/>
  <c r="Y44" i="51"/>
  <c r="Z44" i="51"/>
  <c r="W44" i="51"/>
  <c r="X41" i="51"/>
  <c r="Y41" i="51"/>
  <c r="Z41" i="51"/>
  <c r="AA41" i="51"/>
  <c r="AB41" i="51"/>
  <c r="AC41" i="51"/>
  <c r="AD41" i="51"/>
  <c r="AE41" i="51"/>
  <c r="AF41" i="51"/>
  <c r="AG41" i="51"/>
  <c r="AH41" i="51"/>
  <c r="AI41" i="51"/>
  <c r="AJ41" i="51"/>
  <c r="AK41" i="51"/>
  <c r="AL41" i="51"/>
  <c r="AM41" i="51"/>
  <c r="AN41" i="51"/>
  <c r="AO41" i="51"/>
  <c r="AP41" i="51"/>
  <c r="AQ41" i="51"/>
  <c r="AR41" i="51"/>
  <c r="AS41" i="51"/>
  <c r="AT41" i="51"/>
  <c r="W41" i="51"/>
  <c r="AX71" i="51" l="1"/>
  <c r="AX70" i="51" s="1"/>
  <c r="AX110" i="51"/>
  <c r="AX109" i="51" s="1"/>
  <c r="AX119" i="51"/>
  <c r="AX118" i="51" s="1"/>
  <c r="AX125" i="51"/>
  <c r="AX124" i="51" s="1"/>
  <c r="AX133" i="51"/>
  <c r="AX143" i="51"/>
  <c r="AX141" i="51" s="1"/>
  <c r="AQ30" i="51"/>
  <c r="AQ29" i="51" s="1"/>
  <c r="AQ28" i="51" s="1"/>
  <c r="AQ71" i="51"/>
  <c r="AQ70" i="51" s="1"/>
  <c r="AQ133" i="51"/>
  <c r="AQ141" i="51"/>
  <c r="AX58" i="51"/>
  <c r="AX57" i="51" s="1"/>
  <c r="AX54" i="51" s="1"/>
  <c r="Z30" i="51"/>
  <c r="Z29" i="51" s="1"/>
  <c r="Z55" i="51"/>
  <c r="Z57" i="51"/>
  <c r="AX66" i="51"/>
  <c r="AX65" i="51"/>
  <c r="V28" i="51"/>
  <c r="V62" i="51"/>
  <c r="Z62" i="51"/>
  <c r="AX30" i="51"/>
  <c r="AX29" i="51" s="1"/>
  <c r="Z60" i="51"/>
  <c r="R64" i="51"/>
  <c r="R62" i="51" s="1"/>
  <c r="R59" i="51" s="1"/>
  <c r="R28" i="51" s="1"/>
  <c r="AX64" i="51" l="1"/>
  <c r="Z54" i="51"/>
  <c r="Z28" i="51" s="1"/>
  <c r="AQ132" i="51"/>
  <c r="AQ69" i="51" s="1"/>
  <c r="Z59" i="51"/>
  <c r="AX132" i="51"/>
  <c r="AX69" i="51" s="1"/>
  <c r="R10" i="51" l="1"/>
  <c r="V10" i="51"/>
  <c r="Z10" i="51"/>
  <c r="AD10" i="51"/>
  <c r="AQ10" i="51"/>
  <c r="AX61" i="51"/>
  <c r="AX60" i="51" s="1"/>
  <c r="AX63" i="51"/>
  <c r="AX62" i="51" s="1"/>
  <c r="AX59" i="51" s="1"/>
  <c r="AX28" i="51" s="1"/>
  <c r="AX12" i="51" l="1"/>
  <c r="AX11" i="51" s="1"/>
  <c r="AX10" i="51" s="1"/>
  <c r="AX330" i="51" s="1"/>
  <c r="S12" i="51"/>
  <c r="S16" i="51"/>
  <c r="S23" i="51"/>
  <c r="S30" i="51"/>
  <c r="S34" i="51"/>
  <c r="S39" i="51"/>
  <c r="S41" i="51"/>
  <c r="S44" i="51"/>
  <c r="S47" i="51"/>
  <c r="S51" i="51"/>
  <c r="S55" i="51"/>
  <c r="S57" i="51"/>
  <c r="S60" i="51"/>
  <c r="S62" i="51"/>
  <c r="S71" i="51"/>
  <c r="S75" i="51"/>
  <c r="S78" i="51"/>
  <c r="S81" i="51"/>
  <c r="S88" i="51"/>
  <c r="S91" i="51"/>
  <c r="S93" i="51"/>
  <c r="S99" i="51"/>
  <c r="S102" i="51"/>
  <c r="S104" i="51"/>
  <c r="S106" i="51"/>
  <c r="S110" i="51"/>
  <c r="S114" i="51"/>
  <c r="S116" i="51"/>
  <c r="S119" i="51"/>
  <c r="S121" i="51"/>
  <c r="S125" i="51"/>
  <c r="S128" i="51"/>
  <c r="S133" i="51"/>
  <c r="S136" i="51"/>
  <c r="S141" i="51"/>
  <c r="S145" i="51"/>
  <c r="S149" i="51"/>
  <c r="S155" i="51"/>
  <c r="S158" i="51"/>
  <c r="S161" i="51"/>
  <c r="S165" i="51"/>
  <c r="S170" i="51"/>
  <c r="S172" i="51"/>
  <c r="S177" i="51"/>
  <c r="S179" i="51"/>
  <c r="S181" i="51"/>
  <c r="S184" i="51"/>
  <c r="S186" i="51"/>
  <c r="S188" i="51"/>
  <c r="S190" i="51"/>
  <c r="S193" i="51"/>
  <c r="S197" i="51"/>
  <c r="S196" i="51" s="1"/>
  <c r="S200" i="51"/>
  <c r="S203" i="51"/>
  <c r="S206" i="51"/>
  <c r="S208" i="51"/>
  <c r="S210" i="51"/>
  <c r="S212" i="51"/>
  <c r="S215" i="51"/>
  <c r="S218" i="51"/>
  <c r="S221" i="51"/>
  <c r="S223" i="51"/>
  <c r="S225" i="51"/>
  <c r="S228" i="51"/>
  <c r="S227" i="51" s="1"/>
  <c r="S234" i="51"/>
  <c r="S237" i="51"/>
  <c r="S239" i="51"/>
  <c r="S241" i="51"/>
  <c r="S246" i="51"/>
  <c r="S250" i="51"/>
  <c r="S253" i="51"/>
  <c r="S252" i="51" s="1"/>
  <c r="S257" i="51"/>
  <c r="S261" i="51"/>
  <c r="S264" i="51"/>
  <c r="S268" i="51"/>
  <c r="S274" i="51"/>
  <c r="S278" i="51"/>
  <c r="S283" i="51"/>
  <c r="S287" i="51"/>
  <c r="S290" i="51"/>
  <c r="S294" i="51"/>
  <c r="S300" i="51"/>
  <c r="S303" i="51"/>
  <c r="S317" i="51"/>
  <c r="S322" i="51"/>
  <c r="S293" i="51" l="1"/>
  <c r="S90" i="51"/>
  <c r="S277" i="51"/>
  <c r="S286" i="51"/>
  <c r="S183" i="51"/>
  <c r="S124" i="51"/>
  <c r="S29" i="51"/>
  <c r="S245" i="51"/>
  <c r="S256" i="51"/>
  <c r="S233" i="51"/>
  <c r="S267" i="51"/>
  <c r="S199" i="51"/>
  <c r="S302" i="51"/>
  <c r="S132" i="51"/>
  <c r="S214" i="51"/>
  <c r="S205" i="51"/>
  <c r="S176" i="51"/>
  <c r="S98" i="51"/>
  <c r="S118" i="51"/>
  <c r="S54" i="51"/>
  <c r="S109" i="51"/>
  <c r="S80" i="51"/>
  <c r="S70" i="51"/>
  <c r="S59" i="51"/>
  <c r="S11" i="51"/>
  <c r="S10" i="51" s="1"/>
  <c r="AK185" i="51"/>
  <c r="S285" i="51" l="1"/>
  <c r="S255" i="51"/>
  <c r="S28" i="51"/>
  <c r="S69" i="51"/>
  <c r="AU83" i="51"/>
  <c r="AV83" i="51"/>
  <c r="AW83" i="51"/>
  <c r="S330" i="51" l="1"/>
  <c r="AU66" i="51"/>
  <c r="AV66" i="51"/>
  <c r="AW66" i="51"/>
  <c r="AN12" i="51" l="1"/>
  <c r="AO12" i="51"/>
  <c r="AP12" i="51"/>
  <c r="AN16" i="51"/>
  <c r="AO16" i="51"/>
  <c r="AP16" i="51"/>
  <c r="AN23" i="51"/>
  <c r="AO23" i="51"/>
  <c r="AP23" i="51"/>
  <c r="AN30" i="51"/>
  <c r="AO30" i="51"/>
  <c r="AP30" i="51"/>
  <c r="AN34" i="51"/>
  <c r="AO34" i="51"/>
  <c r="AP34" i="51"/>
  <c r="AN39" i="51"/>
  <c r="AO39" i="51"/>
  <c r="AP39" i="51"/>
  <c r="AN44" i="51"/>
  <c r="AO44" i="51"/>
  <c r="AP44" i="51"/>
  <c r="AN47" i="51"/>
  <c r="AO47" i="51"/>
  <c r="AP47" i="51"/>
  <c r="AN51" i="51"/>
  <c r="AO51" i="51"/>
  <c r="AP51" i="51"/>
  <c r="AN55" i="51"/>
  <c r="AO55" i="51"/>
  <c r="AP55" i="51"/>
  <c r="AN57" i="51"/>
  <c r="AO57" i="51"/>
  <c r="AP57" i="51"/>
  <c r="AN60" i="51"/>
  <c r="AO60" i="51"/>
  <c r="AP60" i="51"/>
  <c r="AN62" i="51"/>
  <c r="AO62" i="51"/>
  <c r="AP62" i="51"/>
  <c r="AN71" i="51"/>
  <c r="AO71" i="51"/>
  <c r="AP71" i="51"/>
  <c r="AN75" i="51"/>
  <c r="AO75" i="51"/>
  <c r="AP75" i="51"/>
  <c r="AN78" i="51"/>
  <c r="AO78" i="51"/>
  <c r="AP78" i="51"/>
  <c r="AN81" i="51"/>
  <c r="AO81" i="51"/>
  <c r="AP81" i="51"/>
  <c r="AN88" i="51"/>
  <c r="AO88" i="51"/>
  <c r="AP88" i="51"/>
  <c r="AN91" i="51"/>
  <c r="AO91" i="51"/>
  <c r="AP91" i="51"/>
  <c r="AN93" i="51"/>
  <c r="AO93" i="51"/>
  <c r="AP93" i="51"/>
  <c r="AN99" i="51"/>
  <c r="AO99" i="51"/>
  <c r="AP99" i="51"/>
  <c r="AN102" i="51"/>
  <c r="AO102" i="51"/>
  <c r="AP102" i="51"/>
  <c r="AN104" i="51"/>
  <c r="AO104" i="51"/>
  <c r="AP104" i="51"/>
  <c r="AN106" i="51"/>
  <c r="AO106" i="51"/>
  <c r="AP106" i="51"/>
  <c r="AN110" i="51"/>
  <c r="AO110" i="51"/>
  <c r="AP110" i="51"/>
  <c r="AN114" i="51"/>
  <c r="AO114" i="51"/>
  <c r="AP114" i="51"/>
  <c r="AN116" i="51"/>
  <c r="AO116" i="51"/>
  <c r="AP116" i="51"/>
  <c r="AN119" i="51"/>
  <c r="AO119" i="51"/>
  <c r="AP119" i="51"/>
  <c r="AN121" i="51"/>
  <c r="AO121" i="51"/>
  <c r="AP121" i="51"/>
  <c r="AN125" i="51"/>
  <c r="AO125" i="51"/>
  <c r="AP125" i="51"/>
  <c r="AN128" i="51"/>
  <c r="AO128" i="51"/>
  <c r="AP128" i="51"/>
  <c r="AN133" i="51"/>
  <c r="AO133" i="51"/>
  <c r="AP133" i="51"/>
  <c r="AN136" i="51"/>
  <c r="AO136" i="51"/>
  <c r="AP136" i="51"/>
  <c r="AN141" i="51"/>
  <c r="AO141" i="51"/>
  <c r="AP141" i="51"/>
  <c r="AN145" i="51"/>
  <c r="AO145" i="51"/>
  <c r="AP145" i="51"/>
  <c r="AN149" i="51"/>
  <c r="AO149" i="51"/>
  <c r="AP149" i="51"/>
  <c r="AN155" i="51"/>
  <c r="AO155" i="51"/>
  <c r="AP155" i="51"/>
  <c r="AN158" i="51"/>
  <c r="AO158" i="51"/>
  <c r="AP158" i="51"/>
  <c r="AN161" i="51"/>
  <c r="AO161" i="51"/>
  <c r="AP161" i="51"/>
  <c r="AN165" i="51"/>
  <c r="AO165" i="51"/>
  <c r="AP165" i="51"/>
  <c r="AN170" i="51"/>
  <c r="AO170" i="51"/>
  <c r="AP170" i="51"/>
  <c r="AN172" i="51"/>
  <c r="AO172" i="51"/>
  <c r="AP172" i="51"/>
  <c r="AN177" i="51"/>
  <c r="AO177" i="51"/>
  <c r="AP177" i="51"/>
  <c r="AN179" i="51"/>
  <c r="AO179" i="51"/>
  <c r="AP179" i="51"/>
  <c r="AN181" i="51"/>
  <c r="AO181" i="51"/>
  <c r="AP181" i="51"/>
  <c r="AN184" i="51"/>
  <c r="AO184" i="51"/>
  <c r="AP184" i="51"/>
  <c r="AN186" i="51"/>
  <c r="AO186" i="51"/>
  <c r="AP186" i="51"/>
  <c r="AN188" i="51"/>
  <c r="AO188" i="51"/>
  <c r="AP188" i="51"/>
  <c r="AN190" i="51"/>
  <c r="AO190" i="51"/>
  <c r="AP190" i="51"/>
  <c r="AN193" i="51"/>
  <c r="AO193" i="51"/>
  <c r="AP193" i="51"/>
  <c r="AN197" i="51"/>
  <c r="AN196" i="51" s="1"/>
  <c r="AO197" i="51"/>
  <c r="AO196" i="51" s="1"/>
  <c r="AP197" i="51"/>
  <c r="AP196" i="51" s="1"/>
  <c r="AN200" i="51"/>
  <c r="AO200" i="51"/>
  <c r="AP200" i="51"/>
  <c r="AN203" i="51"/>
  <c r="AO203" i="51"/>
  <c r="AP203" i="51"/>
  <c r="AN206" i="51"/>
  <c r="AO206" i="51"/>
  <c r="AP206" i="51"/>
  <c r="AN208" i="51"/>
  <c r="AO208" i="51"/>
  <c r="AP208" i="51"/>
  <c r="AN210" i="51"/>
  <c r="AO210" i="51"/>
  <c r="AP210" i="51"/>
  <c r="AN212" i="51"/>
  <c r="AO212" i="51"/>
  <c r="AP212" i="51"/>
  <c r="AN215" i="51"/>
  <c r="AO215" i="51"/>
  <c r="AP215" i="51"/>
  <c r="AN218" i="51"/>
  <c r="AO218" i="51"/>
  <c r="AP218" i="51"/>
  <c r="AN221" i="51"/>
  <c r="AO221" i="51"/>
  <c r="AP221" i="51"/>
  <c r="AN223" i="51"/>
  <c r="AO223" i="51"/>
  <c r="AP223" i="51"/>
  <c r="AN225" i="51"/>
  <c r="AO225" i="51"/>
  <c r="AP225" i="51"/>
  <c r="AN228" i="51"/>
  <c r="AN227" i="51" s="1"/>
  <c r="AO228" i="51"/>
  <c r="AO227" i="51" s="1"/>
  <c r="AP228" i="51"/>
  <c r="AP227" i="51" s="1"/>
  <c r="AN234" i="51"/>
  <c r="AO234" i="51"/>
  <c r="AP234" i="51"/>
  <c r="AN237" i="51"/>
  <c r="AO237" i="51"/>
  <c r="AP237" i="51"/>
  <c r="AN239" i="51"/>
  <c r="AO239" i="51"/>
  <c r="AP239" i="51"/>
  <c r="AN241" i="51"/>
  <c r="AO241" i="51"/>
  <c r="AP241" i="51"/>
  <c r="AN246" i="51"/>
  <c r="AO246" i="51"/>
  <c r="AP246" i="51"/>
  <c r="AN250" i="51"/>
  <c r="AO250" i="51"/>
  <c r="AP250" i="51"/>
  <c r="AN253" i="51"/>
  <c r="AN252" i="51" s="1"/>
  <c r="AO253" i="51"/>
  <c r="AO252" i="51" s="1"/>
  <c r="AP253" i="51"/>
  <c r="AP252" i="51" s="1"/>
  <c r="AN257" i="51"/>
  <c r="AO257" i="51"/>
  <c r="AP257" i="51"/>
  <c r="AN261" i="51"/>
  <c r="AO261" i="51"/>
  <c r="AP261" i="51"/>
  <c r="AN264" i="51"/>
  <c r="AO264" i="51"/>
  <c r="AP264" i="51"/>
  <c r="AN268" i="51"/>
  <c r="AO268" i="51"/>
  <c r="AP268" i="51"/>
  <c r="AN274" i="51"/>
  <c r="AO274" i="51"/>
  <c r="AP274" i="51"/>
  <c r="AN278" i="51"/>
  <c r="AO278" i="51"/>
  <c r="AP278" i="51"/>
  <c r="AN283" i="51"/>
  <c r="AO283" i="51"/>
  <c r="AP283" i="51"/>
  <c r="AN287" i="51"/>
  <c r="AO287" i="51"/>
  <c r="AP287" i="51"/>
  <c r="AN290" i="51"/>
  <c r="AO290" i="51"/>
  <c r="AP290" i="51"/>
  <c r="AN294" i="51"/>
  <c r="AO294" i="51"/>
  <c r="AP294" i="51"/>
  <c r="AN300" i="51"/>
  <c r="AO300" i="51"/>
  <c r="AP300" i="51"/>
  <c r="AN303" i="51"/>
  <c r="AO303" i="51"/>
  <c r="AP303" i="51"/>
  <c r="AN317" i="51"/>
  <c r="AO317" i="51"/>
  <c r="AP317" i="51"/>
  <c r="AN322" i="51"/>
  <c r="AO322" i="51"/>
  <c r="AP322" i="51"/>
  <c r="AN54" i="51" l="1"/>
  <c r="AN267" i="51"/>
  <c r="AO267" i="51"/>
  <c r="AN80" i="51"/>
  <c r="AO54" i="51"/>
  <c r="AP267" i="51"/>
  <c r="AP80" i="51"/>
  <c r="AO80" i="51"/>
  <c r="AP54" i="51"/>
  <c r="AO277" i="51"/>
  <c r="AO256" i="51"/>
  <c r="AN90" i="51"/>
  <c r="AO286" i="51"/>
  <c r="AN302" i="51"/>
  <c r="AN109" i="51"/>
  <c r="AN118" i="51"/>
  <c r="AP183" i="51"/>
  <c r="AP233" i="51"/>
  <c r="AN293" i="51"/>
  <c r="AN245" i="51"/>
  <c r="AP118" i="51"/>
  <c r="AP199" i="51"/>
  <c r="AP11" i="51"/>
  <c r="AP10" i="51" s="1"/>
  <c r="AP214" i="51"/>
  <c r="AP205" i="51"/>
  <c r="AP176" i="51"/>
  <c r="AP132" i="51"/>
  <c r="AN70" i="51"/>
  <c r="AO214" i="51"/>
  <c r="AO183" i="51"/>
  <c r="AP293" i="51"/>
  <c r="AP286" i="51"/>
  <c r="AP277" i="51"/>
  <c r="AP256" i="51"/>
  <c r="AN233" i="51"/>
  <c r="AN214" i="51"/>
  <c r="AN183" i="51"/>
  <c r="AN176" i="51"/>
  <c r="AP124" i="51"/>
  <c r="AO118" i="51"/>
  <c r="AP109" i="51"/>
  <c r="AN98" i="51"/>
  <c r="AP90" i="51"/>
  <c r="AP59" i="51"/>
  <c r="AP29" i="51"/>
  <c r="AO11" i="51"/>
  <c r="AO10" i="51" s="1"/>
  <c r="AP302" i="51"/>
  <c r="AO293" i="51"/>
  <c r="AP245" i="51"/>
  <c r="AO205" i="51"/>
  <c r="AN205" i="51"/>
  <c r="AO109" i="51"/>
  <c r="AO90" i="51"/>
  <c r="AP70" i="51"/>
  <c r="AO59" i="51"/>
  <c r="AO29" i="51"/>
  <c r="AN11" i="51"/>
  <c r="AN10" i="51" s="1"/>
  <c r="AO302" i="51"/>
  <c r="AN286" i="51"/>
  <c r="AN277" i="51"/>
  <c r="AN256" i="51"/>
  <c r="AO245" i="51"/>
  <c r="AO199" i="51"/>
  <c r="AN124" i="51"/>
  <c r="AO70" i="51"/>
  <c r="AN59" i="51"/>
  <c r="AN29" i="51"/>
  <c r="AO132" i="51"/>
  <c r="AO124" i="51"/>
  <c r="AP98" i="51"/>
  <c r="AO233" i="51"/>
  <c r="AN199" i="51"/>
  <c r="AO176" i="51"/>
  <c r="AN132" i="51"/>
  <c r="AO98" i="51"/>
  <c r="AN285" i="51" l="1"/>
  <c r="AO255" i="51"/>
  <c r="AP28" i="51"/>
  <c r="AP255" i="51"/>
  <c r="AO285" i="51"/>
  <c r="AN255" i="51"/>
  <c r="AP285" i="51"/>
  <c r="AO69" i="51"/>
  <c r="AP69" i="51"/>
  <c r="AN69" i="51"/>
  <c r="AN28" i="51"/>
  <c r="AO28" i="51"/>
  <c r="AO330" i="51" l="1"/>
  <c r="AP330" i="51"/>
  <c r="AN330" i="51"/>
  <c r="W39" i="51" l="1"/>
  <c r="X39" i="51"/>
  <c r="Y39" i="51"/>
  <c r="AV291" i="51" l="1"/>
  <c r="AU180" i="51" l="1"/>
  <c r="AU324" i="51" l="1"/>
  <c r="AW129" i="51" l="1"/>
  <c r="AV129" i="51"/>
  <c r="AU129" i="51"/>
  <c r="AW130" i="51"/>
  <c r="AV130" i="51"/>
  <c r="AU130" i="51"/>
  <c r="AW131" i="51"/>
  <c r="AV131" i="51"/>
  <c r="AU131" i="51"/>
  <c r="AW134" i="51"/>
  <c r="AV134" i="51"/>
  <c r="AU134" i="51"/>
  <c r="AW135" i="51"/>
  <c r="AV135" i="51"/>
  <c r="AU135" i="51"/>
  <c r="AW137" i="51"/>
  <c r="AV137" i="51"/>
  <c r="AU137" i="51"/>
  <c r="AW138" i="51"/>
  <c r="AV138" i="51"/>
  <c r="AU138" i="51"/>
  <c r="AW139" i="51"/>
  <c r="AV139" i="51"/>
  <c r="AU139" i="51"/>
  <c r="AW140" i="51"/>
  <c r="AV140" i="51"/>
  <c r="AU140" i="51"/>
  <c r="AW142" i="51"/>
  <c r="AV142" i="51"/>
  <c r="AU142" i="51"/>
  <c r="AW143" i="51"/>
  <c r="AV143" i="51"/>
  <c r="AU143" i="51"/>
  <c r="AW144" i="51"/>
  <c r="AV144" i="51"/>
  <c r="AU144" i="51"/>
  <c r="AW146" i="51"/>
  <c r="AV146" i="51"/>
  <c r="AU146" i="51"/>
  <c r="AW147" i="51"/>
  <c r="AV147" i="51"/>
  <c r="AU147" i="51"/>
  <c r="AW148" i="51"/>
  <c r="AV148" i="51"/>
  <c r="AU148" i="51"/>
  <c r="AW150" i="51"/>
  <c r="AV150" i="51"/>
  <c r="AU150" i="51"/>
  <c r="AW151" i="51"/>
  <c r="AV151" i="51"/>
  <c r="AU151" i="51"/>
  <c r="AW152" i="51"/>
  <c r="AV152" i="51"/>
  <c r="AU152" i="51"/>
  <c r="AW153" i="51"/>
  <c r="AV153" i="51"/>
  <c r="AU153" i="51"/>
  <c r="AW154" i="51"/>
  <c r="AV154" i="51"/>
  <c r="AU154" i="51"/>
  <c r="AW156" i="51"/>
  <c r="AV156" i="51"/>
  <c r="AU156" i="51"/>
  <c r="AW157" i="51"/>
  <c r="AV157" i="51"/>
  <c r="AU157" i="51"/>
  <c r="AW159" i="51"/>
  <c r="AV159" i="51"/>
  <c r="AU159" i="51"/>
  <c r="AW160" i="51"/>
  <c r="AV160" i="51"/>
  <c r="AU160" i="51"/>
  <c r="AW162" i="51"/>
  <c r="AV162" i="51"/>
  <c r="AU162" i="51"/>
  <c r="AW163" i="51"/>
  <c r="AV163" i="51"/>
  <c r="AU163" i="51"/>
  <c r="AW164" i="51"/>
  <c r="AV164" i="51"/>
  <c r="AU164" i="51"/>
  <c r="AW166" i="51"/>
  <c r="AV166" i="51"/>
  <c r="AU166" i="51"/>
  <c r="AW167" i="51"/>
  <c r="AV167" i="51"/>
  <c r="AU167" i="51"/>
  <c r="AW168" i="51"/>
  <c r="AV168" i="51"/>
  <c r="AU168" i="51"/>
  <c r="AW169" i="51"/>
  <c r="AV169" i="51"/>
  <c r="AU169" i="51"/>
  <c r="AW171" i="51"/>
  <c r="AV171" i="51"/>
  <c r="AU171" i="51"/>
  <c r="AV260" i="51" l="1"/>
  <c r="AW260" i="51"/>
  <c r="AV328" i="51" l="1"/>
  <c r="AW328" i="51"/>
  <c r="AW65" i="51" l="1"/>
  <c r="AW67" i="51"/>
  <c r="AW68" i="51"/>
  <c r="AU65" i="51"/>
  <c r="AU67" i="51"/>
  <c r="AU68" i="51"/>
  <c r="AW201" i="51"/>
  <c r="AW202" i="51"/>
  <c r="AW207" i="51"/>
  <c r="AW206" i="51" s="1"/>
  <c r="AW209" i="51"/>
  <c r="AW61" i="51"/>
  <c r="AW63" i="51"/>
  <c r="AW72" i="51"/>
  <c r="AW73" i="51"/>
  <c r="AW74" i="51"/>
  <c r="AW76" i="51"/>
  <c r="AW77" i="51"/>
  <c r="AW79" i="51"/>
  <c r="AW78" i="51" s="1"/>
  <c r="AW82" i="51"/>
  <c r="AW84" i="51"/>
  <c r="AW85" i="51"/>
  <c r="AW86" i="51"/>
  <c r="AW87" i="51"/>
  <c r="AW89" i="51"/>
  <c r="AW88" i="51" s="1"/>
  <c r="AW92" i="51"/>
  <c r="AW94" i="51"/>
  <c r="AW95" i="51"/>
  <c r="AW96" i="51"/>
  <c r="AW97" i="51"/>
  <c r="AW100" i="51"/>
  <c r="AW101" i="51"/>
  <c r="AW103" i="51"/>
  <c r="AW102" i="51" s="1"/>
  <c r="AW105" i="51"/>
  <c r="AW104" i="51" s="1"/>
  <c r="AW107" i="51"/>
  <c r="AW108" i="51"/>
  <c r="AW111" i="51"/>
  <c r="AW112" i="51"/>
  <c r="AW113" i="51"/>
  <c r="AW115" i="51"/>
  <c r="AW114" i="51" s="1"/>
  <c r="AW117" i="51"/>
  <c r="AW116" i="51" s="1"/>
  <c r="AW120" i="51"/>
  <c r="AW122" i="51"/>
  <c r="AW123" i="51"/>
  <c r="AW126" i="51"/>
  <c r="AW127" i="51"/>
  <c r="AW173" i="51"/>
  <c r="AW174" i="51"/>
  <c r="AW175" i="51"/>
  <c r="AW178" i="51"/>
  <c r="AW180" i="51"/>
  <c r="AW182" i="51"/>
  <c r="AW181" i="51" s="1"/>
  <c r="AW185" i="51"/>
  <c r="AW187" i="51"/>
  <c r="AW186" i="51" s="1"/>
  <c r="AW189" i="51"/>
  <c r="AW191" i="51"/>
  <c r="AW192" i="51"/>
  <c r="AW194" i="51"/>
  <c r="AW195" i="51"/>
  <c r="AW198" i="51"/>
  <c r="AW204" i="51"/>
  <c r="AW203" i="51" s="1"/>
  <c r="AW211" i="51"/>
  <c r="AW213" i="51"/>
  <c r="AW212" i="51" s="1"/>
  <c r="AW216" i="51"/>
  <c r="AW217" i="51"/>
  <c r="AW219" i="51"/>
  <c r="AW220" i="51"/>
  <c r="AW222" i="51"/>
  <c r="AW221" i="51" s="1"/>
  <c r="AW224" i="51"/>
  <c r="AW223" i="51" s="1"/>
  <c r="AW226" i="51"/>
  <c r="AW225" i="51" s="1"/>
  <c r="AW229" i="51"/>
  <c r="AW230" i="51"/>
  <c r="AW231" i="51"/>
  <c r="AW232" i="51"/>
  <c r="AW235" i="51"/>
  <c r="AW236" i="51"/>
  <c r="AW238" i="51"/>
  <c r="AW237" i="51" s="1"/>
  <c r="AW240" i="51"/>
  <c r="AW239" i="51" s="1"/>
  <c r="AW242" i="51"/>
  <c r="AW243" i="51"/>
  <c r="AW244" i="51"/>
  <c r="AW247" i="51"/>
  <c r="AW248" i="51"/>
  <c r="AW249" i="51"/>
  <c r="AW251" i="51"/>
  <c r="AW250" i="51" s="1"/>
  <c r="AW254" i="51"/>
  <c r="AW253" i="51" s="1"/>
  <c r="AW252" i="51" s="1"/>
  <c r="AW258" i="51"/>
  <c r="AW259" i="51"/>
  <c r="AW262" i="51"/>
  <c r="AW263" i="51"/>
  <c r="AW265" i="51"/>
  <c r="AW266" i="51"/>
  <c r="AW269" i="51"/>
  <c r="AW270" i="51"/>
  <c r="AW271" i="51"/>
  <c r="AW272" i="51"/>
  <c r="AW273" i="51"/>
  <c r="AW275" i="51"/>
  <c r="AW276" i="51"/>
  <c r="AW279" i="51"/>
  <c r="AW280" i="51"/>
  <c r="AW281" i="51"/>
  <c r="AW282" i="51"/>
  <c r="AW284" i="51"/>
  <c r="AU201" i="51"/>
  <c r="AU202" i="51"/>
  <c r="AU207" i="51"/>
  <c r="AU206" i="51" s="1"/>
  <c r="AU209" i="51"/>
  <c r="AU61" i="51"/>
  <c r="AU63" i="51"/>
  <c r="AU72" i="51"/>
  <c r="AU73" i="51"/>
  <c r="AU74" i="51"/>
  <c r="AU76" i="51"/>
  <c r="AU77" i="51"/>
  <c r="AU79" i="51"/>
  <c r="AU78" i="51" s="1"/>
  <c r="AU82" i="51"/>
  <c r="AU84" i="51"/>
  <c r="AU85" i="51"/>
  <c r="AU86" i="51"/>
  <c r="AU87" i="51"/>
  <c r="AU89" i="51"/>
  <c r="AU88" i="51" s="1"/>
  <c r="AU92" i="51"/>
  <c r="AU94" i="51"/>
  <c r="AU95" i="51"/>
  <c r="AU96" i="51"/>
  <c r="AU97" i="51"/>
  <c r="AU100" i="51"/>
  <c r="AU101" i="51"/>
  <c r="AU103" i="51"/>
  <c r="AU102" i="51" s="1"/>
  <c r="AU105" i="51"/>
  <c r="AU104" i="51" s="1"/>
  <c r="AU107" i="51"/>
  <c r="AU108" i="51"/>
  <c r="AU112" i="51"/>
  <c r="AU113" i="51"/>
  <c r="AU115" i="51"/>
  <c r="AU114" i="51" s="1"/>
  <c r="AU117" i="51"/>
  <c r="AU116" i="51" s="1"/>
  <c r="AU120" i="51"/>
  <c r="AU122" i="51"/>
  <c r="AU123" i="51"/>
  <c r="AU126" i="51"/>
  <c r="AU127" i="51"/>
  <c r="AU173" i="51"/>
  <c r="AU174" i="51"/>
  <c r="AU175" i="51"/>
  <c r="AU178" i="51"/>
  <c r="AU179" i="51"/>
  <c r="AU182" i="51"/>
  <c r="AU181" i="51" s="1"/>
  <c r="AU185" i="51"/>
  <c r="AU187" i="51"/>
  <c r="AU186" i="51" s="1"/>
  <c r="AU189" i="51"/>
  <c r="AU191" i="51"/>
  <c r="AU192" i="51"/>
  <c r="AU194" i="51"/>
  <c r="AU195" i="51"/>
  <c r="AU198" i="51"/>
  <c r="AU204" i="51"/>
  <c r="AU203" i="51" s="1"/>
  <c r="AU211" i="51"/>
  <c r="AU213" i="51"/>
  <c r="AU212" i="51" s="1"/>
  <c r="AU216" i="51"/>
  <c r="AU217" i="51"/>
  <c r="AU219" i="51"/>
  <c r="AU220" i="51"/>
  <c r="AU222" i="51"/>
  <c r="AU221" i="51" s="1"/>
  <c r="AU224" i="51"/>
  <c r="AU223" i="51" s="1"/>
  <c r="AU226" i="51"/>
  <c r="AU225" i="51" s="1"/>
  <c r="AU229" i="51"/>
  <c r="AU230" i="51"/>
  <c r="AU231" i="51"/>
  <c r="AU232" i="51"/>
  <c r="AU235" i="51"/>
  <c r="AU236" i="51"/>
  <c r="AU238" i="51"/>
  <c r="AU237" i="51" s="1"/>
  <c r="AU240" i="51"/>
  <c r="AU239" i="51" s="1"/>
  <c r="AU242" i="51"/>
  <c r="AU243" i="51"/>
  <c r="AU244" i="51"/>
  <c r="AU247" i="51"/>
  <c r="AU248" i="51"/>
  <c r="AU249" i="51"/>
  <c r="AU251" i="51"/>
  <c r="AU250" i="51" s="1"/>
  <c r="AU254" i="51"/>
  <c r="AU253" i="51" s="1"/>
  <c r="AU252" i="51" s="1"/>
  <c r="AU258" i="51"/>
  <c r="AU259" i="51"/>
  <c r="AU260" i="51"/>
  <c r="AU262" i="51"/>
  <c r="AU263" i="51"/>
  <c r="AU265" i="51"/>
  <c r="AU266" i="51"/>
  <c r="AU269" i="51"/>
  <c r="AU270" i="51"/>
  <c r="AU271" i="51"/>
  <c r="AU272" i="51"/>
  <c r="AU273" i="51"/>
  <c r="AU275" i="51"/>
  <c r="AU276" i="51"/>
  <c r="AU279" i="51"/>
  <c r="AU280" i="51"/>
  <c r="AU281" i="51"/>
  <c r="AU282" i="51"/>
  <c r="AU284" i="51"/>
  <c r="T71" i="51"/>
  <c r="T75" i="51"/>
  <c r="T78" i="51"/>
  <c r="T81" i="51"/>
  <c r="T88" i="51"/>
  <c r="T91" i="51"/>
  <c r="T93" i="51"/>
  <c r="T99" i="51"/>
  <c r="T102" i="51"/>
  <c r="T104" i="51"/>
  <c r="T106" i="51"/>
  <c r="T110" i="51"/>
  <c r="T114" i="51"/>
  <c r="T116" i="51"/>
  <c r="T119" i="51"/>
  <c r="T121" i="51"/>
  <c r="T125" i="51"/>
  <c r="T128" i="51"/>
  <c r="T133" i="51"/>
  <c r="T136" i="51"/>
  <c r="T141" i="51"/>
  <c r="T145" i="51"/>
  <c r="T149" i="51"/>
  <c r="T155" i="51"/>
  <c r="T158" i="51"/>
  <c r="T161" i="51"/>
  <c r="T165" i="51"/>
  <c r="T170" i="51"/>
  <c r="T172" i="51"/>
  <c r="T177" i="51"/>
  <c r="T179" i="51"/>
  <c r="T181" i="51"/>
  <c r="T184" i="51"/>
  <c r="T186" i="51"/>
  <c r="T188" i="51"/>
  <c r="T190" i="51"/>
  <c r="T193" i="51"/>
  <c r="T197" i="51"/>
  <c r="T196" i="51" s="1"/>
  <c r="T200" i="51"/>
  <c r="T203" i="51"/>
  <c r="T206" i="51"/>
  <c r="T208" i="51"/>
  <c r="T210" i="51"/>
  <c r="T212" i="51"/>
  <c r="T215" i="51"/>
  <c r="T218" i="51"/>
  <c r="T221" i="51"/>
  <c r="T223" i="51"/>
  <c r="T225" i="51"/>
  <c r="T228" i="51"/>
  <c r="T227" i="51" s="1"/>
  <c r="T234" i="51"/>
  <c r="T237" i="51"/>
  <c r="T239" i="51"/>
  <c r="T241" i="51"/>
  <c r="T246" i="51"/>
  <c r="T250" i="51"/>
  <c r="T253" i="51"/>
  <c r="T252" i="51" s="1"/>
  <c r="U71" i="51"/>
  <c r="U75" i="51"/>
  <c r="U78" i="51"/>
  <c r="U81" i="51"/>
  <c r="U88" i="51"/>
  <c r="U91" i="51"/>
  <c r="U93" i="51"/>
  <c r="U99" i="51"/>
  <c r="U102" i="51"/>
  <c r="U104" i="51"/>
  <c r="U106" i="51"/>
  <c r="U110" i="51"/>
  <c r="U114" i="51"/>
  <c r="U116" i="51"/>
  <c r="U119" i="51"/>
  <c r="U121" i="51"/>
  <c r="U125" i="51"/>
  <c r="U128" i="51"/>
  <c r="U133" i="51"/>
  <c r="U136" i="51"/>
  <c r="U141" i="51"/>
  <c r="U145" i="51"/>
  <c r="U149" i="51"/>
  <c r="U155" i="51"/>
  <c r="U158" i="51"/>
  <c r="U161" i="51"/>
  <c r="U165" i="51"/>
  <c r="U170" i="51"/>
  <c r="U172" i="51"/>
  <c r="U177" i="51"/>
  <c r="U179" i="51"/>
  <c r="U181" i="51"/>
  <c r="U184" i="51"/>
  <c r="U186" i="51"/>
  <c r="U188" i="51"/>
  <c r="U190" i="51"/>
  <c r="U193" i="51"/>
  <c r="U197" i="51"/>
  <c r="U196" i="51" s="1"/>
  <c r="U200" i="51"/>
  <c r="U203" i="51"/>
  <c r="U206" i="51"/>
  <c r="U208" i="51"/>
  <c r="U210" i="51"/>
  <c r="U212" i="51"/>
  <c r="U215" i="51"/>
  <c r="U218" i="51"/>
  <c r="U221" i="51"/>
  <c r="U223" i="51"/>
  <c r="U225" i="51"/>
  <c r="U228" i="51"/>
  <c r="U227" i="51" s="1"/>
  <c r="U234" i="51"/>
  <c r="U237" i="51"/>
  <c r="U239" i="51"/>
  <c r="U241" i="51"/>
  <c r="U246" i="51"/>
  <c r="U250" i="51"/>
  <c r="U253" i="51"/>
  <c r="U252" i="51" s="1"/>
  <c r="W71" i="51"/>
  <c r="W75" i="51"/>
  <c r="W78" i="51"/>
  <c r="W81" i="51"/>
  <c r="W88" i="51"/>
  <c r="W91" i="51"/>
  <c r="W93" i="51"/>
  <c r="W99" i="51"/>
  <c r="W102" i="51"/>
  <c r="W104" i="51"/>
  <c r="W106" i="51"/>
  <c r="W110" i="51"/>
  <c r="W114" i="51"/>
  <c r="W116" i="51"/>
  <c r="W119" i="51"/>
  <c r="W121" i="51"/>
  <c r="W125" i="51"/>
  <c r="W128" i="51"/>
  <c r="W133" i="51"/>
  <c r="W136" i="51"/>
  <c r="W141" i="51"/>
  <c r="W145" i="51"/>
  <c r="W149" i="51"/>
  <c r="W155" i="51"/>
  <c r="W158" i="51"/>
  <c r="W161" i="51"/>
  <c r="W165" i="51"/>
  <c r="W170" i="51"/>
  <c r="W172" i="51"/>
  <c r="W177" i="51"/>
  <c r="W179" i="51"/>
  <c r="W181" i="51"/>
  <c r="W184" i="51"/>
  <c r="W186" i="51"/>
  <c r="W188" i="51"/>
  <c r="W190" i="51"/>
  <c r="W193" i="51"/>
  <c r="W197" i="51"/>
  <c r="W196" i="51" s="1"/>
  <c r="W200" i="51"/>
  <c r="W203" i="51"/>
  <c r="W206" i="51"/>
  <c r="W208" i="51"/>
  <c r="W210" i="51"/>
  <c r="W212" i="51"/>
  <c r="W215" i="51"/>
  <c r="W218" i="51"/>
  <c r="W221" i="51"/>
  <c r="W223" i="51"/>
  <c r="W225" i="51"/>
  <c r="W228" i="51"/>
  <c r="W227" i="51" s="1"/>
  <c r="W234" i="51"/>
  <c r="W237" i="51"/>
  <c r="W239" i="51"/>
  <c r="W241" i="51"/>
  <c r="W246" i="51"/>
  <c r="W250" i="51"/>
  <c r="W253" i="51"/>
  <c r="W252" i="51" s="1"/>
  <c r="X71" i="51"/>
  <c r="X75" i="51"/>
  <c r="X78" i="51"/>
  <c r="X81" i="51"/>
  <c r="X88" i="51"/>
  <c r="X91" i="51"/>
  <c r="X93" i="51"/>
  <c r="X99" i="51"/>
  <c r="X102" i="51"/>
  <c r="X104" i="51"/>
  <c r="X106" i="51"/>
  <c r="X110" i="51"/>
  <c r="X114" i="51"/>
  <c r="X116" i="51"/>
  <c r="X119" i="51"/>
  <c r="X121" i="51"/>
  <c r="X125" i="51"/>
  <c r="X128" i="51"/>
  <c r="X133" i="51"/>
  <c r="X136" i="51"/>
  <c r="X141" i="51"/>
  <c r="X145" i="51"/>
  <c r="X149" i="51"/>
  <c r="X155" i="51"/>
  <c r="X158" i="51"/>
  <c r="X161" i="51"/>
  <c r="X165" i="51"/>
  <c r="X170" i="51"/>
  <c r="X172" i="51"/>
  <c r="X177" i="51"/>
  <c r="X179" i="51"/>
  <c r="X181" i="51"/>
  <c r="X184" i="51"/>
  <c r="X186" i="51"/>
  <c r="X188" i="51"/>
  <c r="X190" i="51"/>
  <c r="X193" i="51"/>
  <c r="X197" i="51"/>
  <c r="X196" i="51" s="1"/>
  <c r="X200" i="51"/>
  <c r="X203" i="51"/>
  <c r="X206" i="51"/>
  <c r="X208" i="51"/>
  <c r="X210" i="51"/>
  <c r="X212" i="51"/>
  <c r="X215" i="51"/>
  <c r="X218" i="51"/>
  <c r="X221" i="51"/>
  <c r="X223" i="51"/>
  <c r="X225" i="51"/>
  <c r="X228" i="51"/>
  <c r="X227" i="51" s="1"/>
  <c r="X234" i="51"/>
  <c r="X237" i="51"/>
  <c r="X239" i="51"/>
  <c r="X241" i="51"/>
  <c r="X246" i="51"/>
  <c r="X250" i="51"/>
  <c r="X253" i="51"/>
  <c r="X252" i="51" s="1"/>
  <c r="Y71" i="51"/>
  <c r="Y75" i="51"/>
  <c r="Y78" i="51"/>
  <c r="Y81" i="51"/>
  <c r="Y88" i="51"/>
  <c r="Y91" i="51"/>
  <c r="Y93" i="51"/>
  <c r="Y99" i="51"/>
  <c r="Y102" i="51"/>
  <c r="Y104" i="51"/>
  <c r="Y106" i="51"/>
  <c r="Y110" i="51"/>
  <c r="Y114" i="51"/>
  <c r="Y116" i="51"/>
  <c r="Y119" i="51"/>
  <c r="Y121" i="51"/>
  <c r="Y125" i="51"/>
  <c r="Y128" i="51"/>
  <c r="Y133" i="51"/>
  <c r="Y136" i="51"/>
  <c r="Y141" i="51"/>
  <c r="Y145" i="51"/>
  <c r="Y149" i="51"/>
  <c r="Y155" i="51"/>
  <c r="Y158" i="51"/>
  <c r="Y161" i="51"/>
  <c r="Y165" i="51"/>
  <c r="Y170" i="51"/>
  <c r="Y172" i="51"/>
  <c r="Y177" i="51"/>
  <c r="Y179" i="51"/>
  <c r="Y181" i="51"/>
  <c r="Y184" i="51"/>
  <c r="Y186" i="51"/>
  <c r="Y188" i="51"/>
  <c r="Y190" i="51"/>
  <c r="Y193" i="51"/>
  <c r="Y197" i="51"/>
  <c r="Y196" i="51" s="1"/>
  <c r="Y200" i="51"/>
  <c r="Y203" i="51"/>
  <c r="Y206" i="51"/>
  <c r="Y208" i="51"/>
  <c r="Y210" i="51"/>
  <c r="Y212" i="51"/>
  <c r="Y215" i="51"/>
  <c r="Y218" i="51"/>
  <c r="Y221" i="51"/>
  <c r="Y223" i="51"/>
  <c r="Y225" i="51"/>
  <c r="Y228" i="51"/>
  <c r="Y227" i="51" s="1"/>
  <c r="Y234" i="51"/>
  <c r="Y237" i="51"/>
  <c r="Y239" i="51"/>
  <c r="Y241" i="51"/>
  <c r="Y246" i="51"/>
  <c r="Y250" i="51"/>
  <c r="Y253" i="51"/>
  <c r="Y252" i="51" s="1"/>
  <c r="AA71" i="51"/>
  <c r="AA75" i="51"/>
  <c r="AA78" i="51"/>
  <c r="AA81" i="51"/>
  <c r="AA88" i="51"/>
  <c r="AA91" i="51"/>
  <c r="AA93" i="51"/>
  <c r="AA99" i="51"/>
  <c r="AA102" i="51"/>
  <c r="AA104" i="51"/>
  <c r="AA106" i="51"/>
  <c r="AA110" i="51"/>
  <c r="AA114" i="51"/>
  <c r="AA116" i="51"/>
  <c r="AA119" i="51"/>
  <c r="AA121" i="51"/>
  <c r="AA125" i="51"/>
  <c r="AA128" i="51"/>
  <c r="AA133" i="51"/>
  <c r="AA136" i="51"/>
  <c r="AA141" i="51"/>
  <c r="AA145" i="51"/>
  <c r="AA149" i="51"/>
  <c r="AA155" i="51"/>
  <c r="AA158" i="51"/>
  <c r="AA161" i="51"/>
  <c r="AA165" i="51"/>
  <c r="AA170" i="51"/>
  <c r="AA172" i="51"/>
  <c r="AA177" i="51"/>
  <c r="AA179" i="51"/>
  <c r="AA181" i="51"/>
  <c r="AA184" i="51"/>
  <c r="AA186" i="51"/>
  <c r="AA188" i="51"/>
  <c r="AA190" i="51"/>
  <c r="AA193" i="51"/>
  <c r="AA197" i="51"/>
  <c r="AA196" i="51" s="1"/>
  <c r="AA200" i="51"/>
  <c r="AA203" i="51"/>
  <c r="AA206" i="51"/>
  <c r="AA208" i="51"/>
  <c r="AA210" i="51"/>
  <c r="AA212" i="51"/>
  <c r="AA215" i="51"/>
  <c r="AA218" i="51"/>
  <c r="AA221" i="51"/>
  <c r="AA223" i="51"/>
  <c r="AA225" i="51"/>
  <c r="AA228" i="51"/>
  <c r="AA227" i="51" s="1"/>
  <c r="AA234" i="51"/>
  <c r="AA237" i="51"/>
  <c r="AA239" i="51"/>
  <c r="AA241" i="51"/>
  <c r="AA246" i="51"/>
  <c r="AA250" i="51"/>
  <c r="AA253" i="51"/>
  <c r="AA252" i="51" s="1"/>
  <c r="AB71" i="51"/>
  <c r="AB75" i="51"/>
  <c r="AB78" i="51"/>
  <c r="AB81" i="51"/>
  <c r="AB88" i="51"/>
  <c r="AB91" i="51"/>
  <c r="AB93" i="51"/>
  <c r="AB99" i="51"/>
  <c r="AB102" i="51"/>
  <c r="AB104" i="51"/>
  <c r="AB106" i="51"/>
  <c r="AB110" i="51"/>
  <c r="AB114" i="51"/>
  <c r="AB116" i="51"/>
  <c r="AB119" i="51"/>
  <c r="AB121" i="51"/>
  <c r="AB125" i="51"/>
  <c r="AB128" i="51"/>
  <c r="AB133" i="51"/>
  <c r="AB136" i="51"/>
  <c r="AB141" i="51"/>
  <c r="AB145" i="51"/>
  <c r="AB149" i="51"/>
  <c r="AB155" i="51"/>
  <c r="AB158" i="51"/>
  <c r="AB161" i="51"/>
  <c r="AB165" i="51"/>
  <c r="AB170" i="51"/>
  <c r="AB172" i="51"/>
  <c r="AB177" i="51"/>
  <c r="AB179" i="51"/>
  <c r="AB181" i="51"/>
  <c r="AB184" i="51"/>
  <c r="AB186" i="51"/>
  <c r="AB188" i="51"/>
  <c r="AB190" i="51"/>
  <c r="AB193" i="51"/>
  <c r="AB197" i="51"/>
  <c r="AB196" i="51" s="1"/>
  <c r="AB200" i="51"/>
  <c r="AB203" i="51"/>
  <c r="AB206" i="51"/>
  <c r="AB208" i="51"/>
  <c r="AB210" i="51"/>
  <c r="AB212" i="51"/>
  <c r="AB215" i="51"/>
  <c r="AB218" i="51"/>
  <c r="AB221" i="51"/>
  <c r="AB223" i="51"/>
  <c r="AB225" i="51"/>
  <c r="AB228" i="51"/>
  <c r="AB227" i="51" s="1"/>
  <c r="AB234" i="51"/>
  <c r="AB237" i="51"/>
  <c r="AB239" i="51"/>
  <c r="AB241" i="51"/>
  <c r="AB246" i="51"/>
  <c r="AB250" i="51"/>
  <c r="AB253" i="51"/>
  <c r="AB252" i="51" s="1"/>
  <c r="AC71" i="51"/>
  <c r="AC75" i="51"/>
  <c r="AC78" i="51"/>
  <c r="AC81" i="51"/>
  <c r="AC88" i="51"/>
  <c r="AC91" i="51"/>
  <c r="AC93" i="51"/>
  <c r="AC99" i="51"/>
  <c r="AC102" i="51"/>
  <c r="AC104" i="51"/>
  <c r="AC106" i="51"/>
  <c r="AC110" i="51"/>
  <c r="AC114" i="51"/>
  <c r="AC116" i="51"/>
  <c r="AC119" i="51"/>
  <c r="AC121" i="51"/>
  <c r="AC125" i="51"/>
  <c r="AC128" i="51"/>
  <c r="AC133" i="51"/>
  <c r="AC136" i="51"/>
  <c r="AC141" i="51"/>
  <c r="AC145" i="51"/>
  <c r="AC149" i="51"/>
  <c r="AC155" i="51"/>
  <c r="AC158" i="51"/>
  <c r="AC161" i="51"/>
  <c r="AC165" i="51"/>
  <c r="AC170" i="51"/>
  <c r="AC172" i="51"/>
  <c r="AC177" i="51"/>
  <c r="AC179" i="51"/>
  <c r="AC181" i="51"/>
  <c r="AC184" i="51"/>
  <c r="AC186" i="51"/>
  <c r="AC188" i="51"/>
  <c r="AC190" i="51"/>
  <c r="AC193" i="51"/>
  <c r="AC197" i="51"/>
  <c r="AC196" i="51" s="1"/>
  <c r="AC200" i="51"/>
  <c r="AC203" i="51"/>
  <c r="AC206" i="51"/>
  <c r="AC208" i="51"/>
  <c r="AC210" i="51"/>
  <c r="AC212" i="51"/>
  <c r="AC215" i="51"/>
  <c r="AC218" i="51"/>
  <c r="AC221" i="51"/>
  <c r="AC223" i="51"/>
  <c r="AC225" i="51"/>
  <c r="AC228" i="51"/>
  <c r="AC227" i="51" s="1"/>
  <c r="AC234" i="51"/>
  <c r="AC237" i="51"/>
  <c r="AC239" i="51"/>
  <c r="AC241" i="51"/>
  <c r="AC246" i="51"/>
  <c r="AC250" i="51"/>
  <c r="AC253" i="51"/>
  <c r="AC252" i="51" s="1"/>
  <c r="AE71" i="51"/>
  <c r="AE75" i="51"/>
  <c r="AE78" i="51"/>
  <c r="AE81" i="51"/>
  <c r="AE88" i="51"/>
  <c r="AE91" i="51"/>
  <c r="AE93" i="51"/>
  <c r="AE99" i="51"/>
  <c r="AE102" i="51"/>
  <c r="AE104" i="51"/>
  <c r="AE106" i="51"/>
  <c r="AE110" i="51"/>
  <c r="AE114" i="51"/>
  <c r="AE116" i="51"/>
  <c r="AE119" i="51"/>
  <c r="AE121" i="51"/>
  <c r="AE125" i="51"/>
  <c r="AE128" i="51"/>
  <c r="AE133" i="51"/>
  <c r="AE136" i="51"/>
  <c r="AE141" i="51"/>
  <c r="AE145" i="51"/>
  <c r="AE149" i="51"/>
  <c r="AE155" i="51"/>
  <c r="AE158" i="51"/>
  <c r="AE161" i="51"/>
  <c r="AE165" i="51"/>
  <c r="AE170" i="51"/>
  <c r="AE172" i="51"/>
  <c r="AE177" i="51"/>
  <c r="AE179" i="51"/>
  <c r="AE181" i="51"/>
  <c r="AE184" i="51"/>
  <c r="AE186" i="51"/>
  <c r="AE188" i="51"/>
  <c r="AE190" i="51"/>
  <c r="AE193" i="51"/>
  <c r="AE197" i="51"/>
  <c r="AE196" i="51" s="1"/>
  <c r="AE200" i="51"/>
  <c r="AE203" i="51"/>
  <c r="AE206" i="51"/>
  <c r="AE208" i="51"/>
  <c r="AE210" i="51"/>
  <c r="AE212" i="51"/>
  <c r="AE215" i="51"/>
  <c r="AE218" i="51"/>
  <c r="AE221" i="51"/>
  <c r="AE223" i="51"/>
  <c r="AE225" i="51"/>
  <c r="AE228" i="51"/>
  <c r="AE227" i="51" s="1"/>
  <c r="AE234" i="51"/>
  <c r="AE237" i="51"/>
  <c r="AE239" i="51"/>
  <c r="AE241" i="51"/>
  <c r="AE246" i="51"/>
  <c r="AE250" i="51"/>
  <c r="AE253" i="51"/>
  <c r="AE252" i="51" s="1"/>
  <c r="AF71" i="51"/>
  <c r="AF75" i="51"/>
  <c r="AF78" i="51"/>
  <c r="AF81" i="51"/>
  <c r="AF88" i="51"/>
  <c r="AF91" i="51"/>
  <c r="AF93" i="51"/>
  <c r="AF99" i="51"/>
  <c r="AF102" i="51"/>
  <c r="AF104" i="51"/>
  <c r="AF106" i="51"/>
  <c r="AF110" i="51"/>
  <c r="AF114" i="51"/>
  <c r="AF116" i="51"/>
  <c r="AF119" i="51"/>
  <c r="AF121" i="51"/>
  <c r="AF125" i="51"/>
  <c r="AF128" i="51"/>
  <c r="AF133" i="51"/>
  <c r="AF136" i="51"/>
  <c r="AF141" i="51"/>
  <c r="AF145" i="51"/>
  <c r="AF149" i="51"/>
  <c r="AF155" i="51"/>
  <c r="AF158" i="51"/>
  <c r="AF161" i="51"/>
  <c r="AF165" i="51"/>
  <c r="AF170" i="51"/>
  <c r="AF172" i="51"/>
  <c r="AF177" i="51"/>
  <c r="AF179" i="51"/>
  <c r="AF181" i="51"/>
  <c r="AF184" i="51"/>
  <c r="AF186" i="51"/>
  <c r="AF188" i="51"/>
  <c r="AF190" i="51"/>
  <c r="AF193" i="51"/>
  <c r="AF197" i="51"/>
  <c r="AF196" i="51" s="1"/>
  <c r="AF200" i="51"/>
  <c r="AF203" i="51"/>
  <c r="AF206" i="51"/>
  <c r="AF208" i="51"/>
  <c r="AF210" i="51"/>
  <c r="AF212" i="51"/>
  <c r="AF215" i="51"/>
  <c r="AF218" i="51"/>
  <c r="AF221" i="51"/>
  <c r="AF223" i="51"/>
  <c r="AF225" i="51"/>
  <c r="AF228" i="51"/>
  <c r="AF227" i="51" s="1"/>
  <c r="AF234" i="51"/>
  <c r="AF237" i="51"/>
  <c r="AF239" i="51"/>
  <c r="AF241" i="51"/>
  <c r="AF246" i="51"/>
  <c r="AF250" i="51"/>
  <c r="AF253" i="51"/>
  <c r="AF252" i="51" s="1"/>
  <c r="AG71" i="51"/>
  <c r="AG75" i="51"/>
  <c r="AG78" i="51"/>
  <c r="AG81" i="51"/>
  <c r="AG88" i="51"/>
  <c r="AG91" i="51"/>
  <c r="AG93" i="51"/>
  <c r="AG99" i="51"/>
  <c r="AG102" i="51"/>
  <c r="AG104" i="51"/>
  <c r="AG106" i="51"/>
  <c r="AG110" i="51"/>
  <c r="AG114" i="51"/>
  <c r="AG116" i="51"/>
  <c r="AG119" i="51"/>
  <c r="AG121" i="51"/>
  <c r="AG125" i="51"/>
  <c r="AG128" i="51"/>
  <c r="AG133" i="51"/>
  <c r="AG136" i="51"/>
  <c r="AG141" i="51"/>
  <c r="AG145" i="51"/>
  <c r="AG149" i="51"/>
  <c r="AG155" i="51"/>
  <c r="AG158" i="51"/>
  <c r="AG161" i="51"/>
  <c r="AG165" i="51"/>
  <c r="AG170" i="51"/>
  <c r="AG172" i="51"/>
  <c r="AG177" i="51"/>
  <c r="AG179" i="51"/>
  <c r="AG181" i="51"/>
  <c r="AG184" i="51"/>
  <c r="AG186" i="51"/>
  <c r="AG188" i="51"/>
  <c r="AG190" i="51"/>
  <c r="AG193" i="51"/>
  <c r="AG197" i="51"/>
  <c r="AG196" i="51" s="1"/>
  <c r="AG200" i="51"/>
  <c r="AG203" i="51"/>
  <c r="AG206" i="51"/>
  <c r="AG208" i="51"/>
  <c r="AG210" i="51"/>
  <c r="AG212" i="51"/>
  <c r="AG215" i="51"/>
  <c r="AG218" i="51"/>
  <c r="AG221" i="51"/>
  <c r="AG223" i="51"/>
  <c r="AG225" i="51"/>
  <c r="AG228" i="51"/>
  <c r="AG227" i="51" s="1"/>
  <c r="AG234" i="51"/>
  <c r="AG237" i="51"/>
  <c r="AG239" i="51"/>
  <c r="AG241" i="51"/>
  <c r="AG246" i="51"/>
  <c r="AG250" i="51"/>
  <c r="AG253" i="51"/>
  <c r="AG252" i="51" s="1"/>
  <c r="AH71" i="51"/>
  <c r="AH75" i="51"/>
  <c r="AH78" i="51"/>
  <c r="AH81" i="51"/>
  <c r="AH88" i="51"/>
  <c r="AH91" i="51"/>
  <c r="AH93" i="51"/>
  <c r="AH99" i="51"/>
  <c r="AH102" i="51"/>
  <c r="AH104" i="51"/>
  <c r="AH106" i="51"/>
  <c r="AH110" i="51"/>
  <c r="AH114" i="51"/>
  <c r="AH116" i="51"/>
  <c r="AH119" i="51"/>
  <c r="AH121" i="51"/>
  <c r="AH125" i="51"/>
  <c r="AH128" i="51"/>
  <c r="AH133" i="51"/>
  <c r="AH136" i="51"/>
  <c r="AH141" i="51"/>
  <c r="AH145" i="51"/>
  <c r="AH149" i="51"/>
  <c r="AH155" i="51"/>
  <c r="AH158" i="51"/>
  <c r="AH161" i="51"/>
  <c r="AH165" i="51"/>
  <c r="AH170" i="51"/>
  <c r="AH172" i="51"/>
  <c r="AH177" i="51"/>
  <c r="AH179" i="51"/>
  <c r="AH181" i="51"/>
  <c r="AH184" i="51"/>
  <c r="AH186" i="51"/>
  <c r="AH188" i="51"/>
  <c r="AH190" i="51"/>
  <c r="AH193" i="51"/>
  <c r="AH197" i="51"/>
  <c r="AH196" i="51" s="1"/>
  <c r="AH200" i="51"/>
  <c r="AH203" i="51"/>
  <c r="AH206" i="51"/>
  <c r="AH208" i="51"/>
  <c r="AH210" i="51"/>
  <c r="AH212" i="51"/>
  <c r="AH215" i="51"/>
  <c r="AH218" i="51"/>
  <c r="AH221" i="51"/>
  <c r="AH223" i="51"/>
  <c r="AH225" i="51"/>
  <c r="AH228" i="51"/>
  <c r="AH227" i="51" s="1"/>
  <c r="AH234" i="51"/>
  <c r="AH237" i="51"/>
  <c r="AH239" i="51"/>
  <c r="AH241" i="51"/>
  <c r="AH246" i="51"/>
  <c r="AH250" i="51"/>
  <c r="AH253" i="51"/>
  <c r="AH252" i="51" s="1"/>
  <c r="AI71" i="51"/>
  <c r="AI75" i="51"/>
  <c r="AI78" i="51"/>
  <c r="AI81" i="51"/>
  <c r="AI88" i="51"/>
  <c r="AI91" i="51"/>
  <c r="AI93" i="51"/>
  <c r="AI99" i="51"/>
  <c r="AI102" i="51"/>
  <c r="AI104" i="51"/>
  <c r="AI106" i="51"/>
  <c r="AI110" i="51"/>
  <c r="AI114" i="51"/>
  <c r="AI116" i="51"/>
  <c r="AI119" i="51"/>
  <c r="AI121" i="51"/>
  <c r="AI125" i="51"/>
  <c r="AI128" i="51"/>
  <c r="AI133" i="51"/>
  <c r="AI136" i="51"/>
  <c r="AI141" i="51"/>
  <c r="AI145" i="51"/>
  <c r="AI149" i="51"/>
  <c r="AI155" i="51"/>
  <c r="AI158" i="51"/>
  <c r="AI161" i="51"/>
  <c r="AI165" i="51"/>
  <c r="AI170" i="51"/>
  <c r="AI172" i="51"/>
  <c r="AI177" i="51"/>
  <c r="AI179" i="51"/>
  <c r="AI181" i="51"/>
  <c r="AI184" i="51"/>
  <c r="AI186" i="51"/>
  <c r="AI188" i="51"/>
  <c r="AI190" i="51"/>
  <c r="AI193" i="51"/>
  <c r="AI197" i="51"/>
  <c r="AI196" i="51" s="1"/>
  <c r="AI200" i="51"/>
  <c r="AI203" i="51"/>
  <c r="AI206" i="51"/>
  <c r="AI208" i="51"/>
  <c r="AI210" i="51"/>
  <c r="AI212" i="51"/>
  <c r="AI215" i="51"/>
  <c r="AI218" i="51"/>
  <c r="AI221" i="51"/>
  <c r="AI223" i="51"/>
  <c r="AI225" i="51"/>
  <c r="AI228" i="51"/>
  <c r="AI227" i="51" s="1"/>
  <c r="AI234" i="51"/>
  <c r="AI237" i="51"/>
  <c r="AI239" i="51"/>
  <c r="AI241" i="51"/>
  <c r="AI246" i="51"/>
  <c r="AI250" i="51"/>
  <c r="AI253" i="51"/>
  <c r="AI252" i="51" s="1"/>
  <c r="AJ71" i="51"/>
  <c r="AJ75" i="51"/>
  <c r="AJ78" i="51"/>
  <c r="AJ81" i="51"/>
  <c r="AJ88" i="51"/>
  <c r="AJ91" i="51"/>
  <c r="AJ93" i="51"/>
  <c r="AJ99" i="51"/>
  <c r="AJ102" i="51"/>
  <c r="AJ104" i="51"/>
  <c r="AJ106" i="51"/>
  <c r="AJ110" i="51"/>
  <c r="AJ114" i="51"/>
  <c r="AJ116" i="51"/>
  <c r="AJ119" i="51"/>
  <c r="AJ121" i="51"/>
  <c r="AJ125" i="51"/>
  <c r="AJ128" i="51"/>
  <c r="AJ133" i="51"/>
  <c r="AJ136" i="51"/>
  <c r="AJ141" i="51"/>
  <c r="AJ145" i="51"/>
  <c r="AJ149" i="51"/>
  <c r="AJ155" i="51"/>
  <c r="AJ158" i="51"/>
  <c r="AJ161" i="51"/>
  <c r="AJ165" i="51"/>
  <c r="AJ170" i="51"/>
  <c r="AJ172" i="51"/>
  <c r="AJ177" i="51"/>
  <c r="AJ179" i="51"/>
  <c r="AJ181" i="51"/>
  <c r="AJ184" i="51"/>
  <c r="AJ186" i="51"/>
  <c r="AJ188" i="51"/>
  <c r="AJ190" i="51"/>
  <c r="AJ193" i="51"/>
  <c r="AJ197" i="51"/>
  <c r="AJ196" i="51" s="1"/>
  <c r="AJ200" i="51"/>
  <c r="AJ203" i="51"/>
  <c r="AJ206" i="51"/>
  <c r="AJ208" i="51"/>
  <c r="AJ210" i="51"/>
  <c r="AJ212" i="51"/>
  <c r="AJ215" i="51"/>
  <c r="AJ218" i="51"/>
  <c r="AJ221" i="51"/>
  <c r="AJ223" i="51"/>
  <c r="AJ225" i="51"/>
  <c r="AJ228" i="51"/>
  <c r="AJ227" i="51" s="1"/>
  <c r="AJ234" i="51"/>
  <c r="AJ237" i="51"/>
  <c r="AJ239" i="51"/>
  <c r="AJ241" i="51"/>
  <c r="AJ246" i="51"/>
  <c r="AJ250" i="51"/>
  <c r="AJ253" i="51"/>
  <c r="AJ252" i="51" s="1"/>
  <c r="AK71" i="51"/>
  <c r="AK75" i="51"/>
  <c r="AK78" i="51"/>
  <c r="AK81" i="51"/>
  <c r="AK88" i="51"/>
  <c r="AK91" i="51"/>
  <c r="AK93" i="51"/>
  <c r="AK99" i="51"/>
  <c r="AK102" i="51"/>
  <c r="AK104" i="51"/>
  <c r="AK106" i="51"/>
  <c r="AK110" i="51"/>
  <c r="AK114" i="51"/>
  <c r="AK116" i="51"/>
  <c r="AK119" i="51"/>
  <c r="AK121" i="51"/>
  <c r="AK125" i="51"/>
  <c r="AK128" i="51"/>
  <c r="AK133" i="51"/>
  <c r="AK136" i="51"/>
  <c r="AK141" i="51"/>
  <c r="AK145" i="51"/>
  <c r="AK149" i="51"/>
  <c r="AK155" i="51"/>
  <c r="AK158" i="51"/>
  <c r="AK161" i="51"/>
  <c r="AK165" i="51"/>
  <c r="AK170" i="51"/>
  <c r="AK172" i="51"/>
  <c r="AK177" i="51"/>
  <c r="AK179" i="51"/>
  <c r="AK181" i="51"/>
  <c r="AK184" i="51"/>
  <c r="AK186" i="51"/>
  <c r="AK188" i="51"/>
  <c r="AK190" i="51"/>
  <c r="AK193" i="51"/>
  <c r="AK197" i="51"/>
  <c r="AK196" i="51" s="1"/>
  <c r="AK200" i="51"/>
  <c r="AK203" i="51"/>
  <c r="AK206" i="51"/>
  <c r="AK208" i="51"/>
  <c r="AK210" i="51"/>
  <c r="AK212" i="51"/>
  <c r="AK215" i="51"/>
  <c r="AK218" i="51"/>
  <c r="AK221" i="51"/>
  <c r="AK223" i="51"/>
  <c r="AK225" i="51"/>
  <c r="AK228" i="51"/>
  <c r="AK227" i="51" s="1"/>
  <c r="AK234" i="51"/>
  <c r="AK237" i="51"/>
  <c r="AK239" i="51"/>
  <c r="AK241" i="51"/>
  <c r="AK246" i="51"/>
  <c r="AK250" i="51"/>
  <c r="AK253" i="51"/>
  <c r="AK252" i="51" s="1"/>
  <c r="AL71" i="51"/>
  <c r="AL75" i="51"/>
  <c r="AL78" i="51"/>
  <c r="AL81" i="51"/>
  <c r="AL88" i="51"/>
  <c r="AL91" i="51"/>
  <c r="AL93" i="51"/>
  <c r="AL99" i="51"/>
  <c r="AL102" i="51"/>
  <c r="AL104" i="51"/>
  <c r="AL106" i="51"/>
  <c r="AL110" i="51"/>
  <c r="AL114" i="51"/>
  <c r="AL116" i="51"/>
  <c r="AL119" i="51"/>
  <c r="AL121" i="51"/>
  <c r="AL125" i="51"/>
  <c r="AL128" i="51"/>
  <c r="AL133" i="51"/>
  <c r="AL136" i="51"/>
  <c r="AL141" i="51"/>
  <c r="AL145" i="51"/>
  <c r="AL149" i="51"/>
  <c r="AL155" i="51"/>
  <c r="AL158" i="51"/>
  <c r="AL161" i="51"/>
  <c r="AL165" i="51"/>
  <c r="AL170" i="51"/>
  <c r="AL172" i="51"/>
  <c r="AL177" i="51"/>
  <c r="AL179" i="51"/>
  <c r="AL181" i="51"/>
  <c r="AL184" i="51"/>
  <c r="AL186" i="51"/>
  <c r="AL188" i="51"/>
  <c r="AL190" i="51"/>
  <c r="AL193" i="51"/>
  <c r="AL197" i="51"/>
  <c r="AL196" i="51" s="1"/>
  <c r="AL200" i="51"/>
  <c r="AL203" i="51"/>
  <c r="AL206" i="51"/>
  <c r="AL208" i="51"/>
  <c r="AL210" i="51"/>
  <c r="AL212" i="51"/>
  <c r="AL215" i="51"/>
  <c r="AL218" i="51"/>
  <c r="AL221" i="51"/>
  <c r="AL223" i="51"/>
  <c r="AL225" i="51"/>
  <c r="AL228" i="51"/>
  <c r="AL227" i="51" s="1"/>
  <c r="AL234" i="51"/>
  <c r="AL237" i="51"/>
  <c r="AL239" i="51"/>
  <c r="AL241" i="51"/>
  <c r="AL246" i="51"/>
  <c r="AL250" i="51"/>
  <c r="AL253" i="51"/>
  <c r="AL252" i="51" s="1"/>
  <c r="AM71" i="51"/>
  <c r="AM75" i="51"/>
  <c r="AM78" i="51"/>
  <c r="AM81" i="51"/>
  <c r="AM88" i="51"/>
  <c r="AM91" i="51"/>
  <c r="AM93" i="51"/>
  <c r="AM99" i="51"/>
  <c r="AM102" i="51"/>
  <c r="AM104" i="51"/>
  <c r="AM106" i="51"/>
  <c r="AM110" i="51"/>
  <c r="AM114" i="51"/>
  <c r="AM116" i="51"/>
  <c r="AM119" i="51"/>
  <c r="AM121" i="51"/>
  <c r="AM125" i="51"/>
  <c r="AM128" i="51"/>
  <c r="AM133" i="51"/>
  <c r="AM136" i="51"/>
  <c r="AM141" i="51"/>
  <c r="AM145" i="51"/>
  <c r="AM149" i="51"/>
  <c r="AM155" i="51"/>
  <c r="AM158" i="51"/>
  <c r="AM161" i="51"/>
  <c r="AM165" i="51"/>
  <c r="AM170" i="51"/>
  <c r="AM172" i="51"/>
  <c r="AM177" i="51"/>
  <c r="AM179" i="51"/>
  <c r="AM181" i="51"/>
  <c r="AM184" i="51"/>
  <c r="AM186" i="51"/>
  <c r="AM188" i="51"/>
  <c r="AM190" i="51"/>
  <c r="AM193" i="51"/>
  <c r="AM197" i="51"/>
  <c r="AM196" i="51" s="1"/>
  <c r="AM200" i="51"/>
  <c r="AM203" i="51"/>
  <c r="AM206" i="51"/>
  <c r="AM208" i="51"/>
  <c r="AM210" i="51"/>
  <c r="AM212" i="51"/>
  <c r="AM215" i="51"/>
  <c r="AM218" i="51"/>
  <c r="AM221" i="51"/>
  <c r="AM223" i="51"/>
  <c r="AM225" i="51"/>
  <c r="AM228" i="51"/>
  <c r="AM227" i="51" s="1"/>
  <c r="AM234" i="51"/>
  <c r="AM237" i="51"/>
  <c r="AM239" i="51"/>
  <c r="AM241" i="51"/>
  <c r="AM246" i="51"/>
  <c r="AM250" i="51"/>
  <c r="AM253" i="51"/>
  <c r="AM252" i="51" s="1"/>
  <c r="AR71" i="51"/>
  <c r="AR75" i="51"/>
  <c r="AR78" i="51"/>
  <c r="AR81" i="51"/>
  <c r="AR88" i="51"/>
  <c r="AR91" i="51"/>
  <c r="AR93" i="51"/>
  <c r="AR99" i="51"/>
  <c r="AR102" i="51"/>
  <c r="AR104" i="51"/>
  <c r="AR106" i="51"/>
  <c r="AR110" i="51"/>
  <c r="AR114" i="51"/>
  <c r="AR116" i="51"/>
  <c r="AR119" i="51"/>
  <c r="AR121" i="51"/>
  <c r="AR125" i="51"/>
  <c r="AR128" i="51"/>
  <c r="AR133" i="51"/>
  <c r="AR136" i="51"/>
  <c r="AR141" i="51"/>
  <c r="AR145" i="51"/>
  <c r="AR149" i="51"/>
  <c r="AR155" i="51"/>
  <c r="AR158" i="51"/>
  <c r="AR161" i="51"/>
  <c r="AR165" i="51"/>
  <c r="AR170" i="51"/>
  <c r="AR172" i="51"/>
  <c r="AR177" i="51"/>
  <c r="AR179" i="51"/>
  <c r="AR181" i="51"/>
  <c r="AR184" i="51"/>
  <c r="AR186" i="51"/>
  <c r="AR188" i="51"/>
  <c r="AR190" i="51"/>
  <c r="AR193" i="51"/>
  <c r="AR197" i="51"/>
  <c r="AR196" i="51" s="1"/>
  <c r="AR200" i="51"/>
  <c r="AR203" i="51"/>
  <c r="AR206" i="51"/>
  <c r="AR208" i="51"/>
  <c r="AR210" i="51"/>
  <c r="AR212" i="51"/>
  <c r="AR215" i="51"/>
  <c r="AR218" i="51"/>
  <c r="AR221" i="51"/>
  <c r="AR223" i="51"/>
  <c r="AR225" i="51"/>
  <c r="AR228" i="51"/>
  <c r="AR227" i="51" s="1"/>
  <c r="AR234" i="51"/>
  <c r="AR237" i="51"/>
  <c r="AR239" i="51"/>
  <c r="AR241" i="51"/>
  <c r="AR246" i="51"/>
  <c r="AR250" i="51"/>
  <c r="AR253" i="51"/>
  <c r="AR252" i="51" s="1"/>
  <c r="AS71" i="51"/>
  <c r="AS75" i="51"/>
  <c r="AS78" i="51"/>
  <c r="AS81" i="51"/>
  <c r="AS88" i="51"/>
  <c r="AS91" i="51"/>
  <c r="AS93" i="51"/>
  <c r="AS99" i="51"/>
  <c r="AS102" i="51"/>
  <c r="AS104" i="51"/>
  <c r="AS106" i="51"/>
  <c r="AS110" i="51"/>
  <c r="AS114" i="51"/>
  <c r="AS116" i="51"/>
  <c r="AS119" i="51"/>
  <c r="AS121" i="51"/>
  <c r="AS125" i="51"/>
  <c r="AS128" i="51"/>
  <c r="AS133" i="51"/>
  <c r="AS136" i="51"/>
  <c r="AS141" i="51"/>
  <c r="AS145" i="51"/>
  <c r="AS149" i="51"/>
  <c r="AS155" i="51"/>
  <c r="AS158" i="51"/>
  <c r="AS161" i="51"/>
  <c r="AS165" i="51"/>
  <c r="AS170" i="51"/>
  <c r="AS172" i="51"/>
  <c r="AS177" i="51"/>
  <c r="AS179" i="51"/>
  <c r="AS181" i="51"/>
  <c r="AS184" i="51"/>
  <c r="AS186" i="51"/>
  <c r="AS188" i="51"/>
  <c r="AS190" i="51"/>
  <c r="AS193" i="51"/>
  <c r="AS197" i="51"/>
  <c r="AS196" i="51" s="1"/>
  <c r="AS200" i="51"/>
  <c r="AS203" i="51"/>
  <c r="AS206" i="51"/>
  <c r="AS208" i="51"/>
  <c r="AS210" i="51"/>
  <c r="AS212" i="51"/>
  <c r="AS215" i="51"/>
  <c r="AS218" i="51"/>
  <c r="AS221" i="51"/>
  <c r="AS223" i="51"/>
  <c r="AS225" i="51"/>
  <c r="AS228" i="51"/>
  <c r="AS227" i="51" s="1"/>
  <c r="AS234" i="51"/>
  <c r="AS237" i="51"/>
  <c r="AS239" i="51"/>
  <c r="AS241" i="51"/>
  <c r="AS246" i="51"/>
  <c r="AS250" i="51"/>
  <c r="AS253" i="51"/>
  <c r="AS252" i="51" s="1"/>
  <c r="AT71" i="51"/>
  <c r="AT75" i="51"/>
  <c r="AT78" i="51"/>
  <c r="AT81" i="51"/>
  <c r="AT88" i="51"/>
  <c r="AT91" i="51"/>
  <c r="AT93" i="51"/>
  <c r="AT99" i="51"/>
  <c r="AT102" i="51"/>
  <c r="AT104" i="51"/>
  <c r="AT106" i="51"/>
  <c r="AT110" i="51"/>
  <c r="AT114" i="51"/>
  <c r="AT116" i="51"/>
  <c r="AT119" i="51"/>
  <c r="AT121" i="51"/>
  <c r="AT125" i="51"/>
  <c r="AT128" i="51"/>
  <c r="AT133" i="51"/>
  <c r="AT136" i="51"/>
  <c r="AT141" i="51"/>
  <c r="AT145" i="51"/>
  <c r="AT149" i="51"/>
  <c r="AT155" i="51"/>
  <c r="AT158" i="51"/>
  <c r="AT161" i="51"/>
  <c r="AT165" i="51"/>
  <c r="AT170" i="51"/>
  <c r="AT172" i="51"/>
  <c r="AT177" i="51"/>
  <c r="AT179" i="51"/>
  <c r="AT181" i="51"/>
  <c r="AT184" i="51"/>
  <c r="AT186" i="51"/>
  <c r="AT188" i="51"/>
  <c r="AT190" i="51"/>
  <c r="AT193" i="51"/>
  <c r="AT197" i="51"/>
  <c r="AT196" i="51" s="1"/>
  <c r="AT200" i="51"/>
  <c r="AT203" i="51"/>
  <c r="AT206" i="51"/>
  <c r="AT208" i="51"/>
  <c r="AT210" i="51"/>
  <c r="AT212" i="51"/>
  <c r="AT215" i="51"/>
  <c r="AT218" i="51"/>
  <c r="AT221" i="51"/>
  <c r="AT223" i="51"/>
  <c r="AT225" i="51"/>
  <c r="AT228" i="51"/>
  <c r="AT227" i="51" s="1"/>
  <c r="AT234" i="51"/>
  <c r="AT237" i="51"/>
  <c r="AT239" i="51"/>
  <c r="AT241" i="51"/>
  <c r="AT246" i="51"/>
  <c r="AT250" i="51"/>
  <c r="AT253" i="51"/>
  <c r="AT252" i="51" s="1"/>
  <c r="AV63" i="51"/>
  <c r="AV65" i="51"/>
  <c r="AV67" i="51"/>
  <c r="AV68" i="51"/>
  <c r="AV72" i="51"/>
  <c r="AV73" i="51"/>
  <c r="AV74" i="51"/>
  <c r="AV76" i="51"/>
  <c r="AV77" i="51"/>
  <c r="AV79" i="51"/>
  <c r="AV78" i="51" s="1"/>
  <c r="AV82" i="51"/>
  <c r="AV84" i="51"/>
  <c r="AV85" i="51"/>
  <c r="AV86" i="51"/>
  <c r="AV87" i="51"/>
  <c r="AV89" i="51"/>
  <c r="AV88" i="51" s="1"/>
  <c r="AV92" i="51"/>
  <c r="AV94" i="51"/>
  <c r="AV95" i="51"/>
  <c r="AV96" i="51"/>
  <c r="AV97" i="51"/>
  <c r="AV100" i="51"/>
  <c r="AV101" i="51"/>
  <c r="AV103" i="51"/>
  <c r="AV102" i="51" s="1"/>
  <c r="AV105" i="51"/>
  <c r="AV104" i="51" s="1"/>
  <c r="AV107" i="51"/>
  <c r="AV108" i="51"/>
  <c r="AV111" i="51"/>
  <c r="AV112" i="51"/>
  <c r="AV113" i="51"/>
  <c r="AV115" i="51"/>
  <c r="AV114" i="51" s="1"/>
  <c r="AV117" i="51"/>
  <c r="AV116" i="51" s="1"/>
  <c r="AV120" i="51"/>
  <c r="AV122" i="51"/>
  <c r="AV123" i="51"/>
  <c r="AV126" i="51"/>
  <c r="AV127" i="51"/>
  <c r="AV173" i="51"/>
  <c r="AV174" i="51"/>
  <c r="AV175" i="51"/>
  <c r="AV178" i="51"/>
  <c r="AV180" i="51"/>
  <c r="AV182" i="51"/>
  <c r="AV181" i="51" s="1"/>
  <c r="AV185" i="51"/>
  <c r="AV187" i="51"/>
  <c r="AV186" i="51" s="1"/>
  <c r="AV189" i="51"/>
  <c r="AV191" i="51"/>
  <c r="AV192" i="51"/>
  <c r="AV194" i="51"/>
  <c r="AV195" i="51"/>
  <c r="AV198" i="51"/>
  <c r="AV201" i="51"/>
  <c r="AV202" i="51"/>
  <c r="AV204" i="51"/>
  <c r="AV203" i="51" s="1"/>
  <c r="AV207" i="51"/>
  <c r="AV206" i="51" s="1"/>
  <c r="AV209" i="51"/>
  <c r="AV211" i="51"/>
  <c r="AV213" i="51"/>
  <c r="AV212" i="51" s="1"/>
  <c r="AV216" i="51"/>
  <c r="AV217" i="51"/>
  <c r="AV219" i="51"/>
  <c r="AV220" i="51"/>
  <c r="AV222" i="51"/>
  <c r="AV221" i="51" s="1"/>
  <c r="AV224" i="51"/>
  <c r="AV223" i="51" s="1"/>
  <c r="AV226" i="51"/>
  <c r="AV225" i="51" s="1"/>
  <c r="AV229" i="51"/>
  <c r="AV230" i="51"/>
  <c r="AV231" i="51"/>
  <c r="AV232" i="51"/>
  <c r="AV235" i="51"/>
  <c r="AV236" i="51"/>
  <c r="AV238" i="51"/>
  <c r="AV237" i="51" s="1"/>
  <c r="AV240" i="51"/>
  <c r="AV239" i="51" s="1"/>
  <c r="AV242" i="51"/>
  <c r="AV243" i="51"/>
  <c r="AV244" i="51"/>
  <c r="AV247" i="51"/>
  <c r="AV248" i="51"/>
  <c r="AV249" i="51"/>
  <c r="AV251" i="51"/>
  <c r="AV250" i="51" s="1"/>
  <c r="AV254" i="51"/>
  <c r="AV253" i="51" s="1"/>
  <c r="AV252" i="51" s="1"/>
  <c r="Q133" i="51"/>
  <c r="Q136" i="51"/>
  <c r="Q141" i="51"/>
  <c r="Q145" i="51"/>
  <c r="Q149" i="51"/>
  <c r="Q155" i="51"/>
  <c r="Q158" i="51"/>
  <c r="Q161" i="51"/>
  <c r="Q165" i="51"/>
  <c r="Q170" i="51"/>
  <c r="Q172" i="51"/>
  <c r="Q177" i="51"/>
  <c r="Q179" i="51"/>
  <c r="Q181" i="51"/>
  <c r="Q184" i="51"/>
  <c r="Q186" i="51"/>
  <c r="Q188" i="51"/>
  <c r="Q190" i="51"/>
  <c r="Q193" i="51"/>
  <c r="Q197" i="51"/>
  <c r="Q196" i="51" s="1"/>
  <c r="O133" i="51"/>
  <c r="O136" i="51"/>
  <c r="O141" i="51"/>
  <c r="O145" i="51"/>
  <c r="O149" i="51"/>
  <c r="O155" i="51"/>
  <c r="O158" i="51"/>
  <c r="O161" i="51"/>
  <c r="O165" i="51"/>
  <c r="O170" i="51"/>
  <c r="O172" i="51"/>
  <c r="O177" i="51"/>
  <c r="O179" i="51"/>
  <c r="O181" i="51"/>
  <c r="O184" i="51"/>
  <c r="O186" i="51"/>
  <c r="O188" i="51"/>
  <c r="O190" i="51"/>
  <c r="O193" i="51"/>
  <c r="O197" i="51"/>
  <c r="O196" i="51" s="1"/>
  <c r="Q75" i="51"/>
  <c r="Q78" i="51"/>
  <c r="Q81" i="51"/>
  <c r="Q88" i="51"/>
  <c r="Q91" i="51"/>
  <c r="Q93" i="51"/>
  <c r="Q99" i="51"/>
  <c r="Q102" i="51"/>
  <c r="Q104" i="51"/>
  <c r="Q106" i="51"/>
  <c r="Q110" i="51"/>
  <c r="Q114" i="51"/>
  <c r="Q116" i="51"/>
  <c r="Q119" i="51"/>
  <c r="Q121" i="51"/>
  <c r="Q125" i="51"/>
  <c r="Q128" i="51"/>
  <c r="Q200" i="51"/>
  <c r="Q203" i="51"/>
  <c r="O75" i="51"/>
  <c r="O78" i="51"/>
  <c r="O81" i="51"/>
  <c r="O88" i="51"/>
  <c r="O91" i="51"/>
  <c r="O93" i="51"/>
  <c r="O99" i="51"/>
  <c r="O102" i="51"/>
  <c r="O104" i="51"/>
  <c r="O106" i="51"/>
  <c r="O110" i="51"/>
  <c r="O114" i="51"/>
  <c r="O116" i="51"/>
  <c r="O119" i="51"/>
  <c r="O121" i="51"/>
  <c r="O125" i="51"/>
  <c r="O128" i="51"/>
  <c r="O200" i="51"/>
  <c r="O203" i="51"/>
  <c r="AM16" i="51"/>
  <c r="AM23" i="51"/>
  <c r="AM30" i="51"/>
  <c r="AM34" i="51"/>
  <c r="AM39" i="51"/>
  <c r="AM44" i="51"/>
  <c r="AM47" i="51"/>
  <c r="AM51" i="51"/>
  <c r="AM55" i="51"/>
  <c r="AM57" i="51"/>
  <c r="AM60" i="51"/>
  <c r="AM62" i="51"/>
  <c r="AM257" i="51"/>
  <c r="AM261" i="51"/>
  <c r="AM264" i="51"/>
  <c r="AM268" i="51"/>
  <c r="AM274" i="51"/>
  <c r="AM278" i="51"/>
  <c r="AM283" i="51"/>
  <c r="AM287" i="51"/>
  <c r="AM290" i="51"/>
  <c r="AM294" i="51"/>
  <c r="AM300" i="51"/>
  <c r="AM303" i="51"/>
  <c r="AM317" i="51"/>
  <c r="AM322" i="51"/>
  <c r="AL16" i="51"/>
  <c r="AL23" i="51"/>
  <c r="AL30" i="51"/>
  <c r="AL34" i="51"/>
  <c r="AL39" i="51"/>
  <c r="AL44" i="51"/>
  <c r="AL47" i="51"/>
  <c r="AL51" i="51"/>
  <c r="AL55" i="51"/>
  <c r="AL57" i="51"/>
  <c r="AL60" i="51"/>
  <c r="AL62" i="51"/>
  <c r="AL257" i="51"/>
  <c r="AL261" i="51"/>
  <c r="AL264" i="51"/>
  <c r="AL268" i="51"/>
  <c r="AL274" i="51"/>
  <c r="AL278" i="51"/>
  <c r="AL283" i="51"/>
  <c r="AL287" i="51"/>
  <c r="AL290" i="51"/>
  <c r="AL294" i="51"/>
  <c r="AL300" i="51"/>
  <c r="AL303" i="51"/>
  <c r="AL317" i="51"/>
  <c r="AL322" i="51"/>
  <c r="AK16" i="51"/>
  <c r="AK23" i="51"/>
  <c r="AK30" i="51"/>
  <c r="AK34" i="51"/>
  <c r="AK39" i="51"/>
  <c r="AK44" i="51"/>
  <c r="AK47" i="51"/>
  <c r="AK51" i="51"/>
  <c r="AK55" i="51"/>
  <c r="AK57" i="51"/>
  <c r="AK60" i="51"/>
  <c r="AK62" i="51"/>
  <c r="AK257" i="51"/>
  <c r="AK261" i="51"/>
  <c r="AK264" i="51"/>
  <c r="AK268" i="51"/>
  <c r="AK274" i="51"/>
  <c r="AK278" i="51"/>
  <c r="AK283" i="51"/>
  <c r="AK287" i="51"/>
  <c r="AK290" i="51"/>
  <c r="AK294" i="51"/>
  <c r="AK300" i="51"/>
  <c r="AK303" i="51"/>
  <c r="AK317" i="51"/>
  <c r="AK322" i="51"/>
  <c r="AJ16" i="51"/>
  <c r="AJ23" i="51"/>
  <c r="AJ30" i="51"/>
  <c r="AJ34" i="51"/>
  <c r="AJ39" i="51"/>
  <c r="AJ44" i="51"/>
  <c r="AJ47" i="51"/>
  <c r="AJ51" i="51"/>
  <c r="AJ55" i="51"/>
  <c r="AJ57" i="51"/>
  <c r="AJ60" i="51"/>
  <c r="AJ62" i="51"/>
  <c r="AJ257" i="51"/>
  <c r="AJ261" i="51"/>
  <c r="AJ264" i="51"/>
  <c r="AJ268" i="51"/>
  <c r="AJ274" i="51"/>
  <c r="AJ278" i="51"/>
  <c r="AJ283" i="51"/>
  <c r="AJ287" i="51"/>
  <c r="AJ290" i="51"/>
  <c r="AJ294" i="51"/>
  <c r="AJ300" i="51"/>
  <c r="AJ303" i="51"/>
  <c r="AJ317" i="51"/>
  <c r="AJ322" i="51"/>
  <c r="AI16" i="51"/>
  <c r="AI23" i="51"/>
  <c r="AI30" i="51"/>
  <c r="AI34" i="51"/>
  <c r="AI39" i="51"/>
  <c r="AI44" i="51"/>
  <c r="AI47" i="51"/>
  <c r="AI51" i="51"/>
  <c r="AI55" i="51"/>
  <c r="AI57" i="51"/>
  <c r="AI60" i="51"/>
  <c r="AI62" i="51"/>
  <c r="AI257" i="51"/>
  <c r="AI261" i="51"/>
  <c r="AI264" i="51"/>
  <c r="AI268" i="51"/>
  <c r="AI274" i="51"/>
  <c r="AI278" i="51"/>
  <c r="AI283" i="51"/>
  <c r="AI287" i="51"/>
  <c r="AI290" i="51"/>
  <c r="AI294" i="51"/>
  <c r="AI300" i="51"/>
  <c r="AI303" i="51"/>
  <c r="AI317" i="51"/>
  <c r="AI322" i="51"/>
  <c r="AH16" i="51"/>
  <c r="AH23" i="51"/>
  <c r="AH30" i="51"/>
  <c r="AH34" i="51"/>
  <c r="AH39" i="51"/>
  <c r="AH44" i="51"/>
  <c r="AH47" i="51"/>
  <c r="AH51" i="51"/>
  <c r="AH55" i="51"/>
  <c r="AH57" i="51"/>
  <c r="AH60" i="51"/>
  <c r="AH62" i="51"/>
  <c r="AH257" i="51"/>
  <c r="AH261" i="51"/>
  <c r="AH264" i="51"/>
  <c r="AH268" i="51"/>
  <c r="AH274" i="51"/>
  <c r="AH278" i="51"/>
  <c r="AH283" i="51"/>
  <c r="AH287" i="51"/>
  <c r="AH290" i="51"/>
  <c r="AH294" i="51"/>
  <c r="AH300" i="51"/>
  <c r="AH303" i="51"/>
  <c r="AH317" i="51"/>
  <c r="AH322" i="51"/>
  <c r="AG16" i="51"/>
  <c r="AG23" i="51"/>
  <c r="AG30" i="51"/>
  <c r="AG34" i="51"/>
  <c r="AG39" i="51"/>
  <c r="AG44" i="51"/>
  <c r="AG47" i="51"/>
  <c r="AG51" i="51"/>
  <c r="AG55" i="51"/>
  <c r="AG57" i="51"/>
  <c r="AG60" i="51"/>
  <c r="AG62" i="51"/>
  <c r="AG257" i="51"/>
  <c r="AG261" i="51"/>
  <c r="AG264" i="51"/>
  <c r="AG268" i="51"/>
  <c r="AG274" i="51"/>
  <c r="AG278" i="51"/>
  <c r="AG283" i="51"/>
  <c r="AG287" i="51"/>
  <c r="AG290" i="51"/>
  <c r="AG294" i="51"/>
  <c r="AG300" i="51"/>
  <c r="AG303" i="51"/>
  <c r="AG317" i="51"/>
  <c r="AG322" i="51"/>
  <c r="AF16" i="51"/>
  <c r="AF23" i="51"/>
  <c r="AF30" i="51"/>
  <c r="AF34" i="51"/>
  <c r="AF39" i="51"/>
  <c r="AF44" i="51"/>
  <c r="AF47" i="51"/>
  <c r="AF51" i="51"/>
  <c r="AF55" i="51"/>
  <c r="AF57" i="51"/>
  <c r="AF60" i="51"/>
  <c r="AF62" i="51"/>
  <c r="AF257" i="51"/>
  <c r="AF261" i="51"/>
  <c r="AF264" i="51"/>
  <c r="AF268" i="51"/>
  <c r="AF274" i="51"/>
  <c r="AF278" i="51"/>
  <c r="AF283" i="51"/>
  <c r="AF287" i="51"/>
  <c r="AF290" i="51"/>
  <c r="AF294" i="51"/>
  <c r="AF300" i="51"/>
  <c r="AF303" i="51"/>
  <c r="AF317" i="51"/>
  <c r="AF322" i="51"/>
  <c r="AE16" i="51"/>
  <c r="AE23" i="51"/>
  <c r="AE30" i="51"/>
  <c r="AE34" i="51"/>
  <c r="AE39" i="51"/>
  <c r="AE44" i="51"/>
  <c r="AE47" i="51"/>
  <c r="AE51" i="51"/>
  <c r="AE55" i="51"/>
  <c r="AE57" i="51"/>
  <c r="AE60" i="51"/>
  <c r="AE62" i="51"/>
  <c r="AE257" i="51"/>
  <c r="AE261" i="51"/>
  <c r="AE264" i="51"/>
  <c r="AE268" i="51"/>
  <c r="AE274" i="51"/>
  <c r="AE278" i="51"/>
  <c r="AE283" i="51"/>
  <c r="AE287" i="51"/>
  <c r="AE290" i="51"/>
  <c r="AE294" i="51"/>
  <c r="AE300" i="51"/>
  <c r="AE303" i="51"/>
  <c r="AE317" i="51"/>
  <c r="AE322" i="51"/>
  <c r="AC16" i="51"/>
  <c r="AC23" i="51"/>
  <c r="AC30" i="51"/>
  <c r="AC34" i="51"/>
  <c r="AC39" i="51"/>
  <c r="AC44" i="51"/>
  <c r="AC47" i="51"/>
  <c r="AC51" i="51"/>
  <c r="AC55" i="51"/>
  <c r="AC57" i="51"/>
  <c r="AC60" i="51"/>
  <c r="AC62" i="51"/>
  <c r="AC257" i="51"/>
  <c r="AC261" i="51"/>
  <c r="AC264" i="51"/>
  <c r="AC268" i="51"/>
  <c r="AC274" i="51"/>
  <c r="AC278" i="51"/>
  <c r="AC283" i="51"/>
  <c r="AC287" i="51"/>
  <c r="AC290" i="51"/>
  <c r="AC294" i="51"/>
  <c r="AC300" i="51"/>
  <c r="AC303" i="51"/>
  <c r="AC317" i="51"/>
  <c r="AC322" i="51"/>
  <c r="AB16" i="51"/>
  <c r="AB23" i="51"/>
  <c r="AB30" i="51"/>
  <c r="AB34" i="51"/>
  <c r="AB39" i="51"/>
  <c r="AB44" i="51"/>
  <c r="AB47" i="51"/>
  <c r="AB51" i="51"/>
  <c r="AB55" i="51"/>
  <c r="AB57" i="51"/>
  <c r="AB60" i="51"/>
  <c r="AB62" i="51"/>
  <c r="AB257" i="51"/>
  <c r="AB261" i="51"/>
  <c r="AB264" i="51"/>
  <c r="AB268" i="51"/>
  <c r="AB274" i="51"/>
  <c r="AB278" i="51"/>
  <c r="AB283" i="51"/>
  <c r="AB287" i="51"/>
  <c r="AB290" i="51"/>
  <c r="AB294" i="51"/>
  <c r="AB300" i="51"/>
  <c r="AB303" i="51"/>
  <c r="AB317" i="51"/>
  <c r="AB322" i="51"/>
  <c r="AA16" i="51"/>
  <c r="AA23" i="51"/>
  <c r="AA30" i="51"/>
  <c r="AA34" i="51"/>
  <c r="AA39" i="51"/>
  <c r="AA44" i="51"/>
  <c r="AA47" i="51"/>
  <c r="AA51" i="51"/>
  <c r="AA55" i="51"/>
  <c r="AA57" i="51"/>
  <c r="AA60" i="51"/>
  <c r="AA62" i="51"/>
  <c r="AA257" i="51"/>
  <c r="AA261" i="51"/>
  <c r="AA264" i="51"/>
  <c r="AA268" i="51"/>
  <c r="AA274" i="51"/>
  <c r="AA278" i="51"/>
  <c r="AA283" i="51"/>
  <c r="AA287" i="51"/>
  <c r="AA290" i="51"/>
  <c r="AA294" i="51"/>
  <c r="AA300" i="51"/>
  <c r="AA303" i="51"/>
  <c r="AA317" i="51"/>
  <c r="AA322" i="51"/>
  <c r="Y16" i="51"/>
  <c r="Y23" i="51"/>
  <c r="Y30" i="51"/>
  <c r="Y34" i="51"/>
  <c r="Y47" i="51"/>
  <c r="Y51" i="51"/>
  <c r="Y55" i="51"/>
  <c r="Y57" i="51"/>
  <c r="Y60" i="51"/>
  <c r="Y62" i="51"/>
  <c r="Y257" i="51"/>
  <c r="Y261" i="51"/>
  <c r="Y264" i="51"/>
  <c r="Y268" i="51"/>
  <c r="Y274" i="51"/>
  <c r="Y278" i="51"/>
  <c r="Y283" i="51"/>
  <c r="Y287" i="51"/>
  <c r="Y290" i="51"/>
  <c r="Y294" i="51"/>
  <c r="Y300" i="51"/>
  <c r="Y303" i="51"/>
  <c r="Y317" i="51"/>
  <c r="Y322" i="51"/>
  <c r="X16" i="51"/>
  <c r="X23" i="51"/>
  <c r="X30" i="51"/>
  <c r="X34" i="51"/>
  <c r="X47" i="51"/>
  <c r="X51" i="51"/>
  <c r="X55" i="51"/>
  <c r="X57" i="51"/>
  <c r="X60" i="51"/>
  <c r="X62" i="51"/>
  <c r="X257" i="51"/>
  <c r="X261" i="51"/>
  <c r="X264" i="51"/>
  <c r="X268" i="51"/>
  <c r="X274" i="51"/>
  <c r="X278" i="51"/>
  <c r="X283" i="51"/>
  <c r="X287" i="51"/>
  <c r="X290" i="51"/>
  <c r="X294" i="51"/>
  <c r="X300" i="51"/>
  <c r="X303" i="51"/>
  <c r="X317" i="51"/>
  <c r="X322" i="51"/>
  <c r="W16" i="51"/>
  <c r="W23" i="51"/>
  <c r="W30" i="51"/>
  <c r="W34" i="51"/>
  <c r="W47" i="51"/>
  <c r="W51" i="51"/>
  <c r="W55" i="51"/>
  <c r="AU58" i="51"/>
  <c r="AU57" i="51" s="1"/>
  <c r="W60" i="51"/>
  <c r="W62" i="51"/>
  <c r="W257" i="51"/>
  <c r="W261" i="51"/>
  <c r="W264" i="51"/>
  <c r="W268" i="51"/>
  <c r="W274" i="51"/>
  <c r="W278" i="51"/>
  <c r="W283" i="51"/>
  <c r="W287" i="51"/>
  <c r="W290" i="51"/>
  <c r="W294" i="51"/>
  <c r="W300" i="51"/>
  <c r="W303" i="51"/>
  <c r="W317" i="51"/>
  <c r="W322" i="51"/>
  <c r="U16" i="51"/>
  <c r="U23" i="51"/>
  <c r="U30" i="51"/>
  <c r="U34" i="51"/>
  <c r="U39" i="51"/>
  <c r="U41" i="51"/>
  <c r="U44" i="51"/>
  <c r="U47" i="51"/>
  <c r="U51" i="51"/>
  <c r="U55" i="51"/>
  <c r="U57" i="51"/>
  <c r="U60" i="51"/>
  <c r="U62" i="51"/>
  <c r="U257" i="51"/>
  <c r="U261" i="51"/>
  <c r="U264" i="51"/>
  <c r="U268" i="51"/>
  <c r="U274" i="51"/>
  <c r="U278" i="51"/>
  <c r="U283" i="51"/>
  <c r="U287" i="51"/>
  <c r="U290" i="51"/>
  <c r="U294" i="51"/>
  <c r="U300" i="51"/>
  <c r="U303" i="51"/>
  <c r="U317" i="51"/>
  <c r="U322" i="51"/>
  <c r="T16" i="51"/>
  <c r="T23" i="51"/>
  <c r="T30" i="51"/>
  <c r="T34" i="51"/>
  <c r="T39" i="51"/>
  <c r="T41" i="51"/>
  <c r="T44" i="51"/>
  <c r="T47" i="51"/>
  <c r="T51" i="51"/>
  <c r="T55" i="51"/>
  <c r="T57" i="51"/>
  <c r="T60" i="51"/>
  <c r="T62" i="51"/>
  <c r="T257" i="51"/>
  <c r="T261" i="51"/>
  <c r="T264" i="51"/>
  <c r="T268" i="51"/>
  <c r="T274" i="51"/>
  <c r="T278" i="51"/>
  <c r="T283" i="51"/>
  <c r="T287" i="51"/>
  <c r="T290" i="51"/>
  <c r="T294" i="51"/>
  <c r="T300" i="51"/>
  <c r="T303" i="51"/>
  <c r="T317" i="51"/>
  <c r="T322" i="51"/>
  <c r="Q16" i="51"/>
  <c r="Q23" i="51"/>
  <c r="Q30" i="51"/>
  <c r="Q34" i="51"/>
  <c r="Q39" i="51"/>
  <c r="Q41" i="51"/>
  <c r="Q44" i="51"/>
  <c r="Q47" i="51"/>
  <c r="Q51" i="51"/>
  <c r="Q55" i="51"/>
  <c r="Q57" i="51"/>
  <c r="Q60" i="51"/>
  <c r="Q62" i="51"/>
  <c r="Q71" i="51"/>
  <c r="Q206" i="51"/>
  <c r="Q208" i="51"/>
  <c r="Q210" i="51"/>
  <c r="Q212" i="51"/>
  <c r="Q215" i="51"/>
  <c r="Q218" i="51"/>
  <c r="Q221" i="51"/>
  <c r="Q223" i="51"/>
  <c r="Q225" i="51"/>
  <c r="Q228" i="51"/>
  <c r="Q227" i="51" s="1"/>
  <c r="Q234" i="51"/>
  <c r="Q237" i="51"/>
  <c r="Q239" i="51"/>
  <c r="Q241" i="51"/>
  <c r="Q246" i="51"/>
  <c r="Q250" i="51"/>
  <c r="Q253" i="51"/>
  <c r="Q252" i="51" s="1"/>
  <c r="Q257" i="51"/>
  <c r="Q261" i="51"/>
  <c r="Q264" i="51"/>
  <c r="Q268" i="51"/>
  <c r="Q274" i="51"/>
  <c r="Q278" i="51"/>
  <c r="Q283" i="51"/>
  <c r="Q287" i="51"/>
  <c r="Q290" i="51"/>
  <c r="Q294" i="51"/>
  <c r="Q300" i="51"/>
  <c r="Q303" i="51"/>
  <c r="Q317" i="51"/>
  <c r="Q322" i="51"/>
  <c r="P16" i="51"/>
  <c r="P23" i="51"/>
  <c r="P30" i="51"/>
  <c r="P34" i="51"/>
  <c r="P39" i="51"/>
  <c r="P41" i="51"/>
  <c r="P44" i="51"/>
  <c r="P47" i="51"/>
  <c r="P51" i="51"/>
  <c r="P55" i="51"/>
  <c r="P57" i="51"/>
  <c r="P60" i="51"/>
  <c r="P62" i="51"/>
  <c r="P71" i="51"/>
  <c r="P75" i="51"/>
  <c r="P78" i="51"/>
  <c r="P81" i="51"/>
  <c r="P88" i="51"/>
  <c r="P91" i="51"/>
  <c r="P93" i="51"/>
  <c r="P99" i="51"/>
  <c r="P102" i="51"/>
  <c r="P104" i="51"/>
  <c r="P106" i="51"/>
  <c r="P110" i="51"/>
  <c r="P114" i="51"/>
  <c r="P116" i="51"/>
  <c r="P119" i="51"/>
  <c r="P121" i="51"/>
  <c r="P125" i="51"/>
  <c r="P128" i="51"/>
  <c r="P133" i="51"/>
  <c r="P136" i="51"/>
  <c r="P141" i="51"/>
  <c r="P145" i="51"/>
  <c r="P149" i="51"/>
  <c r="P155" i="51"/>
  <c r="P158" i="51"/>
  <c r="P161" i="51"/>
  <c r="P165" i="51"/>
  <c r="P170" i="51"/>
  <c r="P172" i="51"/>
  <c r="P177" i="51"/>
  <c r="P179" i="51"/>
  <c r="P181" i="51"/>
  <c r="P184" i="51"/>
  <c r="P186" i="51"/>
  <c r="P188" i="51"/>
  <c r="P190" i="51"/>
  <c r="P193" i="51"/>
  <c r="P197" i="51"/>
  <c r="P196" i="51" s="1"/>
  <c r="P200" i="51"/>
  <c r="P203" i="51"/>
  <c r="P206" i="51"/>
  <c r="P208" i="51"/>
  <c r="P210" i="51"/>
  <c r="P212" i="51"/>
  <c r="P215" i="51"/>
  <c r="P218" i="51"/>
  <c r="P221" i="51"/>
  <c r="P223" i="51"/>
  <c r="P225" i="51"/>
  <c r="P228" i="51"/>
  <c r="P227" i="51" s="1"/>
  <c r="P234" i="51"/>
  <c r="P237" i="51"/>
  <c r="P239" i="51"/>
  <c r="P241" i="51"/>
  <c r="P246" i="51"/>
  <c r="P250" i="51"/>
  <c r="P253" i="51"/>
  <c r="P252" i="51" s="1"/>
  <c r="P257" i="51"/>
  <c r="P261" i="51"/>
  <c r="P264" i="51"/>
  <c r="P268" i="51"/>
  <c r="P274" i="51"/>
  <c r="P278" i="51"/>
  <c r="P283" i="51"/>
  <c r="P287" i="51"/>
  <c r="P290" i="51"/>
  <c r="P294" i="51"/>
  <c r="P300" i="51"/>
  <c r="P303" i="51"/>
  <c r="P317" i="51"/>
  <c r="P322" i="51"/>
  <c r="O16" i="51"/>
  <c r="O23" i="51"/>
  <c r="O30" i="51"/>
  <c r="O34" i="51"/>
  <c r="O39" i="51"/>
  <c r="O41" i="51"/>
  <c r="O44" i="51"/>
  <c r="O47" i="51"/>
  <c r="O51" i="51"/>
  <c r="O55" i="51"/>
  <c r="O57" i="51"/>
  <c r="O60" i="51"/>
  <c r="O62" i="51"/>
  <c r="O71" i="51"/>
  <c r="O206" i="51"/>
  <c r="O208" i="51"/>
  <c r="O210" i="51"/>
  <c r="O212" i="51"/>
  <c r="O215" i="51"/>
  <c r="O218" i="51"/>
  <c r="O221" i="51"/>
  <c r="O223" i="51"/>
  <c r="O225" i="51"/>
  <c r="O228" i="51"/>
  <c r="O227" i="51" s="1"/>
  <c r="O234" i="51"/>
  <c r="O237" i="51"/>
  <c r="O239" i="51"/>
  <c r="O241" i="51"/>
  <c r="O246" i="51"/>
  <c r="O250" i="51"/>
  <c r="O253" i="51"/>
  <c r="O252" i="51" s="1"/>
  <c r="O257" i="51"/>
  <c r="O261" i="51"/>
  <c r="O264" i="51"/>
  <c r="O268" i="51"/>
  <c r="O274" i="51"/>
  <c r="O278" i="51"/>
  <c r="O283" i="51"/>
  <c r="O287" i="51"/>
  <c r="O290" i="51"/>
  <c r="O294" i="51"/>
  <c r="O300" i="51"/>
  <c r="O303" i="51"/>
  <c r="O317" i="51"/>
  <c r="O322" i="51"/>
  <c r="AW13" i="51"/>
  <c r="AW14" i="51"/>
  <c r="AW15" i="51"/>
  <c r="AW17" i="51"/>
  <c r="AW18" i="51"/>
  <c r="AW19" i="51"/>
  <c r="AW20" i="51"/>
  <c r="AW21" i="51"/>
  <c r="AW22" i="51"/>
  <c r="AW24" i="51"/>
  <c r="AW25" i="51"/>
  <c r="AW26" i="51"/>
  <c r="AW27" i="51"/>
  <c r="AW31" i="51"/>
  <c r="AW32" i="51"/>
  <c r="AW33" i="51"/>
  <c r="AW35" i="51"/>
  <c r="AW36" i="51"/>
  <c r="AW37" i="51"/>
  <c r="AW38" i="51"/>
  <c r="AW40" i="51"/>
  <c r="AW42" i="51"/>
  <c r="AW43" i="51"/>
  <c r="AW45" i="51"/>
  <c r="AW46" i="51"/>
  <c r="AW48" i="51"/>
  <c r="AW49" i="51"/>
  <c r="AW50" i="51"/>
  <c r="AW52" i="51"/>
  <c r="AW53" i="51"/>
  <c r="AW56" i="51"/>
  <c r="AW58" i="51"/>
  <c r="AW57" i="51" s="1"/>
  <c r="AW288" i="51"/>
  <c r="AW289" i="51"/>
  <c r="AW291" i="51"/>
  <c r="AW292" i="51"/>
  <c r="AW295" i="51"/>
  <c r="AW296" i="51"/>
  <c r="AW297" i="51"/>
  <c r="AW298" i="51"/>
  <c r="AW299" i="51"/>
  <c r="AW301" i="51"/>
  <c r="AW300" i="51" s="1"/>
  <c r="AW304" i="51"/>
  <c r="AW305" i="51"/>
  <c r="AW306" i="51"/>
  <c r="AW307" i="51"/>
  <c r="AW308" i="51"/>
  <c r="AW309" i="51"/>
  <c r="AW310" i="51"/>
  <c r="AW311" i="51"/>
  <c r="AW312" i="51"/>
  <c r="AW313" i="51"/>
  <c r="AW314" i="51"/>
  <c r="AW315" i="51"/>
  <c r="AW316" i="51"/>
  <c r="AW318" i="51"/>
  <c r="AW319" i="51"/>
  <c r="AW320" i="51"/>
  <c r="AW321" i="51"/>
  <c r="AW323" i="51"/>
  <c r="AW324" i="51"/>
  <c r="AW325" i="51"/>
  <c r="AW326" i="51"/>
  <c r="AW327" i="51"/>
  <c r="AW329" i="51"/>
  <c r="AV13" i="51"/>
  <c r="AV14" i="51"/>
  <c r="AV15" i="51"/>
  <c r="AV17" i="51"/>
  <c r="AV18" i="51"/>
  <c r="AV19" i="51"/>
  <c r="AV20" i="51"/>
  <c r="AV21" i="51"/>
  <c r="AV22" i="51"/>
  <c r="AV24" i="51"/>
  <c r="AV25" i="51"/>
  <c r="AV26" i="51"/>
  <c r="AV27" i="51"/>
  <c r="AV31" i="51"/>
  <c r="AV32" i="51"/>
  <c r="AV33" i="51"/>
  <c r="AV35" i="51"/>
  <c r="AV36" i="51"/>
  <c r="AV37" i="51"/>
  <c r="AV38" i="51"/>
  <c r="AV40" i="51"/>
  <c r="AV42" i="51"/>
  <c r="AV43" i="51"/>
  <c r="AV45" i="51"/>
  <c r="AV46" i="51"/>
  <c r="AV48" i="51"/>
  <c r="AV49" i="51"/>
  <c r="AV50" i="51"/>
  <c r="AV52" i="51"/>
  <c r="AV53" i="51"/>
  <c r="AV56" i="51"/>
  <c r="AV61" i="51"/>
  <c r="AV258" i="51"/>
  <c r="AV259" i="51"/>
  <c r="AV262" i="51"/>
  <c r="AV263" i="51"/>
  <c r="AV265" i="51"/>
  <c r="AV266" i="51"/>
  <c r="AV269" i="51"/>
  <c r="AV270" i="51"/>
  <c r="AV271" i="51"/>
  <c r="AV272" i="51"/>
  <c r="AV273" i="51"/>
  <c r="AV275" i="51"/>
  <c r="AV276" i="51"/>
  <c r="AV279" i="51"/>
  <c r="AV280" i="51"/>
  <c r="AV281" i="51"/>
  <c r="AV282" i="51"/>
  <c r="AV284" i="51"/>
  <c r="AV288" i="51"/>
  <c r="AV289" i="51"/>
  <c r="AV292" i="51"/>
  <c r="AV295" i="51"/>
  <c r="AV296" i="51"/>
  <c r="AV297" i="51"/>
  <c r="AV298" i="51"/>
  <c r="AV299" i="51"/>
  <c r="AV301" i="51"/>
  <c r="AV300" i="51" s="1"/>
  <c r="AV304" i="51"/>
  <c r="AV305" i="51"/>
  <c r="AV306" i="51"/>
  <c r="AV307" i="51"/>
  <c r="AV308" i="51"/>
  <c r="AV309" i="51"/>
  <c r="AV310" i="51"/>
  <c r="AV311" i="51"/>
  <c r="AV312" i="51"/>
  <c r="AV313" i="51"/>
  <c r="AV314" i="51"/>
  <c r="AV315" i="51"/>
  <c r="AV316" i="51"/>
  <c r="AV318" i="51"/>
  <c r="AV319" i="51"/>
  <c r="AV320" i="51"/>
  <c r="AV321" i="51"/>
  <c r="AV323" i="51"/>
  <c r="AV324" i="51"/>
  <c r="AV325" i="51"/>
  <c r="AV326" i="51"/>
  <c r="AV327" i="51"/>
  <c r="AV329" i="51"/>
  <c r="AU13" i="51"/>
  <c r="AU14" i="51"/>
  <c r="AU15" i="51"/>
  <c r="AU17" i="51"/>
  <c r="AU18" i="51"/>
  <c r="AU19" i="51"/>
  <c r="AU20" i="51"/>
  <c r="AU21" i="51"/>
  <c r="AU22" i="51"/>
  <c r="AU24" i="51"/>
  <c r="AU25" i="51"/>
  <c r="AU26" i="51"/>
  <c r="AU27" i="51"/>
  <c r="AU31" i="51"/>
  <c r="AU32" i="51"/>
  <c r="AU33" i="51"/>
  <c r="AU35" i="51"/>
  <c r="AU36" i="51"/>
  <c r="AU37" i="51"/>
  <c r="AU38" i="51"/>
  <c r="AU40" i="51"/>
  <c r="AU42" i="51"/>
  <c r="AU43" i="51"/>
  <c r="AU45" i="51"/>
  <c r="AU46" i="51"/>
  <c r="AU48" i="51"/>
  <c r="AU49" i="51"/>
  <c r="AU50" i="51"/>
  <c r="AU52" i="51"/>
  <c r="AU53" i="51"/>
  <c r="AU56" i="51"/>
  <c r="AU288" i="51"/>
  <c r="AU289" i="51"/>
  <c r="AU291" i="51"/>
  <c r="AU292" i="51"/>
  <c r="AU295" i="51"/>
  <c r="AU296" i="51"/>
  <c r="AU297" i="51"/>
  <c r="AU298" i="51"/>
  <c r="AU299" i="51"/>
  <c r="AU301" i="51"/>
  <c r="AU300" i="51" s="1"/>
  <c r="AU304" i="51"/>
  <c r="AU305" i="51"/>
  <c r="AU306" i="51"/>
  <c r="AU307" i="51"/>
  <c r="AU308" i="51"/>
  <c r="AU309" i="51"/>
  <c r="AU310" i="51"/>
  <c r="AU311" i="51"/>
  <c r="AU312" i="51"/>
  <c r="AU313" i="51"/>
  <c r="AU314" i="51"/>
  <c r="AU315" i="51"/>
  <c r="AU316" i="51"/>
  <c r="AU318" i="51"/>
  <c r="AU319" i="51"/>
  <c r="AU320" i="51"/>
  <c r="AU321" i="51"/>
  <c r="AU323" i="51"/>
  <c r="AU325" i="51"/>
  <c r="AU326" i="51"/>
  <c r="AU327" i="51"/>
  <c r="AU328" i="51"/>
  <c r="AU329" i="51"/>
  <c r="AT287" i="51"/>
  <c r="AT290" i="51"/>
  <c r="AT294" i="51"/>
  <c r="AT300" i="51"/>
  <c r="AT303" i="51"/>
  <c r="AT317" i="51"/>
  <c r="AT322" i="51"/>
  <c r="AT257" i="51"/>
  <c r="AT261" i="51"/>
  <c r="AT264" i="51"/>
  <c r="AT268" i="51"/>
  <c r="AT274" i="51"/>
  <c r="AT278" i="51"/>
  <c r="AT283" i="51"/>
  <c r="AT30" i="51"/>
  <c r="AT34" i="51"/>
  <c r="AT39" i="51"/>
  <c r="AT44" i="51"/>
  <c r="AT47" i="51"/>
  <c r="AT51" i="51"/>
  <c r="AT55" i="51"/>
  <c r="AT57" i="51"/>
  <c r="AT60" i="51"/>
  <c r="AT62" i="51"/>
  <c r="AT12" i="51"/>
  <c r="AT16" i="51"/>
  <c r="AT23" i="51"/>
  <c r="AS287" i="51"/>
  <c r="AS290" i="51"/>
  <c r="AS294" i="51"/>
  <c r="AS300" i="51"/>
  <c r="AS303" i="51"/>
  <c r="AS317" i="51"/>
  <c r="AS322" i="51"/>
  <c r="AS257" i="51"/>
  <c r="AS261" i="51"/>
  <c r="AS264" i="51"/>
  <c r="AS268" i="51"/>
  <c r="AS274" i="51"/>
  <c r="AS278" i="51"/>
  <c r="AS283" i="51"/>
  <c r="AS30" i="51"/>
  <c r="AS34" i="51"/>
  <c r="AS39" i="51"/>
  <c r="AS44" i="51"/>
  <c r="AS47" i="51"/>
  <c r="AS51" i="51"/>
  <c r="AS55" i="51"/>
  <c r="AS57" i="51"/>
  <c r="AS60" i="51"/>
  <c r="AS62" i="51"/>
  <c r="AS12" i="51"/>
  <c r="AS16" i="51"/>
  <c r="AS23" i="51"/>
  <c r="AR287" i="51"/>
  <c r="AR290" i="51"/>
  <c r="AR294" i="51"/>
  <c r="AR300" i="51"/>
  <c r="AR303" i="51"/>
  <c r="AR317" i="51"/>
  <c r="AR322" i="51"/>
  <c r="AR257" i="51"/>
  <c r="AR261" i="51"/>
  <c r="AR264" i="51"/>
  <c r="AR268" i="51"/>
  <c r="AR274" i="51"/>
  <c r="AR278" i="51"/>
  <c r="AR283" i="51"/>
  <c r="AR30" i="51"/>
  <c r="AR34" i="51"/>
  <c r="AR39" i="51"/>
  <c r="AR44" i="51"/>
  <c r="AR47" i="51"/>
  <c r="AR51" i="51"/>
  <c r="AR55" i="51"/>
  <c r="AR57" i="51"/>
  <c r="AR60" i="51"/>
  <c r="AR62" i="51"/>
  <c r="AR12" i="51"/>
  <c r="AR16" i="51"/>
  <c r="AR23" i="51"/>
  <c r="AM12" i="51"/>
  <c r="AL12" i="51"/>
  <c r="AK12" i="51"/>
  <c r="AJ12" i="51"/>
  <c r="AI12" i="51"/>
  <c r="AH12" i="51"/>
  <c r="AG12" i="51"/>
  <c r="AF12" i="51"/>
  <c r="AE12" i="51"/>
  <c r="AC12" i="51"/>
  <c r="AB12" i="51"/>
  <c r="AA12" i="51"/>
  <c r="Y12" i="51"/>
  <c r="X12" i="51"/>
  <c r="W12" i="51"/>
  <c r="U12" i="51"/>
  <c r="T12" i="51"/>
  <c r="Q12" i="51"/>
  <c r="P12" i="51"/>
  <c r="O12" i="51"/>
  <c r="DZ430" i="64"/>
  <c r="DD428" i="64"/>
  <c r="DD429" i="64" s="1"/>
  <c r="DC429" i="64"/>
  <c r="AB267" i="51" l="1"/>
  <c r="AG267" i="51"/>
  <c r="AK267" i="51"/>
  <c r="AS80" i="51"/>
  <c r="AK80" i="51"/>
  <c r="AG80" i="51"/>
  <c r="AB80" i="51"/>
  <c r="W80" i="51"/>
  <c r="P267" i="51"/>
  <c r="Q267" i="51"/>
  <c r="O267" i="51"/>
  <c r="AS267" i="51"/>
  <c r="Y267" i="51"/>
  <c r="U267" i="51"/>
  <c r="AE267" i="51"/>
  <c r="AI267" i="51"/>
  <c r="AM267" i="51"/>
  <c r="AI80" i="51"/>
  <c r="AE80" i="51"/>
  <c r="Y80" i="51"/>
  <c r="T80" i="51"/>
  <c r="AR267" i="51"/>
  <c r="AT267" i="51"/>
  <c r="W267" i="51"/>
  <c r="X267" i="51"/>
  <c r="AA267" i="51"/>
  <c r="AF267" i="51"/>
  <c r="AJ267" i="51"/>
  <c r="P80" i="51"/>
  <c r="T267" i="51"/>
  <c r="AC267" i="51"/>
  <c r="AH267" i="51"/>
  <c r="AL267" i="51"/>
  <c r="AR80" i="51"/>
  <c r="AJ80" i="51"/>
  <c r="AF80" i="51"/>
  <c r="AA80" i="51"/>
  <c r="U80" i="51"/>
  <c r="AS54" i="51"/>
  <c r="AT54" i="51"/>
  <c r="Q80" i="51"/>
  <c r="AM80" i="51"/>
  <c r="O80" i="51"/>
  <c r="AT80" i="51"/>
  <c r="AL80" i="51"/>
  <c r="AH80" i="51"/>
  <c r="AC80" i="51"/>
  <c r="X80" i="51"/>
  <c r="P54" i="51"/>
  <c r="X54" i="51"/>
  <c r="Y54" i="51"/>
  <c r="AR54" i="51"/>
  <c r="O54" i="51"/>
  <c r="Q54" i="51"/>
  <c r="AA54" i="51"/>
  <c r="AB54" i="51"/>
  <c r="AC54" i="51"/>
  <c r="AE54" i="51"/>
  <c r="AF54" i="51"/>
  <c r="AG54" i="51"/>
  <c r="AH54" i="51"/>
  <c r="AI54" i="51"/>
  <c r="AJ54" i="51"/>
  <c r="AK54" i="51"/>
  <c r="AL54" i="51"/>
  <c r="AM54" i="51"/>
  <c r="T54" i="51"/>
  <c r="U54" i="51"/>
  <c r="AW179" i="51"/>
  <c r="AV179" i="51"/>
  <c r="AW62" i="51"/>
  <c r="AV62" i="51"/>
  <c r="AV39" i="51"/>
  <c r="AW39" i="51"/>
  <c r="E27" i="56"/>
  <c r="G27" i="56"/>
  <c r="I27" i="56"/>
  <c r="AW119" i="51"/>
  <c r="AV119" i="51"/>
  <c r="AU119" i="51"/>
  <c r="AV177" i="51"/>
  <c r="AU177" i="51"/>
  <c r="AU176" i="51" s="1"/>
  <c r="AW177" i="51"/>
  <c r="W57" i="51"/>
  <c r="W54" i="51" s="1"/>
  <c r="AV58" i="51"/>
  <c r="AV57" i="51" s="1"/>
  <c r="AU111" i="51"/>
  <c r="AU55" i="51"/>
  <c r="AU54" i="51" s="1"/>
  <c r="AL293" i="51"/>
  <c r="AF293" i="51"/>
  <c r="AF59" i="51"/>
  <c r="AI293" i="51"/>
  <c r="AI277" i="51"/>
  <c r="AK11" i="51"/>
  <c r="AK10" i="51" s="1"/>
  <c r="AV55" i="51"/>
  <c r="AW55" i="51"/>
  <c r="AW54" i="51" s="1"/>
  <c r="P124" i="51"/>
  <c r="U286" i="51"/>
  <c r="X11" i="51"/>
  <c r="X10" i="51" s="1"/>
  <c r="T59" i="51"/>
  <c r="AW290" i="51"/>
  <c r="O286" i="51"/>
  <c r="O59" i="51"/>
  <c r="O70" i="51"/>
  <c r="AV264" i="51"/>
  <c r="O245" i="51"/>
  <c r="Q286" i="51"/>
  <c r="X59" i="51"/>
  <c r="Y286" i="51"/>
  <c r="AA293" i="51"/>
  <c r="AA59" i="51"/>
  <c r="AE59" i="51"/>
  <c r="AH59" i="51"/>
  <c r="AR293" i="51"/>
  <c r="AS286" i="51"/>
  <c r="AT293" i="51"/>
  <c r="Q277" i="51"/>
  <c r="AG277" i="51"/>
  <c r="AJ293" i="51"/>
  <c r="AM293" i="51"/>
  <c r="P59" i="51"/>
  <c r="W293" i="51"/>
  <c r="W277" i="51"/>
  <c r="AG256" i="51"/>
  <c r="AL286" i="51"/>
  <c r="P286" i="51"/>
  <c r="P98" i="51"/>
  <c r="P90" i="51"/>
  <c r="T293" i="51"/>
  <c r="U256" i="51"/>
  <c r="AB256" i="51"/>
  <c r="AE293" i="51"/>
  <c r="AJ29" i="51"/>
  <c r="AM286" i="51"/>
  <c r="AU290" i="51"/>
  <c r="AV290" i="51"/>
  <c r="AB293" i="51"/>
  <c r="AB277" i="51"/>
  <c r="AB59" i="51"/>
  <c r="AF277" i="51"/>
  <c r="AI59" i="51"/>
  <c r="AL277" i="51"/>
  <c r="AL59" i="51"/>
  <c r="U293" i="51"/>
  <c r="AU303" i="51"/>
  <c r="AU294" i="51"/>
  <c r="AU293" i="51" s="1"/>
  <c r="AV294" i="51"/>
  <c r="AV293" i="51" s="1"/>
  <c r="P183" i="51"/>
  <c r="Q205" i="51"/>
  <c r="AR59" i="51"/>
  <c r="AR277" i="51"/>
  <c r="AS11" i="51"/>
  <c r="AS10" i="51" s="1"/>
  <c r="AS256" i="51"/>
  <c r="O256" i="51"/>
  <c r="O205" i="51"/>
  <c r="Q302" i="51"/>
  <c r="U302" i="51"/>
  <c r="X293" i="51"/>
  <c r="X277" i="51"/>
  <c r="AB29" i="51"/>
  <c r="AE277" i="51"/>
  <c r="AF11" i="51"/>
  <c r="AF10" i="51" s="1"/>
  <c r="AG286" i="51"/>
  <c r="AG29" i="51"/>
  <c r="AH293" i="51"/>
  <c r="AH277" i="51"/>
  <c r="AI11" i="51"/>
  <c r="AI10" i="51" s="1"/>
  <c r="AJ286" i="51"/>
  <c r="AK293" i="51"/>
  <c r="AK277" i="51"/>
  <c r="AK59" i="51"/>
  <c r="AT11" i="51"/>
  <c r="AT10" i="51" s="1"/>
  <c r="Y11" i="51"/>
  <c r="Y10" i="51" s="1"/>
  <c r="AL11" i="51"/>
  <c r="AL10" i="51" s="1"/>
  <c r="O11" i="51"/>
  <c r="O10" i="51" s="1"/>
  <c r="Q70" i="51"/>
  <c r="AV274" i="51"/>
  <c r="AV60" i="51"/>
  <c r="T302" i="51"/>
  <c r="W59" i="51"/>
  <c r="X302" i="51"/>
  <c r="X286" i="51"/>
  <c r="Y293" i="51"/>
  <c r="Y277" i="51"/>
  <c r="Y59" i="51"/>
  <c r="AA286" i="51"/>
  <c r="AC293" i="51"/>
  <c r="AC277" i="51"/>
  <c r="AC59" i="51"/>
  <c r="T286" i="51"/>
  <c r="T256" i="51"/>
  <c r="X256" i="51"/>
  <c r="AA302" i="51"/>
  <c r="AA256" i="51"/>
  <c r="AE302" i="51"/>
  <c r="AE286" i="51"/>
  <c r="AE256" i="51"/>
  <c r="AG293" i="51"/>
  <c r="AG59" i="51"/>
  <c r="AH302" i="51"/>
  <c r="AH286" i="51"/>
  <c r="AH256" i="51"/>
  <c r="AJ277" i="51"/>
  <c r="AJ59" i="51"/>
  <c r="AK302" i="51"/>
  <c r="AK286" i="51"/>
  <c r="AK256" i="51"/>
  <c r="AM277" i="51"/>
  <c r="AM59" i="51"/>
  <c r="AS59" i="51"/>
  <c r="AS277" i="51"/>
  <c r="AS302" i="51"/>
  <c r="AU51" i="51"/>
  <c r="AU34" i="51"/>
  <c r="AV317" i="51"/>
  <c r="AV303" i="51"/>
  <c r="AV261" i="51"/>
  <c r="AV257" i="51"/>
  <c r="AV51" i="51"/>
  <c r="AV47" i="51"/>
  <c r="AV41" i="51"/>
  <c r="AV23" i="51"/>
  <c r="AW317" i="51"/>
  <c r="AW303" i="51"/>
  <c r="AW287" i="51"/>
  <c r="AW51" i="51"/>
  <c r="AW44" i="51"/>
  <c r="AW41" i="51"/>
  <c r="AW34" i="51"/>
  <c r="AW23" i="51"/>
  <c r="AW16" i="51"/>
  <c r="O277" i="51"/>
  <c r="O233" i="51"/>
  <c r="O29" i="51"/>
  <c r="P302" i="51"/>
  <c r="P293" i="51"/>
  <c r="P277" i="51"/>
  <c r="P245" i="51"/>
  <c r="P233" i="51"/>
  <c r="P214" i="51"/>
  <c r="P205" i="51"/>
  <c r="P199" i="51"/>
  <c r="P176" i="51"/>
  <c r="P132" i="51"/>
  <c r="P118" i="51"/>
  <c r="P109" i="51"/>
  <c r="P70" i="51"/>
  <c r="Q293" i="51"/>
  <c r="Q256" i="51"/>
  <c r="Q233" i="51"/>
  <c r="Q214" i="51"/>
  <c r="Q29" i="51"/>
  <c r="T29" i="51"/>
  <c r="T11" i="51"/>
  <c r="T10" i="51" s="1"/>
  <c r="U277" i="51"/>
  <c r="U59" i="51"/>
  <c r="U29" i="51"/>
  <c r="Q11" i="51"/>
  <c r="Q10" i="51" s="1"/>
  <c r="AE11" i="51"/>
  <c r="AE10" i="51" s="1"/>
  <c r="W302" i="51"/>
  <c r="W286" i="51"/>
  <c r="W256" i="51"/>
  <c r="W29" i="51"/>
  <c r="X29" i="51"/>
  <c r="Y302" i="51"/>
  <c r="Y256" i="51"/>
  <c r="Y29" i="51"/>
  <c r="AA29" i="51"/>
  <c r="AB302" i="51"/>
  <c r="AC302" i="51"/>
  <c r="AC256" i="51"/>
  <c r="AC29" i="51"/>
  <c r="AE29" i="51"/>
  <c r="AF302" i="51"/>
  <c r="AF286" i="51"/>
  <c r="AF256" i="51"/>
  <c r="AG302" i="51"/>
  <c r="AG11" i="51"/>
  <c r="AG10" i="51" s="1"/>
  <c r="AH29" i="51"/>
  <c r="AI302" i="51"/>
  <c r="AI286" i="51"/>
  <c r="AI256" i="51"/>
  <c r="AI29" i="51"/>
  <c r="AJ302" i="51"/>
  <c r="AJ256" i="51"/>
  <c r="AK29" i="51"/>
  <c r="AL302" i="51"/>
  <c r="AL256" i="51"/>
  <c r="AL29" i="51"/>
  <c r="AM302" i="51"/>
  <c r="AM256" i="51"/>
  <c r="AM29" i="51"/>
  <c r="AM11" i="51"/>
  <c r="AM10" i="51" s="1"/>
  <c r="AU60" i="51"/>
  <c r="AW60" i="51"/>
  <c r="AV34" i="51"/>
  <c r="AF29" i="51"/>
  <c r="AV268" i="51"/>
  <c r="U11" i="51"/>
  <c r="U10" i="51" s="1"/>
  <c r="W11" i="51"/>
  <c r="W10" i="51" s="1"/>
  <c r="AC11" i="51"/>
  <c r="AC10" i="51" s="1"/>
  <c r="AR256" i="51"/>
  <c r="AR302" i="51"/>
  <c r="AR286" i="51"/>
  <c r="AS29" i="51"/>
  <c r="AS293" i="51"/>
  <c r="AT256" i="51"/>
  <c r="AU317" i="51"/>
  <c r="AU287" i="51"/>
  <c r="AU47" i="51"/>
  <c r="AU44" i="51"/>
  <c r="AU41" i="51"/>
  <c r="AU39" i="51"/>
  <c r="AU30" i="51"/>
  <c r="AU12" i="51"/>
  <c r="AV287" i="51"/>
  <c r="AV283" i="51"/>
  <c r="AV278" i="51"/>
  <c r="AV44" i="51"/>
  <c r="AV30" i="51"/>
  <c r="AV12" i="51"/>
  <c r="AW47" i="51"/>
  <c r="AW30" i="51"/>
  <c r="AW12" i="51"/>
  <c r="O302" i="51"/>
  <c r="O293" i="51"/>
  <c r="O214" i="51"/>
  <c r="P256" i="51"/>
  <c r="P29" i="51"/>
  <c r="Q245" i="51"/>
  <c r="Q59" i="51"/>
  <c r="T277" i="51"/>
  <c r="AA277" i="51"/>
  <c r="AA11" i="51"/>
  <c r="AA10" i="51" s="1"/>
  <c r="AB286" i="51"/>
  <c r="AC286" i="51"/>
  <c r="AH11" i="51"/>
  <c r="AH10" i="51" s="1"/>
  <c r="AR29" i="51"/>
  <c r="AT29" i="51"/>
  <c r="AU322" i="51"/>
  <c r="AU23" i="51"/>
  <c r="AU16" i="51"/>
  <c r="AV322" i="51"/>
  <c r="AV16" i="51"/>
  <c r="AW322" i="51"/>
  <c r="AW294" i="51"/>
  <c r="AW293" i="51" s="1"/>
  <c r="AT286" i="51"/>
  <c r="AT59" i="51"/>
  <c r="AT277" i="51"/>
  <c r="AT302" i="51"/>
  <c r="AW234" i="51"/>
  <c r="AJ11" i="51"/>
  <c r="AJ10" i="51" s="1"/>
  <c r="AR70" i="51"/>
  <c r="AV218" i="51"/>
  <c r="AR90" i="51"/>
  <c r="AV172" i="51"/>
  <c r="AV99" i="51"/>
  <c r="AV133" i="51"/>
  <c r="AK233" i="51"/>
  <c r="P11" i="51"/>
  <c r="P10" i="51" s="1"/>
  <c r="AB11" i="51"/>
  <c r="AB10" i="51" s="1"/>
  <c r="AR11" i="51"/>
  <c r="AR10" i="51" s="1"/>
  <c r="Y245" i="51"/>
  <c r="Y124" i="51"/>
  <c r="AU234" i="51"/>
  <c r="AJ124" i="51"/>
  <c r="AH70" i="51"/>
  <c r="AC245" i="51"/>
  <c r="AC199" i="51"/>
  <c r="AU200" i="51"/>
  <c r="AU199" i="51" s="1"/>
  <c r="AW215" i="51"/>
  <c r="AV246" i="51"/>
  <c r="AV245" i="51" s="1"/>
  <c r="AV128" i="51"/>
  <c r="AK199" i="51"/>
  <c r="AG245" i="51"/>
  <c r="AR124" i="51"/>
  <c r="AL199" i="51"/>
  <c r="AL118" i="51"/>
  <c r="AK90" i="51"/>
  <c r="AE90" i="51"/>
  <c r="AA245" i="51"/>
  <c r="AU241" i="51"/>
  <c r="U214" i="51"/>
  <c r="O118" i="51"/>
  <c r="AR233" i="51"/>
  <c r="AM124" i="51"/>
  <c r="AK245" i="51"/>
  <c r="AG176" i="51"/>
  <c r="AE245" i="51"/>
  <c r="AE233" i="51"/>
  <c r="AA90" i="51"/>
  <c r="AV136" i="51"/>
  <c r="AA233" i="51"/>
  <c r="U70" i="51"/>
  <c r="AW274" i="51"/>
  <c r="Y132" i="51"/>
  <c r="Q199" i="51"/>
  <c r="Q118" i="51"/>
  <c r="AC132" i="51"/>
  <c r="O98" i="51"/>
  <c r="Q90" i="51"/>
  <c r="O183" i="51"/>
  <c r="Q183" i="51"/>
  <c r="AV215" i="51"/>
  <c r="AV193" i="51"/>
  <c r="AV170" i="51"/>
  <c r="AV161" i="51"/>
  <c r="AM176" i="51"/>
  <c r="AK124" i="51"/>
  <c r="AH90" i="51"/>
  <c r="AG124" i="51"/>
  <c r="AF245" i="51"/>
  <c r="AE70" i="51"/>
  <c r="AC124" i="51"/>
  <c r="AB245" i="51"/>
  <c r="AA70" i="51"/>
  <c r="Y176" i="51"/>
  <c r="W199" i="51"/>
  <c r="W176" i="51"/>
  <c r="T176" i="51"/>
  <c r="AU133" i="51"/>
  <c r="AU128" i="51"/>
  <c r="AW161" i="51"/>
  <c r="AW133" i="51"/>
  <c r="AW128" i="51"/>
  <c r="AW106" i="51"/>
  <c r="AW99" i="51"/>
  <c r="AT118" i="51"/>
  <c r="AS199" i="51"/>
  <c r="AS118" i="51"/>
  <c r="AR199" i="51"/>
  <c r="AR118" i="51"/>
  <c r="AJ176" i="51"/>
  <c r="AH245" i="51"/>
  <c r="AH233" i="51"/>
  <c r="AG132" i="51"/>
  <c r="AC176" i="51"/>
  <c r="W124" i="51"/>
  <c r="AU218" i="51"/>
  <c r="AU190" i="51"/>
  <c r="AU121" i="51"/>
  <c r="AW158" i="51"/>
  <c r="AW71" i="51"/>
  <c r="AM132" i="51"/>
  <c r="AV158" i="51"/>
  <c r="AV141" i="51"/>
  <c r="AT233" i="51"/>
  <c r="AT98" i="51"/>
  <c r="AK70" i="51"/>
  <c r="O124" i="51"/>
  <c r="AV210" i="51"/>
  <c r="AJ132" i="51"/>
  <c r="AV234" i="51"/>
  <c r="AV91" i="51"/>
  <c r="AM245" i="51"/>
  <c r="AM183" i="51"/>
  <c r="AM70" i="51"/>
  <c r="AE109" i="51"/>
  <c r="X70" i="51"/>
  <c r="W205" i="51"/>
  <c r="U233" i="51"/>
  <c r="AV184" i="51"/>
  <c r="AV145" i="51"/>
  <c r="AT70" i="51"/>
  <c r="AI199" i="51"/>
  <c r="AI118" i="51"/>
  <c r="AH199" i="51"/>
  <c r="AF199" i="51"/>
  <c r="AF118" i="51"/>
  <c r="AE199" i="51"/>
  <c r="AB199" i="51"/>
  <c r="AB118" i="51"/>
  <c r="AA199" i="51"/>
  <c r="X98" i="51"/>
  <c r="X90" i="51"/>
  <c r="W98" i="51"/>
  <c r="W90" i="51"/>
  <c r="U183" i="51"/>
  <c r="U124" i="51"/>
  <c r="U109" i="51"/>
  <c r="U98" i="51"/>
  <c r="T205" i="51"/>
  <c r="AU228" i="51"/>
  <c r="AU227" i="51" s="1"/>
  <c r="AW246" i="51"/>
  <c r="AW245" i="51" s="1"/>
  <c r="AW208" i="51"/>
  <c r="O199" i="51"/>
  <c r="AV121" i="51"/>
  <c r="AV71" i="51"/>
  <c r="AT90" i="51"/>
  <c r="AR245" i="51"/>
  <c r="AJ214" i="51"/>
  <c r="AJ205" i="51"/>
  <c r="AJ199" i="51"/>
  <c r="AJ183" i="51"/>
  <c r="AJ90" i="51"/>
  <c r="AJ70" i="51"/>
  <c r="AG199" i="51"/>
  <c r="AG183" i="51"/>
  <c r="AG90" i="51"/>
  <c r="AF205" i="51"/>
  <c r="AF124" i="51"/>
  <c r="AC183" i="51"/>
  <c r="AC90" i="51"/>
  <c r="AC70" i="51"/>
  <c r="Y183" i="51"/>
  <c r="X245" i="51"/>
  <c r="X199" i="51"/>
  <c r="X124" i="51"/>
  <c r="X109" i="51"/>
  <c r="W245" i="51"/>
  <c r="U118" i="51"/>
  <c r="T245" i="51"/>
  <c r="T124" i="51"/>
  <c r="T98" i="51"/>
  <c r="AU246" i="51"/>
  <c r="AU245" i="51" s="1"/>
  <c r="AU208" i="51"/>
  <c r="AW218" i="51"/>
  <c r="AW193" i="51"/>
  <c r="AW184" i="51"/>
  <c r="AW121" i="51"/>
  <c r="AW91" i="51"/>
  <c r="T70" i="51"/>
  <c r="AU264" i="51"/>
  <c r="AU197" i="51"/>
  <c r="AU196" i="51" s="1"/>
  <c r="AU155" i="51"/>
  <c r="AU106" i="51"/>
  <c r="AU99" i="51"/>
  <c r="AW210" i="51"/>
  <c r="AW170" i="51"/>
  <c r="O90" i="51"/>
  <c r="Q98" i="51"/>
  <c r="O176" i="51"/>
  <c r="AV110" i="51"/>
  <c r="AV109" i="51" s="1"/>
  <c r="AK118" i="51"/>
  <c r="AG205" i="51"/>
  <c r="AC205" i="51"/>
  <c r="Y205" i="51"/>
  <c r="Q124" i="51"/>
  <c r="Q176" i="51"/>
  <c r="AV241" i="51"/>
  <c r="AV228" i="51"/>
  <c r="AV227" i="51" s="1"/>
  <c r="AV208" i="51"/>
  <c r="AV188" i="51"/>
  <c r="AV125" i="51"/>
  <c r="AM205" i="51"/>
  <c r="AH118" i="51"/>
  <c r="AF132" i="51"/>
  <c r="AE118" i="51"/>
  <c r="AA118" i="51"/>
  <c r="X214" i="51"/>
  <c r="AV197" i="51"/>
  <c r="AV196" i="51" s="1"/>
  <c r="AV165" i="51"/>
  <c r="AV149" i="51"/>
  <c r="AV93" i="51"/>
  <c r="AT245" i="51"/>
  <c r="AS109" i="51"/>
  <c r="AS70" i="51"/>
  <c r="AR98" i="51"/>
  <c r="AM199" i="51"/>
  <c r="AL109" i="51"/>
  <c r="AL70" i="51"/>
  <c r="AK98" i="51"/>
  <c r="AJ118" i="51"/>
  <c r="AI109" i="51"/>
  <c r="AI70" i="51"/>
  <c r="AH98" i="51"/>
  <c r="AG118" i="51"/>
  <c r="AF109" i="51"/>
  <c r="AF70" i="51"/>
  <c r="AC118" i="51"/>
  <c r="AB109" i="51"/>
  <c r="AB70" i="51"/>
  <c r="AA98" i="51"/>
  <c r="Y199" i="51"/>
  <c r="Y118" i="51"/>
  <c r="X233" i="51"/>
  <c r="AU278" i="51"/>
  <c r="AW172" i="51"/>
  <c r="AW145" i="51"/>
  <c r="AW75" i="51"/>
  <c r="AT199" i="51"/>
  <c r="AS233" i="51"/>
  <c r="AS90" i="51"/>
  <c r="AR205" i="51"/>
  <c r="AR176" i="51"/>
  <c r="AM98" i="51"/>
  <c r="AM90" i="51"/>
  <c r="AL233" i="51"/>
  <c r="AL90" i="51"/>
  <c r="AK205" i="51"/>
  <c r="AK176" i="51"/>
  <c r="AJ233" i="51"/>
  <c r="AJ98" i="51"/>
  <c r="AI233" i="51"/>
  <c r="AI90" i="51"/>
  <c r="AH205" i="51"/>
  <c r="AH176" i="51"/>
  <c r="AG233" i="51"/>
  <c r="AG98" i="51"/>
  <c r="AF233" i="51"/>
  <c r="AF214" i="51"/>
  <c r="AF176" i="51"/>
  <c r="AF90" i="51"/>
  <c r="AE205" i="51"/>
  <c r="AE176" i="51"/>
  <c r="AC98" i="51"/>
  <c r="AB233" i="51"/>
  <c r="AB90" i="51"/>
  <c r="AA205" i="51"/>
  <c r="AA176" i="51"/>
  <c r="Y233" i="51"/>
  <c r="Y98" i="51"/>
  <c r="Y90" i="51"/>
  <c r="X183" i="51"/>
  <c r="W132" i="51"/>
  <c r="AU93" i="51"/>
  <c r="AW136" i="51"/>
  <c r="AT205" i="51"/>
  <c r="AT176" i="51"/>
  <c r="AT124" i="51"/>
  <c r="AS183" i="51"/>
  <c r="AS124" i="51"/>
  <c r="AS98" i="51"/>
  <c r="AM214" i="51"/>
  <c r="AM109" i="51"/>
  <c r="AL183" i="51"/>
  <c r="AL124" i="51"/>
  <c r="AL98" i="51"/>
  <c r="AJ245" i="51"/>
  <c r="AJ109" i="51"/>
  <c r="AI183" i="51"/>
  <c r="AI124" i="51"/>
  <c r="AI98" i="51"/>
  <c r="AH124" i="51"/>
  <c r="AG214" i="51"/>
  <c r="AG109" i="51"/>
  <c r="AF98" i="51"/>
  <c r="AE124" i="51"/>
  <c r="AC214" i="51"/>
  <c r="AC109" i="51"/>
  <c r="AB183" i="51"/>
  <c r="AB124" i="51"/>
  <c r="AB98" i="51"/>
  <c r="AA124" i="51"/>
  <c r="Y214" i="51"/>
  <c r="Y109" i="51"/>
  <c r="X205" i="51"/>
  <c r="T132" i="51"/>
  <c r="AU125" i="51"/>
  <c r="AU75" i="51"/>
  <c r="AU62" i="51"/>
  <c r="AW141" i="51"/>
  <c r="W183" i="51"/>
  <c r="W70" i="51"/>
  <c r="U205" i="51"/>
  <c r="U90" i="51"/>
  <c r="T183" i="51"/>
  <c r="T90" i="51"/>
  <c r="AU274" i="51"/>
  <c r="AU261" i="51"/>
  <c r="AU172" i="51"/>
  <c r="AU165" i="51"/>
  <c r="AU141" i="51"/>
  <c r="AW264" i="51"/>
  <c r="AW241" i="51"/>
  <c r="AW228" i="51"/>
  <c r="AW227" i="51" s="1"/>
  <c r="AW188" i="51"/>
  <c r="AW149" i="51"/>
  <c r="AW110" i="51"/>
  <c r="AW109" i="51" s="1"/>
  <c r="X176" i="51"/>
  <c r="X118" i="51"/>
  <c r="W214" i="51"/>
  <c r="W109" i="51"/>
  <c r="U245" i="51"/>
  <c r="U176" i="51"/>
  <c r="T214" i="51"/>
  <c r="T109" i="51"/>
  <c r="AU283" i="51"/>
  <c r="AU215" i="51"/>
  <c r="AU81" i="51"/>
  <c r="AU80" i="51" s="1"/>
  <c r="AW283" i="51"/>
  <c r="AW155" i="51"/>
  <c r="AW125" i="51"/>
  <c r="U199" i="51"/>
  <c r="T199" i="51"/>
  <c r="T118" i="51"/>
  <c r="AU268" i="51"/>
  <c r="AU267" i="51" s="1"/>
  <c r="AU257" i="51"/>
  <c r="AU210" i="51"/>
  <c r="AU188" i="51"/>
  <c r="AU184" i="51"/>
  <c r="AU158" i="51"/>
  <c r="AU136" i="51"/>
  <c r="AW261" i="51"/>
  <c r="AW93" i="51"/>
  <c r="AW200" i="51"/>
  <c r="AW199" i="51" s="1"/>
  <c r="O132" i="51"/>
  <c r="AV155" i="51"/>
  <c r="AV75" i="51"/>
  <c r="AS214" i="51"/>
  <c r="AS176" i="51"/>
  <c r="AL214" i="51"/>
  <c r="AL176" i="51"/>
  <c r="AA214" i="51"/>
  <c r="AA183" i="51"/>
  <c r="AT214" i="51"/>
  <c r="AT183" i="51"/>
  <c r="AR214" i="51"/>
  <c r="AR183" i="51"/>
  <c r="AK214" i="51"/>
  <c r="AK183" i="51"/>
  <c r="AE132" i="51"/>
  <c r="Q132" i="51"/>
  <c r="AV106" i="51"/>
  <c r="AV81" i="51"/>
  <c r="AV80" i="51" s="1"/>
  <c r="AS245" i="51"/>
  <c r="AM118" i="51"/>
  <c r="AL245" i="51"/>
  <c r="AH214" i="51"/>
  <c r="AH183" i="51"/>
  <c r="O109" i="51"/>
  <c r="Q109" i="51"/>
  <c r="AV200" i="51"/>
  <c r="AV199" i="51" s="1"/>
  <c r="AV190" i="51"/>
  <c r="AT132" i="51"/>
  <c r="AT109" i="51"/>
  <c r="AS205" i="51"/>
  <c r="AS132" i="51"/>
  <c r="AR132" i="51"/>
  <c r="AR109" i="51"/>
  <c r="AM233" i="51"/>
  <c r="AL205" i="51"/>
  <c r="AL132" i="51"/>
  <c r="AK132" i="51"/>
  <c r="AK109" i="51"/>
  <c r="AI214" i="51"/>
  <c r="AI176" i="51"/>
  <c r="AG70" i="51"/>
  <c r="AE98" i="51"/>
  <c r="AB214" i="51"/>
  <c r="AB176" i="51"/>
  <c r="Y70" i="51"/>
  <c r="AU193" i="51"/>
  <c r="AU170" i="51"/>
  <c r="AU149" i="51"/>
  <c r="AU71" i="51"/>
  <c r="AW278" i="51"/>
  <c r="AW190" i="51"/>
  <c r="AI245" i="51"/>
  <c r="W118" i="51"/>
  <c r="AU91" i="51"/>
  <c r="AI205" i="51"/>
  <c r="AI132" i="51"/>
  <c r="AH132" i="51"/>
  <c r="AH109" i="51"/>
  <c r="AF183" i="51"/>
  <c r="AE214" i="51"/>
  <c r="AE183" i="51"/>
  <c r="AC233" i="51"/>
  <c r="AB205" i="51"/>
  <c r="AB132" i="51"/>
  <c r="AA132" i="51"/>
  <c r="AA109" i="51"/>
  <c r="X132" i="51"/>
  <c r="W233" i="51"/>
  <c r="U132" i="51"/>
  <c r="T233" i="51"/>
  <c r="AU161" i="51"/>
  <c r="AU145" i="51"/>
  <c r="AW268" i="51"/>
  <c r="AW257" i="51"/>
  <c r="AW197" i="51"/>
  <c r="AW196" i="51" s="1"/>
  <c r="AW165" i="51"/>
  <c r="AW81" i="51"/>
  <c r="AW80" i="51" s="1"/>
  <c r="AW267" i="51" l="1"/>
  <c r="Q255" i="51"/>
  <c r="O255" i="51"/>
  <c r="P255" i="51"/>
  <c r="AV267" i="51"/>
  <c r="AV54" i="51"/>
  <c r="AW176" i="51"/>
  <c r="I18" i="56" s="1"/>
  <c r="AV176" i="51"/>
  <c r="G18" i="56" s="1"/>
  <c r="H27" i="56"/>
  <c r="I8" i="56"/>
  <c r="E8" i="56"/>
  <c r="I32" i="56"/>
  <c r="I21" i="56"/>
  <c r="I24" i="56"/>
  <c r="E24" i="56"/>
  <c r="E21" i="56"/>
  <c r="I20" i="56"/>
  <c r="G24" i="56"/>
  <c r="E26" i="56"/>
  <c r="E32" i="56"/>
  <c r="G26" i="56"/>
  <c r="I14" i="56"/>
  <c r="G32" i="56"/>
  <c r="G21" i="56"/>
  <c r="G20" i="56"/>
  <c r="G14" i="56"/>
  <c r="E20" i="56"/>
  <c r="I26" i="56"/>
  <c r="E18" i="56"/>
  <c r="AU118" i="51"/>
  <c r="AW118" i="51"/>
  <c r="AV118" i="51"/>
  <c r="AU110" i="51"/>
  <c r="AU109" i="51" s="1"/>
  <c r="AA285" i="51"/>
  <c r="AU286" i="51"/>
  <c r="Y285" i="51"/>
  <c r="AE28" i="51"/>
  <c r="Y28" i="51"/>
  <c r="Y255" i="51"/>
  <c r="AJ285" i="51"/>
  <c r="AS285" i="51"/>
  <c r="AW286" i="51"/>
  <c r="AL285" i="51"/>
  <c r="AJ28" i="51"/>
  <c r="AV59" i="51"/>
  <c r="X28" i="51"/>
  <c r="U285" i="51"/>
  <c r="AV286" i="51"/>
  <c r="W28" i="51"/>
  <c r="AM285" i="51"/>
  <c r="T285" i="51"/>
  <c r="AG255" i="51"/>
  <c r="Q285" i="51"/>
  <c r="AG28" i="51"/>
  <c r="AB28" i="51"/>
  <c r="T28" i="51"/>
  <c r="AB255" i="51"/>
  <c r="AH255" i="51"/>
  <c r="AE285" i="51"/>
  <c r="AU59" i="51"/>
  <c r="AM255" i="51"/>
  <c r="U255" i="51"/>
  <c r="AL28" i="51"/>
  <c r="X285" i="51"/>
  <c r="P28" i="51"/>
  <c r="AJ255" i="51"/>
  <c r="AV256" i="51"/>
  <c r="AM28" i="51"/>
  <c r="AW59" i="51"/>
  <c r="AE255" i="51"/>
  <c r="AC255" i="51"/>
  <c r="AW11" i="51"/>
  <c r="AH28" i="51"/>
  <c r="AF285" i="51"/>
  <c r="AA255" i="51"/>
  <c r="AR255" i="51"/>
  <c r="AW302" i="51"/>
  <c r="AK285" i="51"/>
  <c r="AH285" i="51"/>
  <c r="X255" i="51"/>
  <c r="AC28" i="51"/>
  <c r="AF255" i="51"/>
  <c r="AR28" i="51"/>
  <c r="AB285" i="51"/>
  <c r="AK255" i="51"/>
  <c r="AA28" i="51"/>
  <c r="W255" i="51"/>
  <c r="P69" i="51"/>
  <c r="O28" i="51"/>
  <c r="AG285" i="51"/>
  <c r="AV205" i="51"/>
  <c r="AL255" i="51"/>
  <c r="AK28" i="51"/>
  <c r="AI28" i="51"/>
  <c r="AI285" i="51"/>
  <c r="W285" i="51"/>
  <c r="U28" i="51"/>
  <c r="Q28" i="51"/>
  <c r="P285" i="51"/>
  <c r="AV277" i="51"/>
  <c r="AS28" i="51"/>
  <c r="AT255" i="51"/>
  <c r="AC285" i="51"/>
  <c r="AS255" i="51"/>
  <c r="AR285" i="51"/>
  <c r="AW90" i="51"/>
  <c r="AW70" i="51"/>
  <c r="AU302" i="51"/>
  <c r="AI255" i="51"/>
  <c r="AU214" i="51"/>
  <c r="AU124" i="51"/>
  <c r="AU98" i="51"/>
  <c r="AW29" i="51"/>
  <c r="AU29" i="51"/>
  <c r="AF28" i="51"/>
  <c r="T255" i="51"/>
  <c r="AV302" i="51"/>
  <c r="AV11" i="51"/>
  <c r="O285" i="51"/>
  <c r="AV29" i="51"/>
  <c r="AU11" i="51"/>
  <c r="AV124" i="51"/>
  <c r="AW214" i="51"/>
  <c r="AT28" i="51"/>
  <c r="AT285" i="51"/>
  <c r="AW124" i="51"/>
  <c r="AV98" i="51"/>
  <c r="AV70" i="51"/>
  <c r="AU233" i="51"/>
  <c r="AU70" i="51"/>
  <c r="AW205" i="51"/>
  <c r="AV90" i="51"/>
  <c r="AW277" i="51"/>
  <c r="AU277" i="51"/>
  <c r="AW233" i="51"/>
  <c r="AW98" i="51"/>
  <c r="AW183" i="51"/>
  <c r="AV214" i="51"/>
  <c r="AV233" i="51"/>
  <c r="AU205" i="51"/>
  <c r="T69" i="51"/>
  <c r="AH69" i="51"/>
  <c r="AU256" i="51"/>
  <c r="U69" i="51"/>
  <c r="AV183" i="51"/>
  <c r="AW256" i="51"/>
  <c r="AF69" i="51"/>
  <c r="AI69" i="51"/>
  <c r="AU183" i="51"/>
  <c r="X69" i="51"/>
  <c r="AU90" i="51"/>
  <c r="AB69" i="51"/>
  <c r="AV132" i="51"/>
  <c r="AL69" i="51"/>
  <c r="W69" i="51"/>
  <c r="AJ69" i="51"/>
  <c r="AC69" i="51"/>
  <c r="AW132" i="51"/>
  <c r="AA69" i="51"/>
  <c r="AG69" i="51"/>
  <c r="AS69" i="51"/>
  <c r="AU132" i="51"/>
  <c r="AE69" i="51"/>
  <c r="AT69" i="51"/>
  <c r="AM69" i="51"/>
  <c r="Y69" i="51"/>
  <c r="AK69" i="51"/>
  <c r="AR69" i="51"/>
  <c r="Q69" i="51"/>
  <c r="O69" i="51"/>
  <c r="H21" i="56" l="1"/>
  <c r="H32" i="56"/>
  <c r="H18" i="56"/>
  <c r="H20" i="56"/>
  <c r="H26" i="56"/>
  <c r="H24" i="56"/>
  <c r="J18" i="56"/>
  <c r="J21" i="56"/>
  <c r="J20" i="56"/>
  <c r="J14" i="56"/>
  <c r="J24" i="56"/>
  <c r="I28" i="56"/>
  <c r="I12" i="56"/>
  <c r="G30" i="56"/>
  <c r="G22" i="56"/>
  <c r="I31" i="56"/>
  <c r="I15" i="56"/>
  <c r="E19" i="56"/>
  <c r="E30" i="56"/>
  <c r="G12" i="56"/>
  <c r="G16" i="56"/>
  <c r="E22" i="56"/>
  <c r="E29" i="56"/>
  <c r="I13" i="56"/>
  <c r="E25" i="56"/>
  <c r="G10" i="56"/>
  <c r="AU10" i="51"/>
  <c r="D5" i="64" s="1"/>
  <c r="E13" i="56"/>
  <c r="G9" i="56"/>
  <c r="G8" i="56"/>
  <c r="I11" i="56"/>
  <c r="G17" i="56"/>
  <c r="I29" i="56"/>
  <c r="G25" i="56"/>
  <c r="G23" i="56"/>
  <c r="I19" i="56"/>
  <c r="G13" i="56"/>
  <c r="G7" i="56"/>
  <c r="AV10" i="51"/>
  <c r="G33" i="56"/>
  <c r="I7" i="56"/>
  <c r="E16" i="56"/>
  <c r="I10" i="56"/>
  <c r="G29" i="56"/>
  <c r="G31" i="56"/>
  <c r="E31" i="56"/>
  <c r="G15" i="56"/>
  <c r="E15" i="56"/>
  <c r="G19" i="56"/>
  <c r="I30" i="56"/>
  <c r="I23" i="56"/>
  <c r="I17" i="56"/>
  <c r="E28" i="56"/>
  <c r="I22" i="56"/>
  <c r="E7" i="56"/>
  <c r="I33" i="56"/>
  <c r="E9" i="56"/>
  <c r="G11" i="56"/>
  <c r="E17" i="56"/>
  <c r="E12" i="56"/>
  <c r="I25" i="56"/>
  <c r="E11" i="56"/>
  <c r="E10" i="56"/>
  <c r="I16" i="56"/>
  <c r="E23" i="56"/>
  <c r="I6" i="56"/>
  <c r="I9" i="56"/>
  <c r="G28" i="56"/>
  <c r="E14" i="56"/>
  <c r="E33" i="56"/>
  <c r="Y330" i="51"/>
  <c r="AJ330" i="51"/>
  <c r="AW10" i="51"/>
  <c r="H5" i="64" s="1"/>
  <c r="AM330" i="51"/>
  <c r="AE330" i="51"/>
  <c r="AG330" i="51"/>
  <c r="AV255" i="51"/>
  <c r="F8" i="64" s="1"/>
  <c r="AW285" i="51"/>
  <c r="H9" i="64" s="1"/>
  <c r="X330" i="51"/>
  <c r="AH330" i="51"/>
  <c r="AB330" i="51"/>
  <c r="AR330" i="51"/>
  <c r="AI330" i="51"/>
  <c r="AA330" i="51"/>
  <c r="U330" i="51"/>
  <c r="E6" i="56"/>
  <c r="AK330" i="51"/>
  <c r="AL330" i="51"/>
  <c r="AU285" i="51"/>
  <c r="D9" i="64" s="1"/>
  <c r="W330" i="51"/>
  <c r="AU28" i="51"/>
  <c r="AV285" i="51"/>
  <c r="F9" i="64" s="1"/>
  <c r="AW28" i="51"/>
  <c r="P330" i="51"/>
  <c r="AF330" i="51"/>
  <c r="AC330" i="51"/>
  <c r="T330" i="51"/>
  <c r="AS330" i="51"/>
  <c r="AV28" i="51"/>
  <c r="AT330" i="51"/>
  <c r="G6" i="56"/>
  <c r="AW255" i="51"/>
  <c r="H8" i="64" s="1"/>
  <c r="AU255" i="51"/>
  <c r="D8" i="64" s="1"/>
  <c r="AW69" i="51"/>
  <c r="AV69" i="51"/>
  <c r="AU69" i="51"/>
  <c r="O330" i="51"/>
  <c r="Q330" i="51"/>
  <c r="H6" i="56" l="1"/>
  <c r="AV330" i="51"/>
  <c r="AW330" i="51"/>
  <c r="I8" i="64"/>
  <c r="F5" i="64"/>
  <c r="I9" i="64"/>
  <c r="J28" i="56"/>
  <c r="J29" i="56"/>
  <c r="H11" i="56"/>
  <c r="J30" i="56"/>
  <c r="J6" i="56"/>
  <c r="H7" i="56"/>
  <c r="H8" i="56"/>
  <c r="H29" i="56"/>
  <c r="H33" i="56"/>
  <c r="H17" i="56"/>
  <c r="H12" i="56"/>
  <c r="H30" i="56"/>
  <c r="H14" i="56"/>
  <c r="H28" i="56"/>
  <c r="H25" i="56"/>
  <c r="H10" i="56"/>
  <c r="H31" i="56"/>
  <c r="H13" i="56"/>
  <c r="H9" i="56"/>
  <c r="H16" i="56"/>
  <c r="H22" i="56"/>
  <c r="H15" i="56"/>
  <c r="H23" i="56"/>
  <c r="H19" i="56"/>
  <c r="J11" i="56"/>
  <c r="J8" i="56"/>
  <c r="J10" i="56"/>
  <c r="J19" i="56"/>
  <c r="J12" i="56"/>
  <c r="J13" i="56"/>
  <c r="J23" i="56"/>
  <c r="J31" i="56"/>
  <c r="J17" i="56"/>
  <c r="J15" i="56"/>
  <c r="J7" i="56"/>
  <c r="J22" i="56"/>
  <c r="G34" i="56"/>
  <c r="J16" i="56"/>
  <c r="J33" i="56"/>
  <c r="J9" i="56"/>
  <c r="F6" i="64"/>
  <c r="H6" i="64"/>
  <c r="D6" i="64"/>
  <c r="J32" i="56"/>
  <c r="I34" i="56"/>
  <c r="D7" i="64"/>
  <c r="G8" i="64"/>
  <c r="E34" i="56"/>
  <c r="G9" i="64"/>
  <c r="H7" i="64"/>
  <c r="AU330" i="51"/>
  <c r="F7" i="64"/>
  <c r="J34" i="56" l="1"/>
  <c r="I5" i="64"/>
  <c r="G5" i="64"/>
  <c r="G6" i="64"/>
  <c r="H34" i="56"/>
  <c r="I6" i="64"/>
  <c r="D10" i="64"/>
  <c r="H10" i="64"/>
  <c r="F10" i="64"/>
  <c r="G7" i="64"/>
  <c r="I7" i="64"/>
  <c r="I10" i="64" l="1"/>
  <c r="G10" i="64"/>
</calcChain>
</file>

<file path=xl/sharedStrings.xml><?xml version="1.0" encoding="utf-8"?>
<sst xmlns="http://schemas.openxmlformats.org/spreadsheetml/2006/main" count="1520" uniqueCount="760">
  <si>
    <t>PLAN</t>
  </si>
  <si>
    <t>META RESULTADO</t>
  </si>
  <si>
    <t xml:space="preserve">LINEA BASE </t>
  </si>
  <si>
    <t>META RESULTADO ESPERADA</t>
  </si>
  <si>
    <t>META PRODUCTO</t>
  </si>
  <si>
    <t>NOMBRE DEL INDICADOR</t>
  </si>
  <si>
    <t>SECTOR</t>
  </si>
  <si>
    <t>CODIGO SECTOR</t>
  </si>
  <si>
    <t xml:space="preserve">TIPO DE META </t>
  </si>
  <si>
    <t>CODIGO</t>
  </si>
  <si>
    <t>ODS</t>
  </si>
  <si>
    <t>CREDITO</t>
  </si>
  <si>
    <t>OTROS</t>
  </si>
  <si>
    <t>RECURSOS PROPIOS</t>
  </si>
  <si>
    <t>SGP SALUD</t>
  </si>
  <si>
    <t>REGALIAS</t>
  </si>
  <si>
    <t>Estrategia</t>
  </si>
  <si>
    <t>Programa</t>
  </si>
  <si>
    <t>Subprograma</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</si>
  <si>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</si>
  <si>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</si>
  <si>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</si>
  <si>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</si>
  <si>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</si>
  <si>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</si>
  <si>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</si>
  <si>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</si>
  <si>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</si>
  <si>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</si>
  <si>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</si>
  <si>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</si>
  <si>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</si>
  <si>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</si>
  <si>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2730 Ha (4,08%)</t>
  </si>
  <si>
    <t>3.000 Ha (4,48%)</t>
  </si>
  <si>
    <t xml:space="preserve"> </t>
  </si>
  <si>
    <t>Diseñar y ejecutar una política departamental de uso racional de residuos sólidos y uso eficiente de energía</t>
  </si>
  <si>
    <t>Política departamental diseñada y ejecutada</t>
  </si>
  <si>
    <t xml:space="preserve"> Energía asequible y sostenible</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</si>
  <si>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</si>
  <si>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</si>
  <si>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</si>
  <si>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</si>
  <si>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</si>
  <si>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</si>
  <si>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</si>
  <si>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</si>
  <si>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</si>
  <si>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</si>
  <si>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</si>
  <si>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</si>
  <si>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</si>
  <si>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</si>
  <si>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</si>
  <si>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</si>
  <si>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</si>
  <si>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</si>
  <si>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</si>
  <si>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</si>
  <si>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</si>
  <si>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</si>
  <si>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</si>
  <si>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</si>
  <si>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</si>
  <si>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</si>
  <si>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</si>
  <si>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</si>
  <si>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</si>
  <si>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</si>
  <si>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</si>
  <si>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</si>
  <si>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</si>
  <si>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</si>
  <si>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</si>
  <si>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</si>
  <si>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</si>
  <si>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</si>
  <si>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</si>
  <si>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</si>
  <si>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</si>
  <si>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</si>
  <si>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</si>
  <si>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</si>
  <si>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</si>
  <si>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3,4% (Quindío) Vs. 4,6% (Nacional)</t>
  </si>
  <si>
    <t>En la actualidad este valor equivaldría al 4.6%</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</si>
  <si>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</si>
  <si>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</si>
  <si>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</si>
  <si>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</si>
  <si>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</si>
  <si>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</si>
  <si>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</si>
  <si>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</si>
  <si>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</si>
  <si>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</si>
  <si>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</si>
  <si>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</si>
  <si>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</si>
  <si>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</si>
  <si>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</si>
  <si>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</si>
  <si>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</si>
  <si>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</si>
  <si>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</si>
  <si>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</si>
  <si>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</si>
  <si>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</si>
  <si>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</si>
  <si>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</si>
  <si>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 Equiparar el crecimiento del PIB del departamento del Quindío al PIB nacional </t>
  </si>
  <si>
    <t>Impulso a la competitividad productiva y empresarial del sector rural</t>
  </si>
  <si>
    <t>Apoyar (5) cinco sectores productivos del Departamento en ruedas de negocio</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</si>
  <si>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</si>
  <si>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</si>
  <si>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</si>
  <si>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</si>
  <si>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</si>
  <si>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</si>
  <si>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</si>
  <si>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 Industria, innovación, infraestructura</t>
  </si>
  <si>
    <t>Hacia el emprendimiento, empresarismo, asociatividad y generación de empleo en el departamento del Quindío</t>
  </si>
  <si>
    <t>Apoyar a doce (12) unidades de emprendimiento para jóvenes emprendedores.</t>
  </si>
  <si>
    <t>Unidades de emprendimiento apoyadas</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</si>
  <si>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</si>
  <si>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</si>
  <si>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</si>
  <si>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</si>
  <si>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</si>
  <si>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</si>
  <si>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</si>
  <si>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</si>
  <si>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</si>
  <si>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</si>
  <si>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</si>
  <si>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</si>
  <si>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 xml:space="preserve">Elaborar e implementar  un Plan de Calidad Turística del Destino </t>
  </si>
  <si>
    <t>Plan de Calidad elaborado e implementado</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</si>
  <si>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</si>
  <si>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</si>
  <si>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</si>
  <si>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</si>
  <si>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</si>
  <si>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</si>
  <si>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</si>
  <si>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</si>
  <si>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</si>
  <si>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</si>
  <si>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</si>
  <si>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</si>
  <si>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</si>
  <si>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</si>
  <si>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</si>
  <si>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</si>
  <si>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</si>
  <si>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</si>
  <si>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</si>
  <si>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</si>
  <si>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</si>
  <si>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</si>
  <si>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</si>
  <si>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</si>
  <si>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</si>
  <si>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</si>
  <si>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</si>
  <si>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</si>
  <si>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</si>
  <si>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</si>
  <si>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</si>
  <si>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</si>
  <si>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</si>
  <si>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</si>
  <si>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</si>
  <si>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</si>
  <si>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</si>
  <si>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</si>
  <si>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</si>
  <si>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</si>
  <si>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</si>
  <si>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</si>
  <si>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</si>
  <si>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</si>
  <si>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</si>
  <si>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</si>
  <si>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</si>
  <si>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</si>
  <si>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</si>
  <si>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</si>
  <si>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</si>
  <si>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6,20%</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</si>
  <si>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</si>
  <si>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</si>
  <si>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</si>
  <si>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</si>
  <si>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</si>
  <si>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</si>
  <si>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</si>
  <si>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</si>
  <si>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</si>
  <si>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 xml:space="preserve">Duplicar el número de instituciones educativas oficiales del departamento con el  índice sintético de calidad educativa (ISCE) en el nivel de básica primaria,  secundaria y media por encima del promedio nacional;  </t>
  </si>
  <si>
    <t>Disminuir las instituciones de educación que fueron clasificadas en nivel C por resultados obtenidos en pruebas saber 11;</t>
  </si>
  <si>
    <t>63,27%</t>
  </si>
  <si>
    <t xml:space="preserve">  Duplicar los programas en la educación superior acreditados con alta calidad;</t>
  </si>
  <si>
    <t xml:space="preserve"> Disminuir la proporción de niños que desertan en educación básica secundaria y media </t>
  </si>
  <si>
    <t>8,06% EBS               5,77% EM</t>
  </si>
  <si>
    <t>5% EBS                          4% EM</t>
  </si>
  <si>
    <t>Educación, ambientes escolares y cultura para la Paz</t>
  </si>
  <si>
    <t xml:space="preserve">Fortalecer cincuenta y cuatro (54) comités de convivencia escolar de las instituciones educativas </t>
  </si>
  <si>
    <t>Numero de comités fortalecidos</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</si>
  <si>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</si>
  <si>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</si>
  <si>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</si>
  <si>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</si>
  <si>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</si>
  <si>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</si>
  <si>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</si>
  <si>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</si>
  <si>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</si>
  <si>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</si>
  <si>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</si>
  <si>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</si>
  <si>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</si>
  <si>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</si>
  <si>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</si>
  <si>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Realizar siete (7)  concursos  para evaluar las competencias comunicativas en ingles de los estudiantes</t>
  </si>
  <si>
    <t>Número de concursos en inglés realizados</t>
  </si>
  <si>
    <t>Fortalecimiento de la media técnica</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</si>
  <si>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</si>
  <si>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</si>
  <si>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</si>
  <si>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</si>
  <si>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</si>
  <si>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</si>
  <si>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</si>
  <si>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</si>
  <si>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</si>
  <si>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</si>
  <si>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</si>
  <si>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</si>
  <si>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</si>
  <si>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</si>
  <si>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</si>
  <si>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</si>
  <si>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</si>
  <si>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</si>
  <si>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</si>
  <si>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</si>
  <si>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</si>
  <si>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</si>
  <si>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</si>
  <si>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</si>
  <si>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</si>
  <si>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</si>
  <si>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</si>
  <si>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</si>
  <si>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</si>
  <si>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</si>
  <si>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</si>
  <si>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</si>
  <si>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</si>
  <si>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</si>
  <si>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</si>
  <si>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</si>
  <si>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</si>
  <si>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</si>
  <si>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</si>
  <si>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</si>
  <si>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</si>
  <si>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</si>
  <si>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</si>
  <si>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</si>
  <si>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</si>
  <si>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</si>
  <si>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</si>
  <si>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</si>
  <si>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</si>
  <si>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</si>
  <si>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</si>
  <si>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</si>
  <si>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</si>
  <si>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</si>
  <si>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</si>
  <si>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</si>
  <si>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</si>
  <si>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</si>
  <si>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</si>
  <si>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</si>
  <si>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</si>
  <si>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</si>
  <si>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</si>
  <si>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</si>
  <si>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</si>
  <si>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</si>
  <si>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</si>
  <si>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</si>
  <si>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</si>
  <si>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</si>
  <si>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</si>
  <si>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</si>
  <si>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</si>
  <si>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</si>
  <si>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</si>
  <si>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</si>
  <si>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</si>
  <si>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</si>
  <si>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</si>
  <si>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</si>
  <si>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</si>
  <si>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</si>
  <si>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</si>
  <si>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</si>
  <si>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</si>
  <si>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</si>
  <si>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</si>
  <si>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</si>
  <si>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</si>
  <si>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</si>
  <si>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</si>
  <si>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</si>
  <si>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</si>
  <si>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</si>
  <si>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</si>
  <si>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</si>
  <si>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</si>
  <si>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</si>
  <si>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</si>
  <si>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</si>
  <si>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</si>
  <si>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</si>
  <si>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</si>
  <si>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</si>
  <si>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</si>
  <si>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</si>
  <si>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</si>
  <si>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</si>
  <si>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</si>
  <si>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</si>
  <si>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</si>
  <si>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</si>
  <si>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</si>
  <si>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</si>
  <si>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</si>
  <si>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</si>
  <si>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</si>
  <si>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</si>
  <si>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</si>
  <si>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</si>
  <si>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</si>
  <si>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</si>
  <si>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</si>
  <si>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</si>
  <si>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</si>
  <si>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</si>
  <si>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</si>
  <si>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</si>
  <si>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</si>
  <si>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</si>
  <si>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</si>
  <si>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</si>
  <si>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</si>
  <si>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</si>
  <si>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</si>
  <si>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</si>
  <si>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</si>
  <si>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</si>
  <si>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</si>
  <si>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</si>
  <si>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</si>
  <si>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</si>
  <si>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</si>
  <si>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</si>
  <si>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</si>
  <si>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</si>
  <si>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</si>
  <si>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</si>
  <si>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</si>
  <si>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</si>
  <si>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</si>
  <si>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</si>
  <si>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</si>
  <si>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</si>
  <si>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</si>
  <si>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</si>
  <si>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</si>
  <si>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</si>
  <si>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</si>
  <si>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</si>
  <si>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</si>
  <si>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</si>
  <si>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</si>
  <si>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</si>
  <si>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</si>
  <si>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</si>
  <si>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</si>
  <si>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</si>
  <si>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</si>
  <si>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</si>
  <si>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</si>
  <si>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</si>
  <si>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</si>
  <si>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</si>
  <si>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</si>
  <si>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</si>
  <si>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</si>
  <si>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</si>
  <si>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</si>
  <si>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</si>
  <si>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</si>
  <si>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</si>
  <si>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</si>
  <si>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</si>
  <si>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</si>
  <si>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</si>
  <si>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</si>
  <si>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</si>
  <si>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</si>
  <si>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</si>
  <si>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</si>
  <si>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</si>
  <si>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</si>
  <si>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</si>
  <si>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</si>
  <si>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</si>
  <si>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</si>
  <si>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</si>
  <si>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</si>
  <si>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</si>
  <si>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</si>
  <si>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</si>
  <si>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</si>
  <si>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</si>
  <si>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</si>
  <si>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</si>
  <si>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</si>
  <si>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</si>
  <si>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</si>
  <si>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</si>
  <si>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</si>
  <si>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</si>
  <si>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</si>
  <si>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</si>
  <si>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</si>
  <si>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</si>
  <si>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</si>
  <si>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</si>
  <si>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Mantener la contratación con la red pública y privada (15)  para la atención de la población no afiliada.</t>
  </si>
  <si>
    <t>Cantidad de contratación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</si>
  <si>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</si>
  <si>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</si>
  <si>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</si>
  <si>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</si>
  <si>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</si>
  <si>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</si>
  <si>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</si>
  <si>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</si>
  <si>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</si>
  <si>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</si>
  <si>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</si>
  <si>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</si>
  <si>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</si>
  <si>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</si>
  <si>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</si>
  <si>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</si>
  <si>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</si>
  <si>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</si>
  <si>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</si>
  <si>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</si>
  <si>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</si>
  <si>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</si>
  <si>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</si>
  <si>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</si>
  <si>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</si>
  <si>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</si>
  <si>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</si>
  <si>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</si>
  <si>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</si>
  <si>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</si>
  <si>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</si>
  <si>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</si>
  <si>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</si>
  <si>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</si>
  <si>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</si>
  <si>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</si>
  <si>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</si>
  <si>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</si>
  <si>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</si>
  <si>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</si>
  <si>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 xml:space="preserve"> "Sí para ti" atención integral a adolescentes y jóvenes </t>
  </si>
  <si>
    <t>Revisar, ajustar e implementar la política pública de juventud del departamento</t>
  </si>
  <si>
    <t>Política pública de juventud revisada, ajustada e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</si>
  <si>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</si>
  <si>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</si>
  <si>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</si>
  <si>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</si>
  <si>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</si>
  <si>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</si>
  <si>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</si>
  <si>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</si>
  <si>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</si>
  <si>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</si>
  <si>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</si>
  <si>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</si>
  <si>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</si>
  <si>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</si>
  <si>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</si>
  <si>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</si>
  <si>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</si>
  <si>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</si>
  <si>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</si>
  <si>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</si>
  <si>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</si>
  <si>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</si>
  <si>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</si>
  <si>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</si>
  <si>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</si>
  <si>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</si>
  <si>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</si>
  <si>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</si>
  <si>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</si>
  <si>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</si>
  <si>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</si>
  <si>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</si>
  <si>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</si>
  <si>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</si>
  <si>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</si>
  <si>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</si>
  <si>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</si>
  <si>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</si>
  <si>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</si>
  <si>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</si>
  <si>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</si>
  <si>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</si>
  <si>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</si>
  <si>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</si>
  <si>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</si>
  <si>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</si>
  <si>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</si>
  <si>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</si>
  <si>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</si>
  <si>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</si>
  <si>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</si>
  <si>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</si>
  <si>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</si>
  <si>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</si>
  <si>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</si>
  <si>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</si>
  <si>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</si>
  <si>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</si>
  <si>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</si>
  <si>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</si>
  <si>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</si>
  <si>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</si>
  <si>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</si>
  <si>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</si>
  <si>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</si>
  <si>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</si>
  <si>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</si>
  <si>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</si>
  <si>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</si>
  <si>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</si>
  <si>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</si>
  <si>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</si>
  <si>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</si>
  <si>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</si>
  <si>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</si>
  <si>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</si>
  <si>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</si>
  <si>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</si>
  <si>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</si>
  <si>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</si>
  <si>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</si>
  <si>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</si>
  <si>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</si>
  <si>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</si>
  <si>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</si>
  <si>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</si>
  <si>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</si>
  <si>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</si>
  <si>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Dotar cinco (5) organismos de seguridad del departamento con elementos tecnológicos y logísticos que faciliten su operatividad y capacidad de respuesta</t>
  </si>
  <si>
    <t xml:space="preserve">Número de organismos de seguridad y/o de régimen carcelario dotados
</t>
  </si>
  <si>
    <t>Convivencia, Justicia  y Cultura de Paz</t>
  </si>
  <si>
    <t xml:space="preserve"> Mantener el porcentaje de cumplimiento de la Ley 1448 del 2011 de atención a víctimas</t>
  </si>
  <si>
    <t>Atención integral de barrios con situacion critica de convivencia en los 12 municipios  del departamento</t>
  </si>
  <si>
    <t>Municipios con atencion integral</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</si>
  <si>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</si>
  <si>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</si>
  <si>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</si>
  <si>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</si>
  <si>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</si>
  <si>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</si>
  <si>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</si>
  <si>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</si>
  <si>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</si>
  <si>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</si>
  <si>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</si>
  <si>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</si>
  <si>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</si>
  <si>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</si>
  <si>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</si>
  <si>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</si>
  <si>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</si>
  <si>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</si>
  <si>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</si>
  <si>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</si>
  <si>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</si>
  <si>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</si>
  <si>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</si>
  <si>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Actualizar e Implementar el plan lucha contra la trata de personas</t>
  </si>
  <si>
    <t>Programa de atención integral a victimas de trata de personas actualizado e  implementado</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</si>
  <si>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</si>
  <si>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</si>
  <si>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</si>
  <si>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</si>
  <si>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</si>
  <si>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</si>
  <si>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</si>
  <si>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</si>
  <si>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</si>
  <si>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</si>
  <si>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</si>
  <si>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</si>
  <si>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</si>
  <si>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</si>
  <si>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</si>
  <si>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</si>
  <si>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</si>
  <si>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</si>
  <si>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</si>
  <si>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</si>
  <si>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</si>
  <si>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</si>
  <si>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</si>
  <si>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</si>
  <si>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</si>
  <si>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</si>
  <si>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</si>
  <si>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</si>
  <si>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</si>
  <si>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</si>
  <si>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</si>
  <si>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</si>
  <si>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</si>
  <si>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</si>
  <si>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</si>
  <si>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</si>
  <si>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</si>
  <si>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</si>
  <si>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</si>
  <si>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</si>
  <si>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</si>
  <si>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</si>
  <si>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</si>
  <si>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</si>
  <si>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</si>
  <si>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</si>
  <si>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</si>
  <si>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</si>
  <si>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</si>
  <si>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</si>
  <si>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</si>
  <si>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</si>
  <si>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</si>
  <si>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</si>
  <si>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</si>
  <si>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</si>
  <si>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</si>
  <si>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</si>
  <si>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</si>
  <si>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</si>
  <si>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</si>
  <si>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</si>
  <si>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</si>
  <si>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</si>
  <si>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</si>
  <si>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</si>
  <si>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</si>
  <si>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</si>
  <si>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</si>
  <si>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</si>
  <si>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</si>
  <si>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</si>
  <si>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</si>
  <si>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</si>
  <si>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</si>
  <si>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</si>
  <si>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</si>
  <si>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</si>
  <si>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</si>
  <si>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</si>
  <si>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</si>
  <si>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</si>
  <si>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</si>
  <si>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</si>
  <si>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</si>
  <si>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</si>
  <si>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</si>
  <si>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</si>
  <si>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</si>
  <si>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</si>
  <si>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</si>
  <si>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</si>
  <si>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</si>
  <si>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</si>
  <si>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</si>
  <si>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No</t>
  </si>
  <si>
    <t>ESTRTAEGIAS PLAN DE DESARROLLO</t>
  </si>
  <si>
    <t xml:space="preserve">DEFINITIVA </t>
  </si>
  <si>
    <t>Definitiva %</t>
  </si>
  <si>
    <t xml:space="preserve">COMPROMISOS </t>
  </si>
  <si>
    <t>Compromisos %</t>
  </si>
  <si>
    <t xml:space="preserve">OBLIGACIONES </t>
  </si>
  <si>
    <t>Obligaciones %</t>
  </si>
  <si>
    <t>Desarrollo Sostenible</t>
  </si>
  <si>
    <t>Prosperidad con equidad</t>
  </si>
  <si>
    <t>Inclusion Social</t>
  </si>
  <si>
    <t>Seguridad Humana</t>
  </si>
  <si>
    <t>Buen Gobierno</t>
  </si>
  <si>
    <t xml:space="preserve">TOTAL </t>
  </si>
  <si>
    <t>PROGRAMAS PLAN DE DESARROLLO</t>
  </si>
  <si>
    <t>Soberanía , seguridad alimentaria y nutricional</t>
  </si>
  <si>
    <t>en blanco</t>
  </si>
  <si>
    <t>PLAN DE DESARROLLO</t>
  </si>
  <si>
    <t>16
17
18</t>
  </si>
  <si>
    <t>29
30</t>
  </si>
  <si>
    <t>21
22</t>
  </si>
  <si>
    <t>10
12</t>
  </si>
  <si>
    <t>7
5</t>
  </si>
  <si>
    <t>24
25
29
30
PTS-45</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</si>
  <si>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</si>
  <si>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</si>
  <si>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</si>
  <si>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TOTAL</t>
  </si>
  <si>
    <t>Disminuir el porcentaje de mujeres amenazadas por sus compañeros sentimentales                                                               - Disminuir incidencia de violencia intrafamiliar                                Disminuir incidencia de violencia intrafamiliar</t>
  </si>
  <si>
    <t xml:space="preserve">Apoyar 12 centros de bienestar del departamento </t>
  </si>
  <si>
    <t>POAI DEFINITIVO</t>
  </si>
  <si>
    <t>Fortalecer el programa de  infraestructura tecnológica de la  Administración Departamental (hadware, aplicativos, redes, y capacitación)</t>
  </si>
  <si>
    <t xml:space="preserve">POAI </t>
  </si>
  <si>
    <t>% Def</t>
  </si>
  <si>
    <t>% Comp</t>
  </si>
  <si>
    <t>% Oblig</t>
  </si>
  <si>
    <t>No.</t>
  </si>
  <si>
    <t>Total</t>
  </si>
  <si>
    <t>Estrateg</t>
  </si>
  <si>
    <t>SGP PROGRAMA ALIMENTACION ESCOLAR</t>
  </si>
  <si>
    <t>SGP AGUA POTABLE Y SANEAMIENTO BASICO</t>
  </si>
  <si>
    <t>SGP EDUCACIÓN</t>
  </si>
  <si>
    <t>Ejecución de recursos de inversión por Ejes Estratégicos del Plan de Desarrollo  Marzo 31 de 2020</t>
  </si>
  <si>
    <t>Ejecución de recursos de inversión por Programas del Plan de Desarrollo Marzo 31 de 2020</t>
  </si>
  <si>
    <t xml:space="preserve">Código </t>
  </si>
  <si>
    <t xml:space="preserve">Version: </t>
  </si>
  <si>
    <t xml:space="preserve">Fecha: </t>
  </si>
  <si>
    <t>Agosto 1 de 2016</t>
  </si>
  <si>
    <t>Página</t>
  </si>
  <si>
    <t>1 de 1</t>
  </si>
  <si>
    <t>F-PLA-05</t>
  </si>
  <si>
    <t>RESERVAS 2019</t>
  </si>
  <si>
    <t>NACIÓN</t>
  </si>
  <si>
    <t>Apoyar la  de cuatro (4) obras de infraestructura de salud del departamento del Quindío</t>
  </si>
  <si>
    <t>Numero de instituciones de salud mejoradas y/o apoyadas</t>
  </si>
  <si>
    <t>PLAN DE DESARROLLO
SEGUIMIENTO PLAN INDICATIVO (EJECUCION  2020 Y RESRVAS 2019)
MARZO 31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</si>
</sst>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quot;$&quot;\ #,##0;&quot;$&quot;\ \-#,##0"/>
    <numFmt numFmtId="171" formatCode="_ &quot;$&quot;\ * #,##0.00_ ;_ &quot;$&quot;\ * \-#,##0.00_ ;_ &quot;$&quot;\ * &quot;-&quot;??_ ;_ @_ "/>
    <numFmt numFmtId="172" formatCode="_ * #,##0.00_ ;_ * \-#,##0.00_ ;_ * &quot;-&quot;??_ ;_ @_ "/>
    <numFmt numFmtId="173" formatCode="_(* #,##0_);_(* \(#,##0\);_(* &quot;-&quot;??_);_(@_)"/>
    <numFmt numFmtId="174" formatCode="0.0%"/>
    <numFmt numFmtId="175" formatCode="_ [$€-2]\ * #,##0.00_ ;_ [$€-2]\ * \-#,##0.00_ ;_ [$€-2]\ * &quot;-&quot;??_ "/>
    <numFmt numFmtId="176" formatCode="#."/>
    <numFmt numFmtId="177" formatCode="_-[$€-2]* #,##0.00_-;\-[$€-2]* #,##0.00_-;_-[$€-2]* &quot;-&quot;??_-"/>
    <numFmt numFmtId="178" formatCode="_(* #.##0.00_);_(* \(#.##0.00\);_(* &quot;-&quot;??_);_(@_)"/>
    <numFmt numFmtId="179" formatCode="_-* #,##0.00\ _P_t_a_-;\-* #,##0.00\ _P_t_a_-;_-* &quot;-&quot;??\ _P_t_a_-;_-@_-"/>
    <numFmt numFmtId="180" formatCode="_-* #,##0.00_-;\-* #,##0.00_-;_-* &quot;-&quot;_-;_-@_-"/>
    <numFmt numFmtId="181" formatCode="00"/>
    <numFmt numFmtId="182" formatCode="_-&quot;$&quot;\ * #,##0.00_-;\-&quot;$&quot;\ * #,##0.00_-;_-&quot;$&quot;\ * &quot;-&quot;??_-;_-@_-"/>
  </numFmts>
  <fonts count="59"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rgb="FFFF0000"/>
      <name val="Arial"/>
      <family val="2"/>
    </font>
    <font>
      <sz val="11"/>
      <name val="Calibri"/>
      <family val="2"/>
      <scheme val="minor"/>
    </font>
    <font>
      <sz val="11"/>
      <color rgb="FF000000"/>
      <name val="Arial"/>
      <family val="2"/>
    </font>
    <font>
      <b/>
      <sz val="11"/>
      <color rgb="FF000000"/>
      <name val="Arial"/>
      <family val="2"/>
    </font>
    <font>
      <sz val="12"/>
      <name val="Arial"/>
      <family val="2"/>
    </font>
    <font>
      <sz val="11"/>
      <color rgb="FFFF00FF"/>
      <name val="Arial"/>
      <family val="2"/>
    </font>
    <font>
      <sz val="12"/>
      <color theme="1"/>
      <name val="Arial"/>
      <family val="2"/>
    </font>
    <font>
      <sz val="16"/>
      <name val="Arial"/>
      <family val="2"/>
    </font>
    <font>
      <sz val="9"/>
      <color theme="1"/>
      <name val="Calibri"/>
      <family val="2"/>
      <scheme val="minor"/>
    </font>
    <font>
      <b/>
      <sz val="12"/>
      <name val="Arial"/>
      <family val="2"/>
    </font>
    <font>
      <sz val="10"/>
      <color indexed="8"/>
      <name val="MS Sans Serif"/>
      <family val="2"/>
    </font>
    <font>
      <b/>
      <sz val="11"/>
      <color rgb="FF002060"/>
      <name val="Calibri"/>
      <family val="2"/>
      <scheme val="minor"/>
    </font>
    <font>
      <sz val="11"/>
      <color rgb="FF00206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9"/>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002060"/>
        <bgColor indexed="64"/>
      </patternFill>
    </fill>
  </fills>
  <borders count="36">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indexed="64"/>
      </top>
      <bottom/>
      <diagonal/>
    </border>
  </borders>
  <cellStyleXfs count="629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3" fillId="0" borderId="0" applyFont="0" applyFill="0" applyBorder="0" applyAlignment="0" applyProtection="0"/>
    <xf numFmtId="168" fontId="6" fillId="0" borderId="0" applyFont="0" applyFill="0" applyBorder="0" applyAlignment="0" applyProtection="0"/>
    <xf numFmtId="0" fontId="9" fillId="0" borderId="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4" fillId="0" borderId="0"/>
    <xf numFmtId="175" fontId="3" fillId="0" borderId="0"/>
    <xf numFmtId="4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5" fontId="3" fillId="0" borderId="0"/>
    <xf numFmtId="166" fontId="6" fillId="0" borderId="0" applyFont="0" applyFill="0" applyBorder="0" applyAlignment="0" applyProtection="0"/>
    <xf numFmtId="171" fontId="12" fillId="0" borderId="0"/>
    <xf numFmtId="167" fontId="6" fillId="0" borderId="0" applyFont="0" applyFill="0" applyBorder="0" applyAlignment="0" applyProtection="0"/>
    <xf numFmtId="9" fontId="6" fillId="0" borderId="0" applyFont="0" applyFill="0" applyBorder="0" applyAlignment="0" applyProtection="0"/>
    <xf numFmtId="176" fontId="13" fillId="0" borderId="0">
      <protection locked="0"/>
    </xf>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14" fillId="25"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2" borderId="0" applyNumberFormat="0" applyBorder="0" applyAlignment="0" applyProtection="0"/>
    <xf numFmtId="0" fontId="14" fillId="14" borderId="0" applyNumberFormat="0" applyBorder="0" applyAlignment="0" applyProtection="0"/>
    <xf numFmtId="0" fontId="14" fillId="26" borderId="0" applyNumberFormat="0" applyBorder="0" applyAlignment="0" applyProtection="0"/>
    <xf numFmtId="0" fontId="14" fillId="17" borderId="0" applyNumberFormat="0" applyBorder="0" applyAlignment="0" applyProtection="0"/>
    <xf numFmtId="0" fontId="14" fillId="27"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5" fillId="14"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19" fillId="35" borderId="13" applyNumberFormat="0" applyAlignment="0" applyProtection="0"/>
    <xf numFmtId="0" fontId="19" fillId="35" borderId="13" applyNumberFormat="0" applyAlignment="0" applyProtection="0"/>
    <xf numFmtId="0" fontId="20" fillId="0" borderId="14" applyNumberFormat="0" applyFill="0" applyAlignment="0" applyProtection="0"/>
    <xf numFmtId="0" fontId="21" fillId="0" borderId="15" applyNumberFormat="0" applyFill="0" applyAlignment="0" applyProtection="0"/>
    <xf numFmtId="0" fontId="19" fillId="35" borderId="13"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36"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23"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29" borderId="0" applyNumberFormat="0" applyBorder="0" applyAlignment="0" applyProtection="0"/>
    <xf numFmtId="0" fontId="24" fillId="24" borderId="12" applyNumberFormat="0" applyAlignment="0" applyProtection="0"/>
    <xf numFmtId="0" fontId="24" fillId="18" borderId="12"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25" fillId="0" borderId="0" applyFont="0" applyFill="0" applyBorder="0" applyAlignment="0" applyProtection="0"/>
    <xf numFmtId="177" fontId="4" fillId="0" borderId="0" applyFont="0" applyFill="0" applyBorder="0" applyAlignment="0" applyProtection="0"/>
    <xf numFmtId="175" fontId="25" fillId="0" borderId="0" applyFont="0" applyFill="0" applyBorder="0" applyAlignment="0" applyProtection="0"/>
    <xf numFmtId="0" fontId="26" fillId="0" borderId="0" applyNumberFormat="0" applyFill="0" applyBorder="0" applyAlignment="0" applyProtection="0"/>
    <xf numFmtId="0" fontId="16" fillId="15"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15" fillId="16" borderId="0" applyNumberFormat="0" applyBorder="0" applyAlignment="0" applyProtection="0"/>
    <xf numFmtId="0" fontId="15" fillId="14" borderId="0" applyNumberFormat="0" applyBorder="0" applyAlignment="0" applyProtection="0"/>
    <xf numFmtId="0" fontId="24" fillId="18" borderId="12" applyNumberFormat="0" applyAlignment="0" applyProtection="0"/>
    <xf numFmtId="0" fontId="21" fillId="0" borderId="15" applyNumberFormat="0" applyFill="0" applyAlignment="0" applyProtection="0"/>
    <xf numFmtId="169" fontId="6" fillId="0" borderId="0" applyFont="0" applyFill="0" applyBorder="0" applyAlignment="0" applyProtection="0"/>
    <xf numFmtId="167" fontId="3"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79"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2" fontId="4" fillId="0" borderId="0" applyFont="0" applyFill="0" applyBorder="0" applyAlignment="0" applyProtection="0"/>
    <xf numFmtId="169" fontId="6" fillId="0" borderId="0" applyFont="0" applyFill="0" applyBorder="0" applyAlignment="0" applyProtection="0"/>
    <xf numFmtId="169"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71" fontId="4" fillId="0" borderId="0" applyFont="0" applyFill="0" applyBorder="0" applyAlignment="0" applyProtection="0"/>
    <xf numFmtId="0" fontId="29" fillId="24" borderId="0" applyNumberFormat="0" applyBorder="0" applyAlignment="0" applyProtection="0"/>
    <xf numFmtId="0" fontId="30" fillId="24"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3" fillId="0" borderId="0"/>
    <xf numFmtId="0" fontId="3" fillId="0" borderId="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1" fillId="34" borderId="20" applyNumberFormat="0" applyAlignment="0" applyProtection="0"/>
    <xf numFmtId="0" fontId="31" fillId="33" borderId="2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3" fillId="0" borderId="21" applyNumberFormat="0" applyFill="0" applyAlignment="0" applyProtection="0"/>
    <xf numFmtId="0" fontId="34" fillId="0" borderId="22" applyNumberFormat="0" applyFill="0" applyAlignment="0" applyProtection="0"/>
    <xf numFmtId="0" fontId="28" fillId="0" borderId="17" applyNumberFormat="0" applyFill="0" applyAlignment="0" applyProtection="0"/>
    <xf numFmtId="0" fontId="22" fillId="0" borderId="23" applyNumberFormat="0" applyFill="0" applyAlignment="0" applyProtection="0"/>
    <xf numFmtId="0" fontId="23" fillId="0" borderId="1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24" applyNumberFormat="0" applyFill="0" applyAlignment="0" applyProtection="0"/>
    <xf numFmtId="0" fontId="36" fillId="0" borderId="25" applyNumberFormat="0" applyFill="0" applyAlignment="0" applyProtection="0"/>
    <xf numFmtId="0" fontId="20" fillId="0" borderId="0" applyNumberFormat="0" applyFill="0" applyBorder="0" applyAlignment="0" applyProtection="0"/>
    <xf numFmtId="0" fontId="3" fillId="0" borderId="0"/>
    <xf numFmtId="42" fontId="4" fillId="0" borderId="0" applyFont="0" applyFill="0" applyBorder="0" applyAlignment="0" applyProtection="0"/>
    <xf numFmtId="0" fontId="4" fillId="0" borderId="0"/>
    <xf numFmtId="172"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3" fillId="0" borderId="0"/>
    <xf numFmtId="175" fontId="4" fillId="0" borderId="0"/>
    <xf numFmtId="175" fontId="6" fillId="0" borderId="0"/>
    <xf numFmtId="175" fontId="4" fillId="0" borderId="0"/>
    <xf numFmtId="175" fontId="4" fillId="0" borderId="0"/>
    <xf numFmtId="175" fontId="4" fillId="0" borderId="0"/>
    <xf numFmtId="175" fontId="4" fillId="0" borderId="0"/>
    <xf numFmtId="175" fontId="4" fillId="0" borderId="0"/>
    <xf numFmtId="175" fontId="3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2" fontId="4" fillId="0" borderId="0" applyFont="0" applyFill="0" applyBorder="0" applyAlignment="0" applyProtection="0"/>
    <xf numFmtId="41" fontId="6" fillId="0" borderId="0" applyFont="0" applyFill="0" applyBorder="0" applyAlignment="0" applyProtection="0"/>
    <xf numFmtId="41" fontId="3" fillId="0" borderId="0" applyFont="0" applyFill="0" applyBorder="0" applyAlignment="0" applyProtection="0"/>
    <xf numFmtId="175" fontId="3" fillId="0" borderId="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0" fontId="6" fillId="21" borderId="27" applyNumberFormat="0" applyFont="0" applyAlignment="0" applyProtection="0"/>
    <xf numFmtId="0" fontId="36" fillId="0" borderId="30"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36" fillId="0" borderId="30" applyNumberFormat="0" applyFill="0" applyAlignment="0" applyProtection="0"/>
    <xf numFmtId="167" fontId="3" fillId="0" borderId="0" applyFont="0" applyFill="0" applyBorder="0" applyAlignment="0" applyProtection="0"/>
    <xf numFmtId="0" fontId="17" fillId="33" borderId="26" applyNumberFormat="0" applyAlignment="0" applyProtection="0"/>
    <xf numFmtId="0" fontId="18" fillId="34" borderId="26" applyNumberFormat="0" applyAlignment="0" applyProtection="0"/>
    <xf numFmtId="0" fontId="24" fillId="18" borderId="26" applyNumberFormat="0" applyAlignment="0" applyProtection="0"/>
    <xf numFmtId="0" fontId="17" fillId="33" borderId="26" applyNumberFormat="0" applyAlignment="0" applyProtection="0"/>
    <xf numFmtId="0" fontId="18" fillId="34" borderId="26" applyNumberFormat="0" applyAlignment="0" applyProtection="0"/>
    <xf numFmtId="0" fontId="17" fillId="33" borderId="26" applyNumberFormat="0" applyAlignment="0" applyProtection="0"/>
    <xf numFmtId="0" fontId="24" fillId="24" borderId="26" applyNumberFormat="0" applyAlignment="0" applyProtection="0"/>
    <xf numFmtId="0" fontId="24" fillId="18" borderId="26" applyNumberFormat="0" applyAlignment="0" applyProtection="0"/>
    <xf numFmtId="0" fontId="24" fillId="18" borderId="26" applyNumberFormat="0" applyAlignment="0" applyProtection="0"/>
    <xf numFmtId="166" fontId="6" fillId="0" borderId="0" applyFont="0" applyFill="0" applyBorder="0" applyAlignment="0" applyProtection="0"/>
    <xf numFmtId="0" fontId="6" fillId="0" borderId="0"/>
    <xf numFmtId="172" fontId="4" fillId="0" borderId="0" applyFont="0" applyFill="0" applyBorder="0" applyAlignment="0" applyProtection="0"/>
    <xf numFmtId="0" fontId="4" fillId="21" borderId="27" applyNumberFormat="0" applyFont="0" applyAlignment="0" applyProtection="0"/>
    <xf numFmtId="0" fontId="4" fillId="21" borderId="27" applyNumberFormat="0" applyFont="0" applyAlignment="0" applyProtection="0"/>
    <xf numFmtId="0" fontId="6" fillId="21" borderId="27" applyNumberFormat="0" applyFont="0" applyAlignment="0" applyProtection="0"/>
    <xf numFmtId="0" fontId="31" fillId="33" borderId="28" applyNumberFormat="0" applyAlignment="0" applyProtection="0"/>
    <xf numFmtId="0" fontId="31" fillId="34" borderId="28" applyNumberFormat="0" applyAlignment="0" applyProtection="0"/>
    <xf numFmtId="0" fontId="31" fillId="33" borderId="28" applyNumberFormat="0" applyAlignment="0" applyProtection="0"/>
    <xf numFmtId="0" fontId="36" fillId="0" borderId="29" applyNumberFormat="0" applyFill="0" applyAlignment="0" applyProtection="0"/>
    <xf numFmtId="0" fontId="36" fillId="0" borderId="30" applyNumberFormat="0" applyFill="0" applyAlignment="0" applyProtection="0"/>
    <xf numFmtId="44" fontId="3" fillId="0" borderId="0" applyFont="0" applyFill="0" applyBorder="0" applyAlignment="0" applyProtection="0"/>
    <xf numFmtId="0" fontId="4" fillId="21" borderId="27" applyNumberFormat="0" applyFont="0" applyAlignment="0" applyProtection="0"/>
    <xf numFmtId="0" fontId="4" fillId="21" borderId="27" applyNumberFormat="0" applyFont="0" applyAlignment="0" applyProtection="0"/>
    <xf numFmtId="0" fontId="31" fillId="33" borderId="28" applyNumberFormat="0" applyAlignment="0" applyProtection="0"/>
    <xf numFmtId="0" fontId="31" fillId="33" borderId="28" applyNumberFormat="0" applyAlignment="0" applyProtection="0"/>
    <xf numFmtId="0" fontId="6" fillId="21" borderId="27" applyNumberFormat="0" applyFont="0" applyAlignment="0" applyProtection="0"/>
    <xf numFmtId="0" fontId="18" fillId="34" borderId="26" applyNumberFormat="0" applyAlignment="0" applyProtection="0"/>
    <xf numFmtId="167" fontId="3" fillId="0" borderId="0" applyFont="0" applyFill="0" applyBorder="0" applyAlignment="0" applyProtection="0"/>
    <xf numFmtId="0" fontId="18" fillId="34" borderId="26" applyNumberFormat="0" applyAlignment="0" applyProtection="0"/>
    <xf numFmtId="0" fontId="36" fillId="0" borderId="30" applyNumberFormat="0" applyFill="0" applyAlignment="0" applyProtection="0"/>
    <xf numFmtId="0" fontId="36" fillId="0" borderId="30" applyNumberFormat="0" applyFill="0" applyAlignment="0" applyProtection="0"/>
    <xf numFmtId="0" fontId="24" fillId="18" borderId="26" applyNumberFormat="0" applyAlignment="0" applyProtection="0"/>
    <xf numFmtId="0" fontId="24" fillId="24" borderId="26" applyNumberFormat="0" applyAlignment="0" applyProtection="0"/>
    <xf numFmtId="0" fontId="4" fillId="21" borderId="27" applyNumberFormat="0" applyFont="0" applyAlignment="0" applyProtection="0"/>
    <xf numFmtId="0" fontId="6" fillId="21" borderId="27" applyNumberFormat="0" applyFont="0" applyAlignment="0" applyProtection="0"/>
    <xf numFmtId="0" fontId="31" fillId="34" borderId="28" applyNumberFormat="0" applyAlignment="0" applyProtection="0"/>
    <xf numFmtId="0" fontId="31" fillId="33" borderId="28" applyNumberFormat="0" applyAlignment="0" applyProtection="0"/>
    <xf numFmtId="0" fontId="31" fillId="33" borderId="28" applyNumberFormat="0" applyAlignment="0" applyProtection="0"/>
    <xf numFmtId="0" fontId="31" fillId="33" borderId="28" applyNumberFormat="0" applyAlignment="0" applyProtection="0"/>
    <xf numFmtId="0" fontId="6" fillId="21" borderId="27" applyNumberFormat="0" applyFont="0" applyAlignment="0" applyProtection="0"/>
    <xf numFmtId="0" fontId="36" fillId="0" borderId="30" applyNumberFormat="0" applyFill="0" applyAlignment="0" applyProtection="0"/>
    <xf numFmtId="0" fontId="17" fillId="33" borderId="26" applyNumberFormat="0" applyAlignment="0" applyProtection="0"/>
    <xf numFmtId="0" fontId="31" fillId="33" borderId="28" applyNumberFormat="0" applyAlignment="0" applyProtection="0"/>
    <xf numFmtId="0" fontId="31" fillId="34" borderId="28" applyNumberFormat="0" applyAlignment="0" applyProtection="0"/>
    <xf numFmtId="0" fontId="24" fillId="24" borderId="26" applyNumberFormat="0" applyAlignment="0" applyProtection="0"/>
    <xf numFmtId="0" fontId="24" fillId="18" borderId="26" applyNumberFormat="0" applyAlignment="0" applyProtection="0"/>
    <xf numFmtId="0" fontId="24" fillId="24" borderId="26" applyNumberFormat="0" applyAlignment="0" applyProtection="0"/>
    <xf numFmtId="0" fontId="6" fillId="21" borderId="27" applyNumberFormat="0" applyFont="0" applyAlignment="0" applyProtection="0"/>
    <xf numFmtId="0" fontId="36" fillId="0" borderId="30" applyNumberFormat="0" applyFill="0" applyAlignment="0" applyProtection="0"/>
    <xf numFmtId="0" fontId="36" fillId="0" borderId="29" applyNumberFormat="0" applyFill="0" applyAlignment="0" applyProtection="0"/>
    <xf numFmtId="0" fontId="18" fillId="34" borderId="26" applyNumberFormat="0" applyAlignment="0" applyProtection="0"/>
    <xf numFmtId="167" fontId="3" fillId="0" borderId="0" applyFont="0" applyFill="0" applyBorder="0" applyAlignment="0" applyProtection="0"/>
    <xf numFmtId="0" fontId="24" fillId="24"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4" fillId="21" borderId="27" applyNumberFormat="0" applyFont="0" applyAlignment="0" applyProtection="0"/>
    <xf numFmtId="0" fontId="36" fillId="0" borderId="29" applyNumberFormat="0" applyFill="0" applyAlignment="0" applyProtection="0"/>
    <xf numFmtId="0" fontId="4" fillId="21" borderId="27" applyNumberFormat="0" applyFont="0" applyAlignment="0" applyProtection="0"/>
    <xf numFmtId="167" fontId="3" fillId="0" borderId="0" applyFont="0" applyFill="0" applyBorder="0" applyAlignment="0" applyProtection="0"/>
    <xf numFmtId="0" fontId="31" fillId="33" borderId="28" applyNumberFormat="0" applyAlignment="0" applyProtection="0"/>
    <xf numFmtId="0" fontId="31" fillId="34" borderId="28" applyNumberFormat="0" applyAlignment="0" applyProtection="0"/>
    <xf numFmtId="0" fontId="4" fillId="21" borderId="27" applyNumberFormat="0" applyFont="0" applyAlignment="0" applyProtection="0"/>
    <xf numFmtId="0" fontId="6" fillId="21" borderId="27" applyNumberFormat="0" applyFont="0" applyAlignment="0" applyProtection="0"/>
    <xf numFmtId="0" fontId="17" fillId="33" borderId="26" applyNumberFormat="0" applyAlignment="0" applyProtection="0"/>
    <xf numFmtId="0" fontId="31" fillId="33" borderId="28" applyNumberFormat="0" applyAlignment="0" applyProtection="0"/>
    <xf numFmtId="0" fontId="6" fillId="21" borderId="27" applyNumberFormat="0" applyFont="0" applyAlignment="0" applyProtection="0"/>
    <xf numFmtId="0" fontId="4" fillId="21" borderId="27" applyNumberFormat="0" applyFont="0" applyAlignment="0" applyProtection="0"/>
    <xf numFmtId="0" fontId="4" fillId="21" borderId="27" applyNumberFormat="0" applyFont="0" applyAlignment="0" applyProtection="0"/>
    <xf numFmtId="0" fontId="31" fillId="33" borderId="28" applyNumberFormat="0" applyAlignment="0" applyProtection="0"/>
    <xf numFmtId="0" fontId="6" fillId="21" borderId="27" applyNumberFormat="0" applyFont="0" applyAlignment="0" applyProtection="0"/>
    <xf numFmtId="0" fontId="4" fillId="21" borderId="27" applyNumberFormat="0" applyFont="0" applyAlignment="0" applyProtection="0"/>
    <xf numFmtId="0" fontId="4" fillId="21" borderId="27" applyNumberFormat="0" applyFont="0" applyAlignment="0" applyProtection="0"/>
    <xf numFmtId="0" fontId="31" fillId="33" borderId="28" applyNumberFormat="0" applyAlignment="0" applyProtection="0"/>
    <xf numFmtId="0" fontId="24" fillId="24" borderId="26" applyNumberFormat="0" applyAlignment="0" applyProtection="0"/>
    <xf numFmtId="0" fontId="36" fillId="0" borderId="30" applyNumberFormat="0" applyFill="0" applyAlignment="0" applyProtection="0"/>
    <xf numFmtId="0" fontId="36" fillId="0" borderId="29" applyNumberFormat="0" applyFill="0" applyAlignment="0" applyProtection="0"/>
    <xf numFmtId="0" fontId="24" fillId="24" borderId="26" applyNumberFormat="0" applyAlignment="0" applyProtection="0"/>
    <xf numFmtId="0" fontId="31" fillId="33" borderId="28" applyNumberFormat="0" applyAlignment="0" applyProtection="0"/>
    <xf numFmtId="0" fontId="31" fillId="34" borderId="28" applyNumberFormat="0" applyAlignment="0" applyProtection="0"/>
    <xf numFmtId="0" fontId="31" fillId="34" borderId="28" applyNumberFormat="0" applyAlignment="0" applyProtection="0"/>
    <xf numFmtId="0" fontId="31" fillId="33" borderId="28" applyNumberFormat="0" applyAlignment="0" applyProtection="0"/>
    <xf numFmtId="0" fontId="4" fillId="21" borderId="27" applyNumberFormat="0" applyFont="0" applyAlignment="0" applyProtection="0"/>
    <xf numFmtId="0" fontId="31" fillId="34" borderId="28" applyNumberFormat="0" applyAlignment="0" applyProtection="0"/>
    <xf numFmtId="0" fontId="31" fillId="33" borderId="28" applyNumberFormat="0" applyAlignment="0" applyProtection="0"/>
    <xf numFmtId="0" fontId="17" fillId="33" borderId="26" applyNumberFormat="0" applyAlignment="0" applyProtection="0"/>
    <xf numFmtId="0" fontId="18" fillId="34" borderId="26" applyNumberFormat="0" applyAlignment="0" applyProtection="0"/>
    <xf numFmtId="0" fontId="17" fillId="33" borderId="26" applyNumberFormat="0" applyAlignment="0" applyProtection="0"/>
    <xf numFmtId="0" fontId="24" fillId="18" borderId="26" applyNumberFormat="0" applyAlignment="0" applyProtection="0"/>
    <xf numFmtId="0" fontId="31" fillId="33" borderId="28" applyNumberFormat="0" applyAlignment="0" applyProtection="0"/>
    <xf numFmtId="0" fontId="31" fillId="34" borderId="28" applyNumberFormat="0" applyAlignment="0" applyProtection="0"/>
    <xf numFmtId="0" fontId="4" fillId="21" borderId="27" applyNumberFormat="0" applyFont="0" applyAlignment="0" applyProtection="0"/>
    <xf numFmtId="0" fontId="24" fillId="18" borderId="26" applyNumberFormat="0" applyAlignment="0" applyProtection="0"/>
    <xf numFmtId="0" fontId="31" fillId="33" borderId="28" applyNumberFormat="0" applyAlignment="0" applyProtection="0"/>
    <xf numFmtId="0" fontId="18" fillId="34" borderId="26" applyNumberFormat="0" applyAlignment="0" applyProtection="0"/>
    <xf numFmtId="0" fontId="17" fillId="33" borderId="26" applyNumberFormat="0" applyAlignment="0" applyProtection="0"/>
    <xf numFmtId="0" fontId="24" fillId="18" borderId="26" applyNumberFormat="0" applyAlignment="0" applyProtection="0"/>
    <xf numFmtId="0" fontId="31" fillId="33" borderId="28" applyNumberFormat="0" applyAlignment="0" applyProtection="0"/>
    <xf numFmtId="0" fontId="4" fillId="21" borderId="27" applyNumberFormat="0" applyFont="0" applyAlignment="0" applyProtection="0"/>
    <xf numFmtId="0" fontId="31" fillId="34" borderId="28" applyNumberFormat="0" applyAlignment="0" applyProtection="0"/>
    <xf numFmtId="0" fontId="24" fillId="24" borderId="26" applyNumberFormat="0" applyAlignment="0" applyProtection="0"/>
    <xf numFmtId="0" fontId="24" fillId="18" borderId="26" applyNumberFormat="0" applyAlignment="0" applyProtection="0"/>
    <xf numFmtId="0" fontId="4" fillId="21" borderId="27" applyNumberFormat="0" applyFont="0" applyAlignment="0" applyProtection="0"/>
    <xf numFmtId="0" fontId="4" fillId="21" borderId="27" applyNumberFormat="0" applyFont="0" applyAlignment="0" applyProtection="0"/>
    <xf numFmtId="0" fontId="36" fillId="0" borderId="29" applyNumberFormat="0" applyFill="0" applyAlignment="0" applyProtection="0"/>
    <xf numFmtId="0" fontId="36" fillId="0" borderId="30" applyNumberFormat="0" applyFill="0" applyAlignment="0" applyProtection="0"/>
    <xf numFmtId="0" fontId="18" fillId="34" borderId="26" applyNumberFormat="0" applyAlignment="0" applyProtection="0"/>
    <xf numFmtId="0" fontId="36" fillId="0" borderId="30" applyNumberFormat="0" applyFill="0" applyAlignment="0" applyProtection="0"/>
    <xf numFmtId="0" fontId="18" fillId="34" borderId="26" applyNumberFormat="0" applyAlignment="0" applyProtection="0"/>
    <xf numFmtId="0" fontId="24" fillId="18" borderId="26" applyNumberFormat="0" applyAlignment="0" applyProtection="0"/>
    <xf numFmtId="0" fontId="31" fillId="33" borderId="28" applyNumberFormat="0" applyAlignment="0" applyProtection="0"/>
    <xf numFmtId="0" fontId="31" fillId="34" borderId="28" applyNumberFormat="0" applyAlignment="0" applyProtection="0"/>
    <xf numFmtId="0" fontId="4" fillId="21" borderId="27" applyNumberFormat="0" applyFont="0" applyAlignment="0" applyProtection="0"/>
    <xf numFmtId="0" fontId="4" fillId="21" borderId="27" applyNumberFormat="0" applyFont="0" applyAlignment="0" applyProtection="0"/>
    <xf numFmtId="167" fontId="3" fillId="0" borderId="0" applyFont="0" applyFill="0" applyBorder="0" applyAlignment="0" applyProtection="0"/>
    <xf numFmtId="0" fontId="18" fillId="34" borderId="26" applyNumberFormat="0" applyAlignment="0" applyProtection="0"/>
    <xf numFmtId="0" fontId="24" fillId="18" borderId="26" applyNumberFormat="0" applyAlignment="0" applyProtection="0"/>
    <xf numFmtId="0" fontId="24" fillId="24" borderId="26" applyNumberFormat="0" applyAlignment="0" applyProtection="0"/>
    <xf numFmtId="0" fontId="31" fillId="33" borderId="28" applyNumberFormat="0" applyAlignment="0" applyProtection="0"/>
    <xf numFmtId="0" fontId="18" fillId="34" borderId="26" applyNumberFormat="0" applyAlignment="0" applyProtection="0"/>
    <xf numFmtId="0" fontId="6" fillId="21" borderId="27" applyNumberFormat="0" applyFont="0" applyAlignment="0" applyProtection="0"/>
    <xf numFmtId="167" fontId="3" fillId="0" borderId="0" applyFont="0" applyFill="0" applyBorder="0" applyAlignment="0" applyProtection="0"/>
    <xf numFmtId="0" fontId="31" fillId="34" borderId="28" applyNumberFormat="0" applyAlignment="0" applyProtection="0"/>
    <xf numFmtId="0" fontId="24" fillId="18" borderId="26" applyNumberFormat="0" applyAlignment="0" applyProtection="0"/>
    <xf numFmtId="0" fontId="24" fillId="18" borderId="26" applyNumberFormat="0" applyAlignment="0" applyProtection="0"/>
    <xf numFmtId="0" fontId="6" fillId="21" borderId="27" applyNumberFormat="0" applyFont="0" applyAlignment="0" applyProtection="0"/>
    <xf numFmtId="0" fontId="24" fillId="18" borderId="26" applyNumberFormat="0" applyAlignment="0" applyProtection="0"/>
    <xf numFmtId="0" fontId="24" fillId="24" borderId="26" applyNumberFormat="0" applyAlignment="0" applyProtection="0"/>
    <xf numFmtId="0" fontId="24" fillId="18" borderId="26" applyNumberFormat="0" applyAlignment="0" applyProtection="0"/>
    <xf numFmtId="0" fontId="24" fillId="24" borderId="26" applyNumberFormat="0" applyAlignment="0" applyProtection="0"/>
    <xf numFmtId="167" fontId="3" fillId="0" borderId="0" applyFont="0" applyFill="0" applyBorder="0" applyAlignment="0" applyProtection="0"/>
    <xf numFmtId="0" fontId="17" fillId="33" borderId="26" applyNumberFormat="0" applyAlignment="0" applyProtection="0"/>
    <xf numFmtId="0" fontId="18" fillId="34" borderId="26" applyNumberFormat="0" applyAlignment="0" applyProtection="0"/>
    <xf numFmtId="0" fontId="24" fillId="18" borderId="26" applyNumberFormat="0" applyAlignment="0" applyProtection="0"/>
    <xf numFmtId="0" fontId="24" fillId="24" borderId="26" applyNumberFormat="0" applyAlignment="0" applyProtection="0"/>
    <xf numFmtId="0" fontId="24" fillId="18" borderId="26" applyNumberFormat="0" applyAlignment="0" applyProtection="0"/>
    <xf numFmtId="0" fontId="4" fillId="21" borderId="27" applyNumberFormat="0" applyFont="0" applyAlignment="0" applyProtection="0"/>
    <xf numFmtId="167" fontId="3" fillId="0" borderId="0" applyFont="0" applyFill="0" applyBorder="0" applyAlignment="0" applyProtection="0"/>
    <xf numFmtId="0" fontId="17" fillId="33" borderId="26" applyNumberFormat="0" applyAlignment="0" applyProtection="0"/>
    <xf numFmtId="0" fontId="6" fillId="21" borderId="27" applyNumberFormat="0" applyFont="0" applyAlignment="0" applyProtection="0"/>
    <xf numFmtId="0" fontId="36" fillId="0" borderId="29" applyNumberFormat="0" applyFill="0" applyAlignment="0" applyProtection="0"/>
    <xf numFmtId="0" fontId="31" fillId="33" borderId="28" applyNumberFormat="0" applyAlignment="0" applyProtection="0"/>
    <xf numFmtId="0" fontId="17" fillId="33" borderId="26" applyNumberFormat="0" applyAlignment="0" applyProtection="0"/>
    <xf numFmtId="0" fontId="17" fillId="33" borderId="26" applyNumberFormat="0" applyAlignment="0" applyProtection="0"/>
    <xf numFmtId="0" fontId="17" fillId="33" borderId="26" applyNumberFormat="0" applyAlignment="0" applyProtection="0"/>
    <xf numFmtId="0" fontId="31" fillId="33" borderId="28" applyNumberFormat="0" applyAlignment="0" applyProtection="0"/>
    <xf numFmtId="0" fontId="31" fillId="33" borderId="28" applyNumberFormat="0" applyAlignment="0" applyProtection="0"/>
    <xf numFmtId="0" fontId="31" fillId="33" borderId="28" applyNumberFormat="0" applyAlignment="0" applyProtection="0"/>
    <xf numFmtId="0" fontId="4" fillId="21" borderId="27" applyNumberFormat="0" applyFon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0" fontId="31" fillId="33" borderId="28" applyNumberFormat="0" applyAlignment="0" applyProtection="0"/>
    <xf numFmtId="0" fontId="18" fillId="34" borderId="26" applyNumberFormat="0" applyAlignment="0" applyProtection="0"/>
    <xf numFmtId="0" fontId="24" fillId="18" borderId="26" applyNumberFormat="0" applyAlignment="0" applyProtection="0"/>
    <xf numFmtId="0" fontId="24" fillId="24" borderId="26" applyNumberFormat="0" applyAlignment="0" applyProtection="0"/>
    <xf numFmtId="0" fontId="36" fillId="0" borderId="29" applyNumberFormat="0" applyFill="0" applyAlignment="0" applyProtection="0"/>
    <xf numFmtId="0" fontId="36" fillId="0" borderId="30" applyNumberFormat="0" applyFill="0" applyAlignment="0" applyProtection="0"/>
    <xf numFmtId="0" fontId="36" fillId="0" borderId="29" applyNumberFormat="0" applyFill="0" applyAlignment="0" applyProtection="0"/>
    <xf numFmtId="0" fontId="18" fillId="34" borderId="26" applyNumberFormat="0" applyAlignment="0" applyProtection="0"/>
    <xf numFmtId="0" fontId="36" fillId="0" borderId="30" applyNumberFormat="0" applyFill="0" applyAlignment="0" applyProtection="0"/>
    <xf numFmtId="0" fontId="4" fillId="21" borderId="27" applyNumberFormat="0" applyFont="0" applyAlignment="0" applyProtection="0"/>
    <xf numFmtId="0" fontId="31" fillId="33" borderId="28" applyNumberFormat="0" applyAlignment="0" applyProtection="0"/>
    <xf numFmtId="0" fontId="31" fillId="34" borderId="28" applyNumberFormat="0" applyAlignment="0" applyProtection="0"/>
    <xf numFmtId="0" fontId="31" fillId="34" borderId="28" applyNumberFormat="0" applyAlignment="0" applyProtection="0"/>
    <xf numFmtId="0" fontId="31" fillId="33" borderId="28" applyNumberFormat="0" applyAlignment="0" applyProtection="0"/>
    <xf numFmtId="167" fontId="3" fillId="0" borderId="0" applyFont="0" applyFill="0" applyBorder="0" applyAlignment="0" applyProtection="0"/>
    <xf numFmtId="0" fontId="17" fillId="33" borderId="26" applyNumberFormat="0" applyAlignment="0" applyProtection="0"/>
    <xf numFmtId="0" fontId="36" fillId="0" borderId="30" applyNumberFormat="0" applyFill="0" applyAlignment="0" applyProtection="0"/>
    <xf numFmtId="0" fontId="31" fillId="33" borderId="28" applyNumberFormat="0" applyAlignment="0" applyProtection="0"/>
    <xf numFmtId="0" fontId="31" fillId="33" borderId="28" applyNumberFormat="0" applyAlignment="0" applyProtection="0"/>
    <xf numFmtId="0" fontId="4" fillId="21" borderId="27" applyNumberFormat="0" applyFont="0" applyAlignment="0" applyProtection="0"/>
    <xf numFmtId="167" fontId="3" fillId="0" borderId="0" applyFont="0" applyFill="0" applyBorder="0" applyAlignment="0" applyProtection="0"/>
    <xf numFmtId="0" fontId="17" fillId="33" borderId="26" applyNumberFormat="0" applyAlignment="0" applyProtection="0"/>
    <xf numFmtId="0" fontId="4" fillId="21" borderId="27" applyNumberFormat="0" applyFont="0" applyAlignment="0" applyProtection="0"/>
    <xf numFmtId="0" fontId="36" fillId="0" borderId="29" applyNumberFormat="0" applyFill="0" applyAlignment="0" applyProtection="0"/>
    <xf numFmtId="0" fontId="36" fillId="0" borderId="30" applyNumberFormat="0" applyFill="0" applyAlignment="0" applyProtection="0"/>
    <xf numFmtId="0" fontId="24" fillId="24" borderId="26" applyNumberFormat="0" applyAlignment="0" applyProtection="0"/>
    <xf numFmtId="0" fontId="31" fillId="33" borderId="28"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0" fontId="36" fillId="0" borderId="30" applyNumberFormat="0" applyFill="0" applyAlignment="0" applyProtection="0"/>
    <xf numFmtId="0" fontId="4" fillId="21" borderId="27" applyNumberFormat="0" applyFont="0" applyAlignment="0" applyProtection="0"/>
    <xf numFmtId="0" fontId="4" fillId="21" borderId="27" applyNumberFormat="0" applyFont="0" applyAlignment="0" applyProtection="0"/>
    <xf numFmtId="0" fontId="6" fillId="21" borderId="27" applyNumberFormat="0" applyFont="0" applyAlignment="0" applyProtection="0"/>
    <xf numFmtId="0" fontId="31" fillId="33" borderId="28" applyNumberFormat="0" applyAlignment="0" applyProtection="0"/>
    <xf numFmtId="0" fontId="6" fillId="21" borderId="27" applyNumberFormat="0" applyFont="0" applyAlignment="0" applyProtection="0"/>
    <xf numFmtId="0" fontId="36" fillId="0" borderId="29" applyNumberFormat="0" applyFill="0" applyAlignment="0" applyProtection="0"/>
    <xf numFmtId="0" fontId="36" fillId="0" borderId="29" applyNumberFormat="0" applyFill="0" applyAlignment="0" applyProtection="0"/>
    <xf numFmtId="0" fontId="24" fillId="18" borderId="26" applyNumberFormat="0" applyAlignment="0" applyProtection="0"/>
    <xf numFmtId="0" fontId="31" fillId="34" borderId="28" applyNumberFormat="0" applyAlignment="0" applyProtection="0"/>
    <xf numFmtId="0" fontId="31" fillId="33" borderId="28" applyNumberFormat="0" applyAlignment="0" applyProtection="0"/>
    <xf numFmtId="167" fontId="3" fillId="0" borderId="0" applyFont="0" applyFill="0" applyBorder="0" applyAlignment="0" applyProtection="0"/>
    <xf numFmtId="0" fontId="6" fillId="21" borderId="27" applyNumberFormat="0" applyFont="0" applyAlignment="0" applyProtection="0"/>
    <xf numFmtId="0" fontId="36" fillId="0" borderId="30" applyNumberFormat="0" applyFill="0" applyAlignment="0" applyProtection="0"/>
    <xf numFmtId="0" fontId="18" fillId="34" borderId="26" applyNumberFormat="0" applyAlignment="0" applyProtection="0"/>
    <xf numFmtId="0" fontId="4" fillId="21" borderId="27" applyNumberFormat="0" applyFont="0" applyAlignment="0" applyProtection="0"/>
    <xf numFmtId="0" fontId="36" fillId="0" borderId="29" applyNumberFormat="0" applyFill="0" applyAlignment="0" applyProtection="0"/>
    <xf numFmtId="0" fontId="4" fillId="21" borderId="27" applyNumberFormat="0" applyFont="0" applyAlignment="0" applyProtection="0"/>
    <xf numFmtId="0" fontId="18" fillId="34" borderId="26" applyNumberFormat="0" applyAlignment="0" applyProtection="0"/>
    <xf numFmtId="0" fontId="17" fillId="33" borderId="26" applyNumberFormat="0" applyAlignment="0" applyProtection="0"/>
    <xf numFmtId="0" fontId="36" fillId="0" borderId="29" applyNumberFormat="0" applyFill="0" applyAlignment="0" applyProtection="0"/>
    <xf numFmtId="0" fontId="36" fillId="0" borderId="30" applyNumberFormat="0" applyFill="0" applyAlignment="0" applyProtection="0"/>
    <xf numFmtId="0" fontId="4" fillId="21" borderId="27" applyNumberFormat="0" applyFont="0" applyAlignment="0" applyProtection="0"/>
    <xf numFmtId="0" fontId="31" fillId="34" borderId="28" applyNumberFormat="0" applyAlignment="0" applyProtection="0"/>
    <xf numFmtId="0" fontId="4" fillId="21" borderId="27" applyNumberFormat="0" applyFont="0" applyAlignment="0" applyProtection="0"/>
    <xf numFmtId="0" fontId="24" fillId="24" borderId="26" applyNumberFormat="0" applyAlignment="0" applyProtection="0"/>
    <xf numFmtId="0" fontId="31" fillId="33" borderId="28" applyNumberFormat="0" applyAlignment="0" applyProtection="0"/>
    <xf numFmtId="0" fontId="31" fillId="34" borderId="28" applyNumberFormat="0" applyAlignment="0" applyProtection="0"/>
    <xf numFmtId="0" fontId="4" fillId="21" borderId="27" applyNumberFormat="0" applyFont="0" applyAlignment="0" applyProtection="0"/>
    <xf numFmtId="0" fontId="24" fillId="18" borderId="26" applyNumberFormat="0" applyAlignment="0" applyProtection="0"/>
    <xf numFmtId="0" fontId="18" fillId="34" borderId="26" applyNumberFormat="0" applyAlignment="0" applyProtection="0"/>
    <xf numFmtId="0" fontId="36" fillId="0" borderId="29" applyNumberFormat="0" applyFill="0" applyAlignment="0" applyProtection="0"/>
    <xf numFmtId="0" fontId="24" fillId="24" borderId="26" applyNumberFormat="0" applyAlignment="0" applyProtection="0"/>
    <xf numFmtId="0" fontId="31" fillId="33" borderId="28" applyNumberFormat="0" applyAlignment="0" applyProtection="0"/>
    <xf numFmtId="0" fontId="31" fillId="34" borderId="28" applyNumberFormat="0" applyAlignment="0" applyProtection="0"/>
    <xf numFmtId="0" fontId="17" fillId="33" borderId="26" applyNumberFormat="0" applyAlignment="0" applyProtection="0"/>
    <xf numFmtId="0" fontId="17" fillId="33" borderId="26" applyNumberFormat="0" applyAlignment="0" applyProtection="0"/>
    <xf numFmtId="0" fontId="24" fillId="18" borderId="26" applyNumberFormat="0" applyAlignment="0" applyProtection="0"/>
    <xf numFmtId="0" fontId="6" fillId="21" borderId="27" applyNumberFormat="0" applyFont="0" applyAlignment="0" applyProtection="0"/>
    <xf numFmtId="0" fontId="24" fillId="18" borderId="26" applyNumberFormat="0" applyAlignment="0" applyProtection="0"/>
    <xf numFmtId="0" fontId="24" fillId="18" borderId="26" applyNumberFormat="0" applyAlignment="0" applyProtection="0"/>
    <xf numFmtId="0" fontId="17" fillId="33" borderId="26" applyNumberFormat="0" applyAlignment="0" applyProtection="0"/>
    <xf numFmtId="0" fontId="31" fillId="33" borderId="28" applyNumberFormat="0" applyAlignment="0" applyProtection="0"/>
    <xf numFmtId="0" fontId="4" fillId="21" borderId="27" applyNumberFormat="0" applyFont="0" applyAlignment="0" applyProtection="0"/>
    <xf numFmtId="0" fontId="17" fillId="33" borderId="26" applyNumberFormat="0" applyAlignment="0" applyProtection="0"/>
    <xf numFmtId="0" fontId="24" fillId="18" borderId="26" applyNumberFormat="0" applyAlignment="0" applyProtection="0"/>
    <xf numFmtId="0" fontId="24" fillId="18" borderId="26" applyNumberFormat="0" applyAlignment="0" applyProtection="0"/>
    <xf numFmtId="0" fontId="31" fillId="33" borderId="28" applyNumberFormat="0" applyAlignment="0" applyProtection="0"/>
    <xf numFmtId="0" fontId="31" fillId="33" borderId="28" applyNumberFormat="0" applyAlignment="0" applyProtection="0"/>
    <xf numFmtId="44" fontId="3" fillId="0" borderId="0" applyFont="0" applyFill="0" applyBorder="0" applyAlignment="0" applyProtection="0"/>
    <xf numFmtId="0" fontId="36" fillId="0" borderId="30" applyNumberFormat="0" applyFill="0" applyAlignment="0" applyProtection="0"/>
    <xf numFmtId="0" fontId="36" fillId="0" borderId="30" applyNumberFormat="0" applyFill="0" applyAlignment="0" applyProtection="0"/>
    <xf numFmtId="0" fontId="18" fillId="34" borderId="26" applyNumberFormat="0" applyAlignment="0" applyProtection="0"/>
    <xf numFmtId="0" fontId="17" fillId="33" borderId="26" applyNumberFormat="0" applyAlignment="0" applyProtection="0"/>
    <xf numFmtId="0" fontId="24" fillId="18" borderId="26" applyNumberFormat="0" applyAlignment="0" applyProtection="0"/>
    <xf numFmtId="0" fontId="24" fillId="24" borderId="26" applyNumberFormat="0" applyAlignment="0" applyProtection="0"/>
    <xf numFmtId="0" fontId="31" fillId="34" borderId="28" applyNumberFormat="0" applyAlignment="0" applyProtection="0"/>
    <xf numFmtId="0" fontId="17" fillId="33" borderId="26" applyNumberFormat="0" applyAlignment="0" applyProtection="0"/>
    <xf numFmtId="0" fontId="31" fillId="33" borderId="28" applyNumberFormat="0" applyAlignment="0" applyProtection="0"/>
    <xf numFmtId="167" fontId="3" fillId="0" borderId="0" applyFont="0" applyFill="0" applyBorder="0" applyAlignment="0" applyProtection="0"/>
    <xf numFmtId="0" fontId="24" fillId="18" borderId="26" applyNumberFormat="0" applyAlignment="0" applyProtection="0"/>
    <xf numFmtId="0" fontId="18" fillId="34" borderId="26" applyNumberFormat="0" applyAlignment="0" applyProtection="0"/>
    <xf numFmtId="0" fontId="36" fillId="0" borderId="29" applyNumberFormat="0" applyFill="0" applyAlignment="0" applyProtection="0"/>
    <xf numFmtId="44" fontId="3" fillId="0" borderId="0" applyFont="0" applyFill="0" applyBorder="0" applyAlignment="0" applyProtection="0"/>
    <xf numFmtId="0" fontId="31" fillId="34" borderId="28" applyNumberFormat="0" applyAlignment="0" applyProtection="0"/>
    <xf numFmtId="0" fontId="17" fillId="33" borderId="26" applyNumberFormat="0" applyAlignment="0" applyProtection="0"/>
    <xf numFmtId="0" fontId="31" fillId="33" borderId="28" applyNumberFormat="0" applyAlignment="0" applyProtection="0"/>
    <xf numFmtId="0" fontId="4" fillId="21" borderId="27" applyNumberFormat="0" applyFont="0" applyAlignment="0" applyProtection="0"/>
    <xf numFmtId="0" fontId="4" fillId="21" borderId="27" applyNumberFormat="0" applyFont="0" applyAlignment="0" applyProtection="0"/>
    <xf numFmtId="0" fontId="17" fillId="33" borderId="26" applyNumberFormat="0" applyAlignment="0" applyProtection="0"/>
    <xf numFmtId="0" fontId="17" fillId="33" borderId="26" applyNumberFormat="0" applyAlignment="0" applyProtection="0"/>
    <xf numFmtId="0" fontId="24" fillId="24" borderId="26" applyNumberFormat="0" applyAlignment="0" applyProtection="0"/>
    <xf numFmtId="167" fontId="3" fillId="0" borderId="0" applyFont="0" applyFill="0" applyBorder="0" applyAlignment="0" applyProtection="0"/>
    <xf numFmtId="0" fontId="31" fillId="33" borderId="28" applyNumberFormat="0" applyAlignment="0" applyProtection="0"/>
    <xf numFmtId="0" fontId="6" fillId="21" borderId="27" applyNumberFormat="0" applyFont="0" applyAlignment="0" applyProtection="0"/>
    <xf numFmtId="0" fontId="36" fillId="0" borderId="30" applyNumberFormat="0" applyFill="0" applyAlignment="0" applyProtection="0"/>
    <xf numFmtId="0" fontId="17" fillId="33" borderId="26" applyNumberFormat="0" applyAlignment="0" applyProtection="0"/>
    <xf numFmtId="44" fontId="3" fillId="0" borderId="0" applyFont="0" applyFill="0" applyBorder="0" applyAlignment="0" applyProtection="0"/>
    <xf numFmtId="0" fontId="18" fillId="34" borderId="26" applyNumberFormat="0" applyAlignment="0" applyProtection="0"/>
    <xf numFmtId="0" fontId="6" fillId="21" borderId="27" applyNumberFormat="0" applyFont="0" applyAlignment="0" applyProtection="0"/>
    <xf numFmtId="0" fontId="4" fillId="21" borderId="27" applyNumberFormat="0" applyFont="0" applyAlignment="0" applyProtection="0"/>
    <xf numFmtId="0" fontId="24" fillId="24" borderId="26" applyNumberFormat="0" applyAlignment="0" applyProtection="0"/>
    <xf numFmtId="0" fontId="24" fillId="18" borderId="26" applyNumberFormat="0" applyAlignment="0" applyProtection="0"/>
    <xf numFmtId="0" fontId="36" fillId="0" borderId="30" applyNumberFormat="0" applyFill="0" applyAlignment="0" applyProtection="0"/>
    <xf numFmtId="0" fontId="4" fillId="21" borderId="27" applyNumberFormat="0" applyFont="0" applyAlignment="0" applyProtection="0"/>
    <xf numFmtId="0" fontId="24" fillId="18" borderId="26" applyNumberFormat="0" applyAlignment="0" applyProtection="0"/>
    <xf numFmtId="0" fontId="4" fillId="21" borderId="27" applyNumberFormat="0" applyFont="0" applyAlignment="0" applyProtection="0"/>
    <xf numFmtId="0" fontId="24" fillId="18" borderId="26" applyNumberFormat="0" applyAlignment="0" applyProtection="0"/>
    <xf numFmtId="0" fontId="18" fillId="34" borderId="26" applyNumberFormat="0" applyAlignment="0" applyProtection="0"/>
    <xf numFmtId="0" fontId="36" fillId="0" borderId="29" applyNumberFormat="0" applyFill="0" applyAlignment="0" applyProtection="0"/>
    <xf numFmtId="44" fontId="3" fillId="0" borderId="0" applyFont="0" applyFill="0" applyBorder="0" applyAlignment="0" applyProtection="0"/>
    <xf numFmtId="0" fontId="24" fillId="24" borderId="26" applyNumberFormat="0" applyAlignment="0" applyProtection="0"/>
    <xf numFmtId="0" fontId="36" fillId="0" borderId="29" applyNumberFormat="0" applyFill="0" applyAlignment="0" applyProtection="0"/>
    <xf numFmtId="0" fontId="4" fillId="21" borderId="27" applyNumberFormat="0" applyFont="0" applyAlignment="0" applyProtection="0"/>
    <xf numFmtId="0" fontId="17" fillId="33" borderId="26" applyNumberFormat="0" applyAlignment="0" applyProtection="0"/>
    <xf numFmtId="0" fontId="24" fillId="24" borderId="26" applyNumberFormat="0" applyAlignment="0" applyProtection="0"/>
    <xf numFmtId="0" fontId="4" fillId="21" borderId="27" applyNumberFormat="0" applyFont="0" applyAlignment="0" applyProtection="0"/>
    <xf numFmtId="0" fontId="36" fillId="0" borderId="29" applyNumberFormat="0" applyFill="0" applyAlignment="0" applyProtection="0"/>
    <xf numFmtId="0" fontId="36" fillId="0" borderId="29" applyNumberFormat="0" applyFill="0" applyAlignment="0" applyProtection="0"/>
    <xf numFmtId="167" fontId="3" fillId="0" borderId="0" applyFont="0" applyFill="0" applyBorder="0" applyAlignment="0" applyProtection="0"/>
    <xf numFmtId="0" fontId="31" fillId="33" borderId="28" applyNumberFormat="0" applyAlignment="0" applyProtection="0"/>
    <xf numFmtId="0" fontId="36" fillId="0" borderId="29" applyNumberFormat="0" applyFill="0" applyAlignment="0" applyProtection="0"/>
    <xf numFmtId="0" fontId="6" fillId="21" borderId="27" applyNumberFormat="0" applyFont="0" applyAlignment="0" applyProtection="0"/>
    <xf numFmtId="0" fontId="6" fillId="21" borderId="27" applyNumberFormat="0" applyFon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31" fillId="34" borderId="28" applyNumberFormat="0" applyAlignment="0" applyProtection="0"/>
    <xf numFmtId="0" fontId="24" fillId="18" borderId="26" applyNumberFormat="0" applyAlignment="0" applyProtection="0"/>
    <xf numFmtId="0" fontId="24" fillId="18" borderId="26" applyNumberFormat="0" applyAlignment="0" applyProtection="0"/>
    <xf numFmtId="0" fontId="18" fillId="34" borderId="26" applyNumberFormat="0" applyAlignment="0" applyProtection="0"/>
    <xf numFmtId="167" fontId="3" fillId="0" borderId="0" applyFont="0" applyFill="0" applyBorder="0" applyAlignment="0" applyProtection="0"/>
    <xf numFmtId="44" fontId="3" fillId="0" borderId="0" applyFont="0" applyFill="0" applyBorder="0" applyAlignment="0" applyProtection="0"/>
    <xf numFmtId="0" fontId="17" fillId="33" borderId="26" applyNumberFormat="0" applyAlignment="0" applyProtection="0"/>
    <xf numFmtId="0" fontId="6" fillId="21" borderId="27" applyNumberFormat="0" applyFont="0" applyAlignment="0" applyProtection="0"/>
    <xf numFmtId="0" fontId="17" fillId="33" borderId="26" applyNumberFormat="0" applyAlignment="0" applyProtection="0"/>
    <xf numFmtId="0" fontId="31" fillId="33" borderId="28" applyNumberFormat="0" applyAlignment="0" applyProtection="0"/>
    <xf numFmtId="167" fontId="3" fillId="0" borderId="0" applyFont="0" applyFill="0" applyBorder="0" applyAlignment="0" applyProtection="0"/>
    <xf numFmtId="0" fontId="24" fillId="18" borderId="26" applyNumberFormat="0" applyAlignment="0" applyProtection="0"/>
    <xf numFmtId="0" fontId="36" fillId="0" borderId="29" applyNumberFormat="0" applyFill="0" applyAlignment="0" applyProtection="0"/>
    <xf numFmtId="167" fontId="3" fillId="0" borderId="0" applyFont="0" applyFill="0" applyBorder="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31" fillId="34" borderId="28" applyNumberFormat="0" applyAlignment="0" applyProtection="0"/>
    <xf numFmtId="0" fontId="24" fillId="24" borderId="26" applyNumberFormat="0" applyAlignment="0" applyProtection="0"/>
    <xf numFmtId="44" fontId="3" fillId="0" borderId="0" applyFont="0" applyFill="0" applyBorder="0" applyAlignment="0" applyProtection="0"/>
    <xf numFmtId="0" fontId="36" fillId="0" borderId="30" applyNumberFormat="0" applyFill="0" applyAlignment="0" applyProtection="0"/>
    <xf numFmtId="0" fontId="24" fillId="24" borderId="26" applyNumberFormat="0" applyAlignment="0" applyProtection="0"/>
    <xf numFmtId="0" fontId="36" fillId="0" borderId="29" applyNumberFormat="0" applyFill="0" applyAlignment="0" applyProtection="0"/>
    <xf numFmtId="0" fontId="36" fillId="0" borderId="30" applyNumberFormat="0" applyFill="0" applyAlignment="0" applyProtection="0"/>
    <xf numFmtId="0" fontId="31" fillId="33" borderId="28" applyNumberFormat="0" applyAlignment="0" applyProtection="0"/>
    <xf numFmtId="0" fontId="31" fillId="33" borderId="28" applyNumberFormat="0" applyAlignment="0" applyProtection="0"/>
    <xf numFmtId="0" fontId="17" fillId="33" borderId="26" applyNumberFormat="0" applyAlignment="0" applyProtection="0"/>
    <xf numFmtId="167" fontId="3" fillId="0" borderId="0" applyFont="0" applyFill="0" applyBorder="0" applyAlignment="0" applyProtection="0"/>
    <xf numFmtId="0" fontId="31" fillId="34" borderId="28" applyNumberFormat="0" applyAlignment="0" applyProtection="0"/>
    <xf numFmtId="0" fontId="24" fillId="24" borderId="26" applyNumberFormat="0" applyAlignment="0" applyProtection="0"/>
    <xf numFmtId="0" fontId="4" fillId="21" borderId="27" applyNumberFormat="0" applyFont="0" applyAlignment="0" applyProtection="0"/>
    <xf numFmtId="0" fontId="31" fillId="33" borderId="28"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6" fillId="21" borderId="27" applyNumberFormat="0" applyFont="0" applyAlignment="0" applyProtection="0"/>
    <xf numFmtId="0" fontId="24" fillId="24" borderId="26" applyNumberFormat="0" applyAlignment="0" applyProtection="0"/>
    <xf numFmtId="0" fontId="4" fillId="21" borderId="27" applyNumberFormat="0" applyFont="0" applyAlignment="0" applyProtection="0"/>
    <xf numFmtId="0" fontId="24" fillId="18" borderId="26" applyNumberFormat="0" applyAlignment="0" applyProtection="0"/>
    <xf numFmtId="0" fontId="4" fillId="21" borderId="27" applyNumberFormat="0" applyFont="0" applyAlignment="0" applyProtection="0"/>
    <xf numFmtId="0" fontId="6" fillId="21" borderId="27" applyNumberFormat="0" applyFont="0" applyAlignment="0" applyProtection="0"/>
    <xf numFmtId="0" fontId="36" fillId="0" borderId="29" applyNumberFormat="0" applyFill="0" applyAlignment="0" applyProtection="0"/>
    <xf numFmtId="0" fontId="24" fillId="18" borderId="26" applyNumberFormat="0" applyAlignment="0" applyProtection="0"/>
    <xf numFmtId="0" fontId="31" fillId="33" borderId="28" applyNumberFormat="0" applyAlignment="0" applyProtection="0"/>
    <xf numFmtId="0" fontId="4" fillId="21" borderId="27" applyNumberFormat="0" applyFont="0" applyAlignment="0" applyProtection="0"/>
    <xf numFmtId="0" fontId="31" fillId="34" borderId="28" applyNumberFormat="0" applyAlignment="0" applyProtection="0"/>
    <xf numFmtId="44" fontId="3" fillId="0" borderId="0" applyFont="0" applyFill="0" applyBorder="0" applyAlignment="0" applyProtection="0"/>
    <xf numFmtId="0" fontId="36" fillId="0" borderId="30" applyNumberFormat="0" applyFill="0" applyAlignment="0" applyProtection="0"/>
    <xf numFmtId="0" fontId="36" fillId="0" borderId="30" applyNumberFormat="0" applyFill="0" applyAlignment="0" applyProtection="0"/>
    <xf numFmtId="0" fontId="36" fillId="0" borderId="29" applyNumberFormat="0" applyFill="0" applyAlignment="0" applyProtection="0"/>
    <xf numFmtId="0" fontId="17" fillId="33" borderId="26" applyNumberFormat="0" applyAlignment="0" applyProtection="0"/>
    <xf numFmtId="0" fontId="36" fillId="0" borderId="29" applyNumberFormat="0" applyFill="0" applyAlignment="0" applyProtection="0"/>
    <xf numFmtId="0" fontId="24" fillId="18" borderId="26" applyNumberFormat="0" applyAlignment="0" applyProtection="0"/>
    <xf numFmtId="0" fontId="31" fillId="33" borderId="28" applyNumberFormat="0" applyAlignment="0" applyProtection="0"/>
    <xf numFmtId="0" fontId="17" fillId="33" borderId="26" applyNumberFormat="0" applyAlignment="0" applyProtection="0"/>
    <xf numFmtId="0" fontId="4" fillId="21" borderId="27" applyNumberFormat="0" applyFont="0" applyAlignment="0" applyProtection="0"/>
    <xf numFmtId="0" fontId="36" fillId="0" borderId="30" applyNumberFormat="0" applyFill="0" applyAlignment="0" applyProtection="0"/>
    <xf numFmtId="0" fontId="4" fillId="21" borderId="27" applyNumberFormat="0" applyFont="0" applyAlignment="0" applyProtection="0"/>
    <xf numFmtId="0" fontId="24" fillId="18" borderId="26" applyNumberFormat="0" applyAlignment="0" applyProtection="0"/>
    <xf numFmtId="0" fontId="31" fillId="33" borderId="28" applyNumberFormat="0" applyAlignment="0" applyProtection="0"/>
    <xf numFmtId="44" fontId="3" fillId="0" borderId="0" applyFont="0" applyFill="0" applyBorder="0" applyAlignment="0" applyProtection="0"/>
    <xf numFmtId="0" fontId="6" fillId="21" borderId="27" applyNumberFormat="0" applyFont="0" applyAlignment="0" applyProtection="0"/>
    <xf numFmtId="0" fontId="31" fillId="34" borderId="28" applyNumberFormat="0" applyAlignment="0" applyProtection="0"/>
    <xf numFmtId="0" fontId="24" fillId="18" borderId="26" applyNumberFormat="0" applyAlignment="0" applyProtection="0"/>
    <xf numFmtId="0" fontId="36" fillId="0" borderId="29" applyNumberFormat="0" applyFill="0" applyAlignment="0" applyProtection="0"/>
    <xf numFmtId="0" fontId="4" fillId="21" borderId="27" applyNumberFormat="0" applyFont="0" applyAlignment="0" applyProtection="0"/>
    <xf numFmtId="0" fontId="17" fillId="33" borderId="26" applyNumberFormat="0" applyAlignment="0" applyProtection="0"/>
    <xf numFmtId="0" fontId="17" fillId="33" borderId="26" applyNumberFormat="0" applyAlignment="0" applyProtection="0"/>
    <xf numFmtId="0" fontId="31" fillId="34" borderId="28" applyNumberFormat="0" applyAlignment="0" applyProtection="0"/>
    <xf numFmtId="0" fontId="17" fillId="33" borderId="26" applyNumberFormat="0" applyAlignment="0" applyProtection="0"/>
    <xf numFmtId="0" fontId="18" fillId="34" borderId="26" applyNumberFormat="0" applyAlignment="0" applyProtection="0"/>
    <xf numFmtId="0" fontId="4" fillId="21" borderId="27" applyNumberFormat="0" applyFont="0" applyAlignment="0" applyProtection="0"/>
    <xf numFmtId="167" fontId="3" fillId="0" borderId="0" applyFont="0" applyFill="0" applyBorder="0" applyAlignment="0" applyProtection="0"/>
    <xf numFmtId="0" fontId="31" fillId="33" borderId="28" applyNumberFormat="0" applyAlignment="0" applyProtection="0"/>
    <xf numFmtId="44" fontId="3" fillId="0" borderId="0" applyFont="0" applyFill="0" applyBorder="0" applyAlignment="0" applyProtection="0"/>
    <xf numFmtId="0" fontId="31" fillId="33" borderId="28" applyNumberFormat="0" applyAlignment="0" applyProtection="0"/>
    <xf numFmtId="167" fontId="3" fillId="0" borderId="0" applyFont="0" applyFill="0" applyBorder="0" applyAlignment="0" applyProtection="0"/>
    <xf numFmtId="0" fontId="18" fillId="34" borderId="26" applyNumberFormat="0" applyAlignment="0" applyProtection="0"/>
    <xf numFmtId="0" fontId="6" fillId="21" borderId="27" applyNumberFormat="0" applyFont="0" applyAlignment="0" applyProtection="0"/>
    <xf numFmtId="0" fontId="24" fillId="18" borderId="26" applyNumberFormat="0" applyAlignment="0" applyProtection="0"/>
    <xf numFmtId="0" fontId="24" fillId="18" borderId="26" applyNumberFormat="0" applyAlignment="0" applyProtection="0"/>
    <xf numFmtId="0" fontId="24" fillId="18" borderId="26" applyNumberFormat="0" applyAlignment="0" applyProtection="0"/>
    <xf numFmtId="0" fontId="6" fillId="21" borderId="27" applyNumberFormat="0" applyFont="0" applyAlignment="0" applyProtection="0"/>
    <xf numFmtId="0" fontId="18" fillId="34" borderId="26" applyNumberFormat="0" applyAlignment="0" applyProtection="0"/>
    <xf numFmtId="0" fontId="31" fillId="33" borderId="28" applyNumberFormat="0" applyAlignment="0" applyProtection="0"/>
    <xf numFmtId="0" fontId="24" fillId="18" borderId="26" applyNumberFormat="0" applyAlignment="0" applyProtection="0"/>
    <xf numFmtId="0" fontId="36" fillId="0" borderId="29" applyNumberFormat="0" applyFill="0" applyAlignment="0" applyProtection="0"/>
    <xf numFmtId="0" fontId="24" fillId="18" borderId="26" applyNumberFormat="0" applyAlignment="0" applyProtection="0"/>
    <xf numFmtId="0" fontId="24" fillId="24" borderId="26" applyNumberFormat="0" applyAlignment="0" applyProtection="0"/>
    <xf numFmtId="44" fontId="3" fillId="0" borderId="0" applyFont="0" applyFill="0" applyBorder="0" applyAlignment="0" applyProtection="0"/>
    <xf numFmtId="0" fontId="31" fillId="33" borderId="28" applyNumberFormat="0" applyAlignment="0" applyProtection="0"/>
    <xf numFmtId="0" fontId="24" fillId="24" borderId="26" applyNumberFormat="0" applyAlignment="0" applyProtection="0"/>
    <xf numFmtId="0" fontId="36" fillId="0" borderId="29" applyNumberFormat="0" applyFill="0" applyAlignment="0" applyProtection="0"/>
    <xf numFmtId="0" fontId="36" fillId="0" borderId="29" applyNumberFormat="0" applyFill="0" applyAlignment="0" applyProtection="0"/>
    <xf numFmtId="0" fontId="4" fillId="21" borderId="27" applyNumberFormat="0" applyFont="0" applyAlignment="0" applyProtection="0"/>
    <xf numFmtId="0" fontId="6" fillId="21" borderId="27" applyNumberFormat="0" applyFon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36" fillId="0" borderId="29" applyNumberFormat="0" applyFill="0" applyAlignment="0" applyProtection="0"/>
    <xf numFmtId="0" fontId="31" fillId="33" borderId="28" applyNumberFormat="0" applyAlignment="0" applyProtection="0"/>
    <xf numFmtId="0" fontId="31" fillId="33" borderId="28" applyNumberFormat="0" applyAlignment="0" applyProtection="0"/>
    <xf numFmtId="44" fontId="3" fillId="0" borderId="0" applyFont="0" applyFill="0" applyBorder="0" applyAlignment="0" applyProtection="0"/>
    <xf numFmtId="0" fontId="36" fillId="0" borderId="30" applyNumberFormat="0" applyFill="0" applyAlignment="0" applyProtection="0"/>
    <xf numFmtId="0" fontId="24" fillId="24" borderId="26" applyNumberFormat="0" applyAlignment="0" applyProtection="0"/>
    <xf numFmtId="167" fontId="3" fillId="0" borderId="0" applyFont="0" applyFill="0" applyBorder="0" applyAlignment="0" applyProtection="0"/>
    <xf numFmtId="0" fontId="4" fillId="21" borderId="27" applyNumberFormat="0" applyFon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36" fillId="0" borderId="29" applyNumberFormat="0" applyFill="0" applyAlignment="0" applyProtection="0"/>
    <xf numFmtId="0" fontId="31" fillId="34" borderId="28" applyNumberFormat="0" applyAlignment="0" applyProtection="0"/>
    <xf numFmtId="0" fontId="24" fillId="18" borderId="26" applyNumberFormat="0" applyAlignment="0" applyProtection="0"/>
    <xf numFmtId="167" fontId="3" fillId="0" borderId="0" applyFont="0" applyFill="0" applyBorder="0" applyAlignment="0" applyProtection="0"/>
    <xf numFmtId="44" fontId="3" fillId="0" borderId="0" applyFont="0" applyFill="0" applyBorder="0" applyAlignment="0" applyProtection="0"/>
    <xf numFmtId="0" fontId="17" fillId="33" borderId="26" applyNumberFormat="0" applyAlignment="0" applyProtection="0"/>
    <xf numFmtId="0" fontId="24" fillId="18" borderId="26" applyNumberFormat="0" applyAlignment="0" applyProtection="0"/>
    <xf numFmtId="0" fontId="31" fillId="33" borderId="28" applyNumberFormat="0" applyAlignment="0" applyProtection="0"/>
    <xf numFmtId="0" fontId="4" fillId="21" borderId="27" applyNumberFormat="0" applyFont="0" applyAlignment="0" applyProtection="0"/>
    <xf numFmtId="0" fontId="17" fillId="33" borderId="26" applyNumberFormat="0" applyAlignment="0" applyProtection="0"/>
    <xf numFmtId="0" fontId="36" fillId="0" borderId="30" applyNumberFormat="0" applyFill="0" applyAlignment="0" applyProtection="0"/>
    <xf numFmtId="0" fontId="24" fillId="18" borderId="26" applyNumberFormat="0" applyAlignment="0" applyProtection="0"/>
    <xf numFmtId="0" fontId="36" fillId="0" borderId="29" applyNumberFormat="0" applyFill="0" applyAlignment="0" applyProtection="0"/>
    <xf numFmtId="0" fontId="4" fillId="21" borderId="27" applyNumberFormat="0" applyFont="0" applyAlignment="0" applyProtection="0"/>
    <xf numFmtId="0" fontId="17" fillId="33" borderId="26" applyNumberFormat="0" applyAlignment="0" applyProtection="0"/>
    <xf numFmtId="44" fontId="3" fillId="0" borderId="0" applyFont="0" applyFill="0" applyBorder="0" applyAlignment="0" applyProtection="0"/>
    <xf numFmtId="0" fontId="18" fillId="34" borderId="26" applyNumberFormat="0" applyAlignment="0" applyProtection="0"/>
    <xf numFmtId="0" fontId="31" fillId="34" borderId="28" applyNumberFormat="0" applyAlignment="0" applyProtection="0"/>
    <xf numFmtId="167" fontId="3" fillId="0" borderId="0" applyFont="0" applyFill="0" applyBorder="0" applyAlignment="0" applyProtection="0"/>
    <xf numFmtId="0" fontId="31" fillId="33" borderId="28" applyNumberFormat="0" applyAlignment="0" applyProtection="0"/>
    <xf numFmtId="0" fontId="17" fillId="33" borderId="26" applyNumberFormat="0" applyAlignment="0" applyProtection="0"/>
    <xf numFmtId="0" fontId="17" fillId="33" borderId="26" applyNumberFormat="0" applyAlignment="0" applyProtection="0"/>
    <xf numFmtId="0" fontId="31" fillId="34" borderId="28" applyNumberFormat="0" applyAlignment="0" applyProtection="0"/>
    <xf numFmtId="0" fontId="4" fillId="21" borderId="27" applyNumberFormat="0" applyFont="0" applyAlignment="0" applyProtection="0"/>
    <xf numFmtId="167" fontId="3" fillId="0" borderId="0" applyFont="0" applyFill="0" applyBorder="0" applyAlignment="0" applyProtection="0"/>
    <xf numFmtId="0" fontId="31" fillId="33" borderId="28" applyNumberFormat="0" applyAlignment="0" applyProtection="0"/>
    <xf numFmtId="44" fontId="3" fillId="0" borderId="0" applyFont="0" applyFill="0" applyBorder="0" applyAlignment="0" applyProtection="0"/>
    <xf numFmtId="0" fontId="31" fillId="33" borderId="28" applyNumberFormat="0" applyAlignment="0" applyProtection="0"/>
    <xf numFmtId="167" fontId="3" fillId="0" borderId="0" applyFont="0" applyFill="0" applyBorder="0" applyAlignment="0" applyProtection="0"/>
    <xf numFmtId="0" fontId="18" fillId="34" borderId="26" applyNumberFormat="0" applyAlignment="0" applyProtection="0"/>
    <xf numFmtId="0" fontId="6" fillId="21" borderId="27" applyNumberFormat="0" applyFont="0" applyAlignment="0" applyProtection="0"/>
    <xf numFmtId="0" fontId="24" fillId="18" borderId="26" applyNumberFormat="0" applyAlignment="0" applyProtection="0"/>
    <xf numFmtId="0" fontId="24" fillId="18" borderId="26" applyNumberFormat="0" applyAlignment="0" applyProtection="0"/>
    <xf numFmtId="0" fontId="36" fillId="0" borderId="30" applyNumberFormat="0" applyFill="0" applyAlignment="0" applyProtection="0"/>
    <xf numFmtId="0" fontId="17" fillId="33" borderId="26" applyNumberFormat="0" applyAlignment="0" applyProtection="0"/>
    <xf numFmtId="167" fontId="3" fillId="0" borderId="0" applyFont="0" applyFill="0" applyBorder="0" applyAlignment="0" applyProtection="0"/>
    <xf numFmtId="0" fontId="24" fillId="18" borderId="26" applyNumberFormat="0" applyAlignment="0" applyProtection="0"/>
    <xf numFmtId="0" fontId="6" fillId="21" borderId="27" applyNumberFormat="0" applyFont="0" applyAlignment="0" applyProtection="0"/>
    <xf numFmtId="44" fontId="3" fillId="0" borderId="0" applyFont="0" applyFill="0" applyBorder="0" applyAlignment="0" applyProtection="0"/>
    <xf numFmtId="0" fontId="18" fillId="34" borderId="26" applyNumberFormat="0" applyAlignment="0" applyProtection="0"/>
    <xf numFmtId="0" fontId="18" fillId="34" borderId="26" applyNumberFormat="0" applyAlignment="0" applyProtection="0"/>
    <xf numFmtId="0" fontId="17" fillId="33" borderId="26" applyNumberFormat="0" applyAlignment="0" applyProtection="0"/>
    <xf numFmtId="0" fontId="31" fillId="33" borderId="28" applyNumberFormat="0" applyAlignment="0" applyProtection="0"/>
    <xf numFmtId="0" fontId="31" fillId="33" borderId="28" applyNumberFormat="0" applyAlignment="0" applyProtection="0"/>
    <xf numFmtId="0" fontId="31" fillId="34" borderId="28" applyNumberFormat="0" applyAlignment="0" applyProtection="0"/>
    <xf numFmtId="0" fontId="6" fillId="21" borderId="27" applyNumberFormat="0" applyFont="0" applyAlignment="0" applyProtection="0"/>
    <xf numFmtId="0" fontId="24" fillId="18" borderId="26" applyNumberFormat="0" applyAlignment="0" applyProtection="0"/>
    <xf numFmtId="0" fontId="18" fillId="34" borderId="26" applyNumberFormat="0" applyAlignment="0" applyProtection="0"/>
    <xf numFmtId="0" fontId="31" fillId="34" borderId="28" applyNumberFormat="0" applyAlignment="0" applyProtection="0"/>
    <xf numFmtId="0" fontId="17" fillId="33" borderId="26" applyNumberFormat="0" applyAlignment="0" applyProtection="0"/>
    <xf numFmtId="0" fontId="17" fillId="33" borderId="26" applyNumberFormat="0" applyAlignment="0" applyProtection="0"/>
    <xf numFmtId="0" fontId="31" fillId="34" borderId="28" applyNumberFormat="0" applyAlignment="0" applyProtection="0"/>
    <xf numFmtId="0" fontId="24" fillId="24" borderId="26" applyNumberFormat="0" applyAlignment="0" applyProtection="0"/>
    <xf numFmtId="44" fontId="3" fillId="0" borderId="0" applyFont="0" applyFill="0" applyBorder="0" applyAlignment="0" applyProtection="0"/>
    <xf numFmtId="0" fontId="24" fillId="24" borderId="26" applyNumberFormat="0" applyAlignment="0" applyProtection="0"/>
    <xf numFmtId="0" fontId="6" fillId="21" borderId="27" applyNumberFormat="0" applyFont="0" applyAlignment="0" applyProtection="0"/>
    <xf numFmtId="0" fontId="17" fillId="33" borderId="26" applyNumberFormat="0" applyAlignment="0" applyProtection="0"/>
    <xf numFmtId="0" fontId="31" fillId="34" borderId="28" applyNumberFormat="0" applyAlignment="0" applyProtection="0"/>
    <xf numFmtId="0" fontId="24" fillId="18" borderId="26" applyNumberFormat="0" applyAlignment="0" applyProtection="0"/>
    <xf numFmtId="0" fontId="17" fillId="33" borderId="26" applyNumberFormat="0" applyAlignment="0" applyProtection="0"/>
    <xf numFmtId="0" fontId="24" fillId="18" borderId="26" applyNumberFormat="0" applyAlignment="0" applyProtection="0"/>
    <xf numFmtId="0" fontId="24" fillId="18" borderId="26" applyNumberFormat="0" applyAlignment="0" applyProtection="0"/>
    <xf numFmtId="0" fontId="36" fillId="0" borderId="29" applyNumberFormat="0" applyFill="0" applyAlignment="0" applyProtection="0"/>
    <xf numFmtId="0" fontId="24" fillId="24" borderId="26" applyNumberFormat="0" applyAlignment="0" applyProtection="0"/>
    <xf numFmtId="44" fontId="3" fillId="0" borderId="0" applyFont="0" applyFill="0" applyBorder="0" applyAlignment="0" applyProtection="0"/>
    <xf numFmtId="0" fontId="24" fillId="18" borderId="26" applyNumberFormat="0" applyAlignment="0" applyProtection="0"/>
    <xf numFmtId="0" fontId="17" fillId="33" borderId="26" applyNumberFormat="0" applyAlignment="0" applyProtection="0"/>
    <xf numFmtId="0" fontId="24" fillId="24" borderId="26" applyNumberFormat="0" applyAlignment="0" applyProtection="0"/>
    <xf numFmtId="0" fontId="17" fillId="33" borderId="26" applyNumberFormat="0" applyAlignment="0" applyProtection="0"/>
    <xf numFmtId="0" fontId="24" fillId="18" borderId="26" applyNumberFormat="0" applyAlignment="0" applyProtection="0"/>
    <xf numFmtId="0" fontId="31" fillId="33" borderId="28" applyNumberFormat="0" applyAlignment="0" applyProtection="0"/>
    <xf numFmtId="0" fontId="31" fillId="34" borderId="28" applyNumberFormat="0" applyAlignment="0" applyProtection="0"/>
    <xf numFmtId="0" fontId="24" fillId="24" borderId="26" applyNumberFormat="0" applyAlignment="0" applyProtection="0"/>
    <xf numFmtId="44" fontId="3" fillId="0" borderId="0" applyFont="0" applyFill="0" applyBorder="0" applyAlignment="0" applyProtection="0"/>
    <xf numFmtId="0" fontId="36" fillId="0" borderId="30" applyNumberFormat="0" applyFill="0" applyAlignment="0" applyProtection="0"/>
    <xf numFmtId="0" fontId="4" fillId="21" borderId="27" applyNumberFormat="0" applyFont="0" applyAlignment="0" applyProtection="0"/>
    <xf numFmtId="0" fontId="31" fillId="34" borderId="28" applyNumberFormat="0" applyAlignment="0" applyProtection="0"/>
    <xf numFmtId="0" fontId="36" fillId="0" borderId="30" applyNumberFormat="0" applyFill="0" applyAlignment="0" applyProtection="0"/>
    <xf numFmtId="0" fontId="24" fillId="24" borderId="26" applyNumberFormat="0" applyAlignment="0" applyProtection="0"/>
    <xf numFmtId="0" fontId="36" fillId="0" borderId="30" applyNumberFormat="0" applyFill="0" applyAlignment="0" applyProtection="0"/>
    <xf numFmtId="0" fontId="31" fillId="33" borderId="28" applyNumberFormat="0" applyAlignment="0" applyProtection="0"/>
    <xf numFmtId="0" fontId="6" fillId="21" borderId="27" applyNumberFormat="0" applyFont="0" applyAlignment="0" applyProtection="0"/>
    <xf numFmtId="44" fontId="3" fillId="0" borderId="0" applyFont="0" applyFill="0" applyBorder="0" applyAlignment="0" applyProtection="0"/>
    <xf numFmtId="167" fontId="3" fillId="0" borderId="0" applyFont="0" applyFill="0" applyBorder="0" applyAlignment="0" applyProtection="0"/>
    <xf numFmtId="0" fontId="24" fillId="24" borderId="26" applyNumberFormat="0" applyAlignment="0" applyProtection="0"/>
    <xf numFmtId="0" fontId="31" fillId="34" borderId="28" applyNumberFormat="0" applyAlignment="0" applyProtection="0"/>
    <xf numFmtId="0" fontId="31" fillId="33" borderId="28" applyNumberFormat="0" applyAlignment="0" applyProtection="0"/>
    <xf numFmtId="0" fontId="6" fillId="21" borderId="27" applyNumberFormat="0" applyFont="0" applyAlignment="0" applyProtection="0"/>
    <xf numFmtId="167" fontId="3" fillId="0" borderId="0" applyFont="0" applyFill="0" applyBorder="0" applyAlignment="0" applyProtection="0"/>
    <xf numFmtId="0" fontId="17" fillId="33" borderId="26" applyNumberFormat="0" applyAlignment="0" applyProtection="0"/>
    <xf numFmtId="0" fontId="31" fillId="33" borderId="28" applyNumberFormat="0" applyAlignment="0" applyProtection="0"/>
    <xf numFmtId="0" fontId="17" fillId="33" borderId="26" applyNumberFormat="0" applyAlignment="0" applyProtection="0"/>
    <xf numFmtId="0" fontId="36" fillId="0" borderId="29" applyNumberFormat="0" applyFill="0" applyAlignment="0" applyProtection="0"/>
    <xf numFmtId="0" fontId="36" fillId="0" borderId="29" applyNumberFormat="0" applyFill="0" applyAlignment="0" applyProtection="0"/>
    <xf numFmtId="0" fontId="17" fillId="33" borderId="26" applyNumberFormat="0" applyAlignment="0" applyProtection="0"/>
    <xf numFmtId="44" fontId="3" fillId="0" borderId="0" applyFont="0" applyFill="0" applyBorder="0" applyAlignment="0" applyProtection="0"/>
    <xf numFmtId="0" fontId="17" fillId="33" borderId="26" applyNumberFormat="0" applyAlignment="0" applyProtection="0"/>
    <xf numFmtId="0" fontId="36" fillId="0" borderId="29" applyNumberFormat="0" applyFill="0" applyAlignment="0" applyProtection="0"/>
    <xf numFmtId="0" fontId="4" fillId="21" borderId="27" applyNumberFormat="0" applyFont="0" applyAlignment="0" applyProtection="0"/>
    <xf numFmtId="0" fontId="31" fillId="34" borderId="28" applyNumberFormat="0" applyAlignment="0" applyProtection="0"/>
    <xf numFmtId="0" fontId="24" fillId="18" borderId="26" applyNumberFormat="0" applyAlignment="0" applyProtection="0"/>
    <xf numFmtId="0" fontId="6" fillId="21" borderId="27" applyNumberFormat="0" applyFont="0" applyAlignment="0" applyProtection="0"/>
    <xf numFmtId="0" fontId="4" fillId="21" borderId="27" applyNumberFormat="0" applyFont="0" applyAlignment="0" applyProtection="0"/>
    <xf numFmtId="44" fontId="3" fillId="0" borderId="0" applyFont="0" applyFill="0" applyBorder="0" applyAlignment="0" applyProtection="0"/>
    <xf numFmtId="0" fontId="17" fillId="33" borderId="26" applyNumberFormat="0" applyAlignment="0" applyProtection="0"/>
    <xf numFmtId="0" fontId="24" fillId="18" borderId="26" applyNumberFormat="0" applyAlignment="0" applyProtection="0"/>
    <xf numFmtId="0" fontId="36" fillId="0" borderId="30" applyNumberFormat="0" applyFill="0" applyAlignment="0" applyProtection="0"/>
    <xf numFmtId="0" fontId="17" fillId="33" borderId="26" applyNumberFormat="0" applyAlignment="0" applyProtection="0"/>
    <xf numFmtId="0" fontId="36" fillId="0" borderId="30" applyNumberFormat="0" applyFill="0" applyAlignment="0" applyProtection="0"/>
    <xf numFmtId="0" fontId="6" fillId="21" borderId="27" applyNumberFormat="0" applyFont="0" applyAlignment="0" applyProtection="0"/>
    <xf numFmtId="0" fontId="6" fillId="21" borderId="27" applyNumberFormat="0" applyFont="0" applyAlignment="0" applyProtection="0"/>
    <xf numFmtId="0" fontId="4" fillId="21" borderId="27" applyNumberFormat="0" applyFont="0" applyAlignment="0" applyProtection="0"/>
    <xf numFmtId="167" fontId="3" fillId="0" borderId="0" applyFont="0" applyFill="0" applyBorder="0" applyAlignment="0" applyProtection="0"/>
    <xf numFmtId="0" fontId="24" fillId="24" borderId="26" applyNumberFormat="0" applyAlignment="0" applyProtection="0"/>
    <xf numFmtId="167" fontId="3" fillId="0" borderId="0" applyFont="0" applyFill="0" applyBorder="0" applyAlignment="0" applyProtection="0"/>
    <xf numFmtId="0" fontId="31" fillId="33" borderId="28" applyNumberFormat="0" applyAlignment="0" applyProtection="0"/>
    <xf numFmtId="0" fontId="36" fillId="0" borderId="30" applyNumberFormat="0" applyFill="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0" fontId="4" fillId="21" borderId="27" applyNumberFormat="0" applyFon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3" borderId="28" applyNumberFormat="0" applyAlignment="0" applyProtection="0"/>
    <xf numFmtId="0" fontId="36" fillId="0" borderId="30" applyNumberFormat="0" applyFill="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44"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0" fontId="18" fillId="34" borderId="26" applyNumberFormat="0" applyAlignment="0" applyProtection="0"/>
    <xf numFmtId="44"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44"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44" fontId="3" fillId="0" borderId="0" applyFont="0" applyFill="0" applyBorder="0" applyAlignment="0" applyProtection="0"/>
    <xf numFmtId="0" fontId="31" fillId="33" borderId="28" applyNumberFormat="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44" fontId="3" fillId="0" borderId="0" applyFont="0" applyFill="0" applyBorder="0" applyAlignment="0" applyProtection="0"/>
    <xf numFmtId="0" fontId="24" fillId="18" borderId="26" applyNumberFormat="0" applyAlignment="0" applyProtection="0"/>
    <xf numFmtId="0" fontId="4" fillId="21" borderId="27" applyNumberFormat="0" applyFont="0" applyAlignment="0" applyProtection="0"/>
    <xf numFmtId="0" fontId="17" fillId="33" borderId="26" applyNumberFormat="0" applyAlignment="0" applyProtection="0"/>
    <xf numFmtId="44" fontId="3" fillId="0" borderId="0" applyFont="0" applyFill="0" applyBorder="0" applyAlignment="0" applyProtection="0"/>
    <xf numFmtId="0" fontId="24" fillId="18" borderId="26" applyNumberFormat="0" applyAlignment="0" applyProtection="0"/>
    <xf numFmtId="0" fontId="17" fillId="33" borderId="26" applyNumberFormat="0" applyAlignment="0" applyProtection="0"/>
    <xf numFmtId="44" fontId="3" fillId="0" borderId="0" applyFont="0" applyFill="0" applyBorder="0" applyAlignment="0" applyProtection="0"/>
    <xf numFmtId="0" fontId="24" fillId="18" borderId="26" applyNumberFormat="0" applyAlignment="0" applyProtection="0"/>
    <xf numFmtId="0" fontId="17" fillId="33" borderId="26" applyNumberFormat="0" applyAlignment="0" applyProtection="0"/>
    <xf numFmtId="44" fontId="3" fillId="0" borderId="0" applyFont="0" applyFill="0" applyBorder="0" applyAlignment="0" applyProtection="0"/>
    <xf numFmtId="0" fontId="17" fillId="33" borderId="26"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xf numFmtId="167" fontId="3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7" fontId="39" fillId="0" borderId="0" applyFont="0" applyFill="0" applyBorder="0" applyAlignment="0" applyProtection="0"/>
    <xf numFmtId="0" fontId="4" fillId="21" borderId="19" applyNumberFormat="0" applyFont="0" applyAlignment="0" applyProtection="0"/>
    <xf numFmtId="0" fontId="4" fillId="21" borderId="19" applyNumberFormat="0" applyFont="0" applyAlignment="0" applyProtection="0"/>
    <xf numFmtId="166" fontId="6" fillId="0" borderId="0" applyFont="0" applyFill="0" applyBorder="0" applyAlignment="0" applyProtection="0"/>
    <xf numFmtId="0" fontId="31" fillId="34" borderId="20" applyNumberFormat="0" applyAlignment="0" applyProtection="0"/>
    <xf numFmtId="167" fontId="3" fillId="0" borderId="0" applyFont="0" applyFill="0" applyBorder="0" applyAlignment="0" applyProtection="0"/>
    <xf numFmtId="0" fontId="6" fillId="21" borderId="19" applyNumberFormat="0" applyFont="0" applyAlignment="0" applyProtection="0"/>
    <xf numFmtId="0" fontId="24" fillId="18" borderId="12" applyNumberFormat="0" applyAlignment="0" applyProtection="0"/>
    <xf numFmtId="172" fontId="4" fillId="0" borderId="0" applyFont="0" applyFill="0" applyBorder="0" applyAlignment="0" applyProtection="0"/>
    <xf numFmtId="166" fontId="6" fillId="0" borderId="0" applyFont="0" applyFill="0" applyBorder="0" applyAlignment="0" applyProtection="0"/>
    <xf numFmtId="172" fontId="4" fillId="0" borderId="0" applyFont="0" applyFill="0" applyBorder="0" applyAlignment="0" applyProtection="0"/>
    <xf numFmtId="0" fontId="6" fillId="21" borderId="19" applyNumberFormat="0" applyFont="0" applyAlignment="0" applyProtection="0"/>
    <xf numFmtId="0" fontId="36" fillId="0" borderId="25" applyNumberFormat="0" applyFill="0" applyAlignment="0" applyProtection="0"/>
    <xf numFmtId="166" fontId="6" fillId="0" borderId="0" applyFont="0" applyFill="0" applyBorder="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18" borderId="12" applyNumberFormat="0" applyAlignment="0" applyProtection="0"/>
    <xf numFmtId="166" fontId="6" fillId="0" borderId="0" applyFont="0" applyFill="0" applyBorder="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3" borderId="20"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24" fillId="18"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18" fillId="34"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24" fillId="18"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8" fillId="3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8" fillId="34"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24" fillId="24"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6" fillId="0" borderId="24"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4"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2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6" fillId="21" borderId="19" applyNumberFormat="0" applyFon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17" fillId="33"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24" fillId="24"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6"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24" fillId="18"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5" applyNumberFormat="0" applyFill="0" applyAlignment="0" applyProtection="0"/>
    <xf numFmtId="0" fontId="31" fillId="33" borderId="20" applyNumberFormat="0" applyAlignment="0" applyProtection="0"/>
    <xf numFmtId="0" fontId="24" fillId="18"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6" fillId="21" borderId="19" applyNumberFormat="0" applyFont="0" applyAlignment="0" applyProtection="0"/>
    <xf numFmtId="44" fontId="3" fillId="0" borderId="0" applyFont="0" applyFill="0" applyBorder="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4" borderId="20" applyNumberFormat="0" applyAlignment="0" applyProtection="0"/>
    <xf numFmtId="0" fontId="36" fillId="0" borderId="25" applyNumberFormat="0" applyFill="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18" fillId="3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31" fillId="33" borderId="20" applyNumberFormat="0" applyAlignment="0" applyProtection="0"/>
    <xf numFmtId="0" fontId="4"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6"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24" fillId="24"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31" fillId="34" borderId="20" applyNumberFormat="0" applyAlignment="0" applyProtection="0"/>
    <xf numFmtId="0" fontId="36" fillId="0" borderId="25" applyNumberFormat="0" applyFill="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3" borderId="20"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24" fillId="18"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18" fillId="34"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24" fillId="18"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8" fillId="3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8" fillId="34"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24" fillId="24"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6" fillId="0" borderId="24"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4"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2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44" fontId="3" fillId="0" borderId="0" applyFont="0" applyFill="0" applyBorder="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17" fillId="33"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18" fillId="34"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24" fillId="18"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8" fillId="3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8" fillId="34"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24" fillId="24"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6" fillId="0" borderId="24"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4"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2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44" fontId="3" fillId="0" borderId="0" applyFont="0" applyFill="0" applyBorder="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17" fillId="33"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18" fillId="34"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24" fillId="18"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8" fillId="3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8" fillId="34"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24" fillId="24"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6" fillId="0" borderId="24"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4"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2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17" fillId="33"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1" fillId="33"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18" fillId="34"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24" fillId="24" borderId="12" applyNumberFormat="0" applyAlignment="0" applyProtection="0"/>
    <xf numFmtId="0" fontId="17" fillId="33" borderId="12"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18" fillId="34" borderId="12" applyNumberFormat="0" applyAlignment="0" applyProtection="0"/>
    <xf numFmtId="0" fontId="24" fillId="18" borderId="12"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8" fillId="3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3" borderId="20" applyNumberFormat="0" applyAlignment="0" applyProtection="0"/>
    <xf numFmtId="0" fontId="31" fillId="34" borderId="20"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5" applyNumberFormat="0" applyFill="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4" fillId="21" borderId="19" applyNumberFormat="0" applyFont="0" applyAlignment="0" applyProtection="0"/>
    <xf numFmtId="0" fontId="6"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24" fillId="18"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8" fillId="3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4" fillId="21" borderId="19" applyNumberFormat="0" applyFont="0" applyAlignment="0" applyProtection="0"/>
    <xf numFmtId="0" fontId="18" fillId="34"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1" fillId="33" borderId="20"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18" fillId="34"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24" borderId="12" applyNumberFormat="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17" fillId="33"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24" fillId="24"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6" fillId="0" borderId="25" applyNumberFormat="0" applyFill="0" applyAlignment="0" applyProtection="0"/>
    <xf numFmtId="0" fontId="17" fillId="33" borderId="12" applyNumberFormat="0" applyAlignment="0" applyProtection="0"/>
    <xf numFmtId="0" fontId="18" fillId="34"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24" fillId="24" borderId="12" applyNumberFormat="0" applyAlignment="0" applyProtection="0"/>
    <xf numFmtId="0" fontId="4" fillId="21" borderId="19" applyNumberFormat="0" applyFont="0" applyAlignment="0" applyProtection="0"/>
    <xf numFmtId="0" fontId="36" fillId="0" borderId="24" applyNumberFormat="0" applyFill="0" applyAlignment="0" applyProtection="0"/>
    <xf numFmtId="0" fontId="36" fillId="0" borderId="24" applyNumberFormat="0" applyFill="0" applyAlignment="0" applyProtection="0"/>
    <xf numFmtId="0" fontId="31" fillId="33" borderId="20" applyNumberFormat="0" applyAlignment="0" applyProtection="0"/>
    <xf numFmtId="0" fontId="36" fillId="0" borderId="24"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24" fillId="18" borderId="12" applyNumberFormat="0" applyAlignment="0" applyProtection="0"/>
    <xf numFmtId="0" fontId="18" fillId="34" borderId="12" applyNumberFormat="0" applyAlignment="0" applyProtection="0"/>
    <xf numFmtId="0" fontId="17" fillId="33"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4" applyNumberFormat="0" applyFill="0" applyAlignment="0" applyProtection="0"/>
    <xf numFmtId="0" fontId="36" fillId="0" borderId="25" applyNumberFormat="0" applyFill="0" applyAlignment="0" applyProtection="0"/>
    <xf numFmtId="0" fontId="31" fillId="33" borderId="20" applyNumberFormat="0" applyAlignment="0" applyProtection="0"/>
    <xf numFmtId="0" fontId="31" fillId="33" borderId="20"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6" fillId="21" borderId="19" applyNumberFormat="0" applyFon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36" fillId="0" borderId="25"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31" fillId="33" borderId="20" applyNumberFormat="0" applyAlignment="0" applyProtection="0"/>
    <xf numFmtId="0" fontId="17" fillId="33" borderId="12" applyNumberFormat="0" applyAlignment="0" applyProtection="0"/>
    <xf numFmtId="0" fontId="4" fillId="21" borderId="19" applyNumberFormat="0" applyFont="0" applyAlignment="0" applyProtection="0"/>
    <xf numFmtId="0" fontId="36" fillId="0" borderId="25" applyNumberFormat="0" applyFill="0" applyAlignment="0" applyProtection="0"/>
    <xf numFmtId="0" fontId="4" fillId="21" borderId="19" applyNumberFormat="0" applyFont="0" applyAlignment="0" applyProtection="0"/>
    <xf numFmtId="0" fontId="24" fillId="18" borderId="12" applyNumberFormat="0" applyAlignment="0" applyProtection="0"/>
    <xf numFmtId="0" fontId="31" fillId="33" borderId="20" applyNumberFormat="0" applyAlignment="0" applyProtection="0"/>
    <xf numFmtId="0" fontId="6"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36" fillId="0" borderId="24" applyNumberFormat="0" applyFill="0" applyAlignment="0" applyProtection="0"/>
    <xf numFmtId="0" fontId="24" fillId="18" borderId="12" applyNumberFormat="0" applyAlignment="0" applyProtection="0"/>
    <xf numFmtId="0" fontId="24" fillId="24" borderId="12" applyNumberFormat="0" applyAlignment="0" applyProtection="0"/>
    <xf numFmtId="0" fontId="31" fillId="33" borderId="20" applyNumberFormat="0" applyAlignment="0" applyProtection="0"/>
    <xf numFmtId="0" fontId="24" fillId="24"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4" fillId="21" borderId="19" applyNumberFormat="0" applyFont="0" applyAlignment="0" applyProtection="0"/>
    <xf numFmtId="0" fontId="6"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3" borderId="20" applyNumberFormat="0" applyAlignment="0" applyProtection="0"/>
    <xf numFmtId="0" fontId="31" fillId="33"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4" fillId="21" borderId="19" applyNumberFormat="0" applyFon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4" applyNumberFormat="0" applyFill="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4" fillId="21" borderId="19" applyNumberFormat="0" applyFont="0" applyAlignment="0" applyProtection="0"/>
    <xf numFmtId="0" fontId="17" fillId="33" borderId="12" applyNumberFormat="0" applyAlignment="0" applyProtection="0"/>
    <xf numFmtId="0" fontId="36" fillId="0" borderId="25" applyNumberFormat="0" applyFill="0" applyAlignment="0" applyProtection="0"/>
    <xf numFmtId="0" fontId="24" fillId="18"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4" borderId="20" applyNumberFormat="0" applyAlignment="0" applyProtection="0"/>
    <xf numFmtId="0" fontId="31" fillId="33"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4" fillId="21" borderId="19" applyNumberFormat="0" applyFont="0" applyAlignment="0" applyProtection="0"/>
    <xf numFmtId="0" fontId="31" fillId="33" borderId="20" applyNumberFormat="0" applyAlignment="0" applyProtection="0"/>
    <xf numFmtId="0" fontId="31" fillId="33" borderId="20" applyNumberFormat="0" applyAlignment="0" applyProtection="0"/>
    <xf numFmtId="0" fontId="18" fillId="34" borderId="12" applyNumberFormat="0" applyAlignment="0" applyProtection="0"/>
    <xf numFmtId="0" fontId="6" fillId="21" borderId="19" applyNumberFormat="0" applyFont="0" applyAlignment="0" applyProtection="0"/>
    <xf numFmtId="0" fontId="24" fillId="18"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24" fillId="18" borderId="12" applyNumberFormat="0" applyAlignment="0" applyProtection="0"/>
    <xf numFmtId="0" fontId="6" fillId="21" borderId="19" applyNumberFormat="0" applyFont="0" applyAlignment="0" applyProtection="0"/>
    <xf numFmtId="0" fontId="18" fillId="34" borderId="12" applyNumberFormat="0" applyAlignment="0" applyProtection="0"/>
    <xf numFmtId="0" fontId="18" fillId="34" borderId="12" applyNumberFormat="0" applyAlignment="0" applyProtection="0"/>
    <xf numFmtId="0" fontId="17" fillId="33" borderId="12" applyNumberFormat="0" applyAlignment="0" applyProtection="0"/>
    <xf numFmtId="0" fontId="31" fillId="33" borderId="20" applyNumberFormat="0" applyAlignment="0" applyProtection="0"/>
    <xf numFmtId="0" fontId="31" fillId="33" borderId="20" applyNumberFormat="0" applyAlignment="0" applyProtection="0"/>
    <xf numFmtId="0" fontId="31" fillId="34" borderId="20" applyNumberFormat="0" applyAlignment="0" applyProtection="0"/>
    <xf numFmtId="0" fontId="6" fillId="21" borderId="19" applyNumberFormat="0" applyFont="0" applyAlignment="0" applyProtection="0"/>
    <xf numFmtId="0" fontId="24" fillId="18" borderId="12" applyNumberFormat="0" applyAlignment="0" applyProtection="0"/>
    <xf numFmtId="0" fontId="18" fillId="34" borderId="12" applyNumberFormat="0" applyAlignment="0" applyProtection="0"/>
    <xf numFmtId="0" fontId="31" fillId="34" borderId="20" applyNumberFormat="0" applyAlignment="0" applyProtection="0"/>
    <xf numFmtId="0" fontId="17" fillId="33" borderId="12" applyNumberFormat="0" applyAlignment="0" applyProtection="0"/>
    <xf numFmtId="0" fontId="17" fillId="33" borderId="12" applyNumberFormat="0" applyAlignment="0" applyProtection="0"/>
    <xf numFmtId="0" fontId="31" fillId="34" borderId="20" applyNumberFormat="0" applyAlignment="0" applyProtection="0"/>
    <xf numFmtId="0" fontId="24" fillId="24" borderId="12" applyNumberFormat="0" applyAlignment="0" applyProtection="0"/>
    <xf numFmtId="0" fontId="24" fillId="24" borderId="12"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4" borderId="20"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24" fillId="18" borderId="12" applyNumberFormat="0" applyAlignment="0" applyProtection="0"/>
    <xf numFmtId="0" fontId="36" fillId="0" borderId="24" applyNumberFormat="0" applyFill="0" applyAlignment="0" applyProtection="0"/>
    <xf numFmtId="0" fontId="24" fillId="24"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24" borderId="12" applyNumberFormat="0" applyAlignment="0" applyProtection="0"/>
    <xf numFmtId="0" fontId="17" fillId="33" borderId="12" applyNumberFormat="0" applyAlignment="0" applyProtection="0"/>
    <xf numFmtId="0" fontId="24" fillId="18" borderId="12" applyNumberFormat="0" applyAlignment="0" applyProtection="0"/>
    <xf numFmtId="0" fontId="31" fillId="33" borderId="20" applyNumberFormat="0" applyAlignment="0" applyProtection="0"/>
    <xf numFmtId="0" fontId="31" fillId="34" borderId="20" applyNumberFormat="0" applyAlignment="0" applyProtection="0"/>
    <xf numFmtId="0" fontId="24" fillId="24" borderId="12" applyNumberFormat="0" applyAlignment="0" applyProtection="0"/>
    <xf numFmtId="0" fontId="36" fillId="0" borderId="25"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36" fillId="0" borderId="25" applyNumberFormat="0" applyFill="0" applyAlignment="0" applyProtection="0"/>
    <xf numFmtId="0" fontId="24" fillId="24" borderId="12" applyNumberFormat="0" applyAlignment="0" applyProtection="0"/>
    <xf numFmtId="0" fontId="36" fillId="0" borderId="25" applyNumberFormat="0" applyFill="0" applyAlignment="0" applyProtection="0"/>
    <xf numFmtId="0" fontId="31" fillId="33" borderId="20" applyNumberFormat="0" applyAlignment="0" applyProtection="0"/>
    <xf numFmtId="0" fontId="6" fillId="21" borderId="19" applyNumberFormat="0" applyFont="0" applyAlignment="0" applyProtection="0"/>
    <xf numFmtId="0" fontId="24" fillId="24" borderId="12" applyNumberFormat="0" applyAlignment="0" applyProtection="0"/>
    <xf numFmtId="0" fontId="31" fillId="34" borderId="20" applyNumberFormat="0" applyAlignment="0" applyProtection="0"/>
    <xf numFmtId="0" fontId="31" fillId="33" borderId="20" applyNumberFormat="0" applyAlignment="0" applyProtection="0"/>
    <xf numFmtId="0" fontId="6"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17" fillId="33" borderId="12" applyNumberFormat="0" applyAlignment="0" applyProtection="0"/>
    <xf numFmtId="0" fontId="36" fillId="0" borderId="24" applyNumberFormat="0" applyFill="0" applyAlignment="0" applyProtection="0"/>
    <xf numFmtId="0" fontId="36" fillId="0" borderId="24" applyNumberFormat="0" applyFill="0" applyAlignment="0" applyProtection="0"/>
    <xf numFmtId="0" fontId="17" fillId="33" borderId="12" applyNumberFormat="0" applyAlignment="0" applyProtection="0"/>
    <xf numFmtId="0" fontId="17" fillId="33" borderId="12" applyNumberFormat="0" applyAlignment="0" applyProtection="0"/>
    <xf numFmtId="0" fontId="36" fillId="0" borderId="24" applyNumberFormat="0" applyFill="0" applyAlignment="0" applyProtection="0"/>
    <xf numFmtId="0" fontId="4" fillId="21" borderId="19" applyNumberFormat="0" applyFont="0" applyAlignment="0" applyProtection="0"/>
    <xf numFmtId="0" fontId="31" fillId="34" borderId="20" applyNumberFormat="0" applyAlignment="0" applyProtection="0"/>
    <xf numFmtId="0" fontId="24" fillId="18" borderId="12" applyNumberFormat="0" applyAlignment="0" applyProtection="0"/>
    <xf numFmtId="0" fontId="6" fillId="21" borderId="19" applyNumberFormat="0" applyFon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36" fillId="0" borderId="25" applyNumberFormat="0" applyFill="0" applyAlignment="0" applyProtection="0"/>
    <xf numFmtId="0" fontId="17" fillId="33" borderId="12" applyNumberFormat="0" applyAlignment="0" applyProtection="0"/>
    <xf numFmtId="0" fontId="36" fillId="0" borderId="25" applyNumberFormat="0" applyFill="0" applyAlignment="0" applyProtection="0"/>
    <xf numFmtId="0" fontId="6" fillId="21" borderId="19" applyNumberFormat="0" applyFont="0" applyAlignment="0" applyProtection="0"/>
    <xf numFmtId="0" fontId="6" fillId="21" borderId="19" applyNumberFormat="0" applyFont="0" applyAlignment="0" applyProtection="0"/>
    <xf numFmtId="0" fontId="4" fillId="21" borderId="19" applyNumberFormat="0" applyFont="0" applyAlignment="0" applyProtection="0"/>
    <xf numFmtId="0" fontId="24" fillId="24" borderId="12" applyNumberForma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4" fillId="21" borderId="19" applyNumberFormat="0" applyFont="0" applyAlignment="0" applyProtection="0"/>
    <xf numFmtId="0" fontId="31" fillId="33" borderId="20" applyNumberFormat="0" applyAlignment="0" applyProtection="0"/>
    <xf numFmtId="0" fontId="36" fillId="0" borderId="25" applyNumberFormat="0" applyFill="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18" fillId="34"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31" fillId="33" borderId="20"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4" fillId="21" borderId="19" applyNumberFormat="0" applyFon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24" fillId="18" borderId="12" applyNumberFormat="0" applyAlignment="0" applyProtection="0"/>
    <xf numFmtId="0" fontId="17" fillId="33" borderId="12" applyNumberFormat="0" applyAlignment="0" applyProtection="0"/>
    <xf numFmtId="0" fontId="17" fillId="33" borderId="12" applyNumberFormat="0" applyAlignment="0" applyProtection="0"/>
    <xf numFmtId="41" fontId="3" fillId="0" borderId="0" applyFont="0" applyFill="0" applyBorder="0" applyAlignment="0" applyProtection="0"/>
    <xf numFmtId="0" fontId="40" fillId="0" borderId="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2"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6"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164" fontId="3" fillId="0" borderId="0" applyFont="0" applyFill="0" applyBorder="0" applyAlignment="0" applyProtection="0"/>
    <xf numFmtId="0" fontId="56" fillId="0" borderId="0"/>
    <xf numFmtId="43" fontId="6" fillId="0" borderId="0" applyFont="0" applyFill="0" applyBorder="0" applyAlignment="0" applyProtection="0"/>
    <xf numFmtId="42" fontId="3" fillId="0" borderId="0" applyFont="0" applyFill="0" applyBorder="0" applyAlignment="0" applyProtection="0"/>
    <xf numFmtId="42" fontId="4"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cellStyleXfs>
  <cellXfs count="502">
    <xf numFmtId="0" fontId="0" fillId="0" borderId="0" xfId="0"/>
    <xf numFmtId="0" fontId="0" fillId="0" borderId="2" xfId="0" applyBorder="1" applyAlignment="1">
      <alignment horizontal="center"/>
    </xf>
    <xf numFmtId="0" fontId="0" fillId="0" borderId="0" xfId="0" applyAlignment="1">
      <alignment vertical="center"/>
    </xf>
    <xf numFmtId="0" fontId="0" fillId="0" borderId="0" xfId="0" applyAlignment="1">
      <alignment horizontal="justify" vertical="justify"/>
    </xf>
    <xf numFmtId="0" fontId="8" fillId="0" borderId="2" xfId="0" applyFont="1" applyBorder="1" applyAlignment="1">
      <alignment vertical="center"/>
    </xf>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10" fontId="0" fillId="0" borderId="2" xfId="54" applyNumberFormat="1" applyFont="1" applyBorder="1" applyAlignment="1">
      <alignment horizontal="center" vertical="center"/>
    </xf>
    <xf numFmtId="9" fontId="0" fillId="0" borderId="2" xfId="54" applyFont="1" applyBorder="1" applyAlignment="1">
      <alignment horizontal="center" vertical="center"/>
    </xf>
    <xf numFmtId="10" fontId="0" fillId="0" borderId="2" xfId="54" applyNumberFormat="1" applyFont="1" applyBorder="1" applyAlignment="1">
      <alignment horizontal="center"/>
    </xf>
    <xf numFmtId="0" fontId="0" fillId="0" borderId="2" xfId="0" applyBorder="1" applyAlignment="1">
      <alignment horizontal="center" vertical="center"/>
    </xf>
    <xf numFmtId="3" fontId="0" fillId="0" borderId="2" xfId="0" applyNumberFormat="1" applyBorder="1"/>
    <xf numFmtId="3" fontId="0" fillId="0" borderId="7" xfId="0" applyNumberFormat="1" applyBorder="1" applyAlignment="1">
      <alignment horizontal="right" vertical="center"/>
    </xf>
    <xf numFmtId="3" fontId="0" fillId="0" borderId="2" xfId="0" applyNumberFormat="1" applyBorder="1" applyAlignment="1">
      <alignment horizontal="right" vertical="center"/>
    </xf>
    <xf numFmtId="0" fontId="8" fillId="0" borderId="2" xfId="0" applyFont="1" applyBorder="1" applyAlignment="1">
      <alignment horizontal="justify" vertical="center"/>
    </xf>
    <xf numFmtId="0" fontId="0" fillId="0" borderId="2" xfId="0" applyBorder="1" applyAlignment="1">
      <alignment horizontal="justify" vertical="center"/>
    </xf>
    <xf numFmtId="167" fontId="0" fillId="0" borderId="0" xfId="53" applyFont="1"/>
    <xf numFmtId="0" fontId="47" fillId="0" borderId="0" xfId="0" applyFont="1"/>
    <xf numFmtId="0" fontId="5" fillId="0" borderId="0" xfId="0" applyFont="1"/>
    <xf numFmtId="0" fontId="0" fillId="0" borderId="3" xfId="0" applyBorder="1"/>
    <xf numFmtId="180" fontId="0" fillId="0" borderId="0" xfId="62889" applyNumberFormat="1" applyFont="1"/>
    <xf numFmtId="0" fontId="42" fillId="0" borderId="0" xfId="0" applyFont="1" applyAlignment="1">
      <alignment vertical="center"/>
    </xf>
    <xf numFmtId="3" fontId="0" fillId="0" borderId="0" xfId="0" applyNumberFormat="1"/>
    <xf numFmtId="167" fontId="42" fillId="5" borderId="2" xfId="53" applyFont="1" applyFill="1" applyBorder="1" applyAlignment="1">
      <alignment vertical="center"/>
    </xf>
    <xf numFmtId="167" fontId="42" fillId="4" borderId="2" xfId="53" applyFont="1" applyFill="1" applyBorder="1" applyAlignment="1">
      <alignment vertical="center"/>
    </xf>
    <xf numFmtId="167" fontId="42" fillId="6" borderId="2" xfId="53" applyFont="1" applyFill="1" applyBorder="1" applyAlignment="1">
      <alignment vertical="center"/>
    </xf>
    <xf numFmtId="167" fontId="41" fillId="2" borderId="8" xfId="53" applyFont="1" applyFill="1" applyBorder="1" applyAlignment="1">
      <alignment vertical="center"/>
    </xf>
    <xf numFmtId="167" fontId="41" fillId="2" borderId="2" xfId="53" applyFont="1" applyFill="1" applyBorder="1" applyAlignment="1">
      <alignment vertical="center"/>
    </xf>
    <xf numFmtId="167" fontId="41" fillId="2" borderId="2" xfId="53" applyFont="1" applyFill="1" applyBorder="1" applyAlignment="1">
      <alignment vertical="center" wrapText="1"/>
    </xf>
    <xf numFmtId="167" fontId="41" fillId="0" borderId="2" xfId="53" applyFont="1" applyBorder="1" applyAlignment="1">
      <alignment horizontal="right" vertical="center"/>
    </xf>
    <xf numFmtId="167" fontId="41" fillId="2" borderId="2" xfId="53" applyFont="1" applyFill="1" applyBorder="1" applyAlignment="1">
      <alignment horizontal="center" vertical="center" wrapText="1"/>
    </xf>
    <xf numFmtId="167" fontId="42" fillId="0" borderId="2" xfId="53" applyFont="1" applyBorder="1" applyAlignment="1">
      <alignment vertical="center"/>
    </xf>
    <xf numFmtId="3" fontId="44" fillId="8" borderId="11" xfId="53" applyNumberFormat="1" applyFont="1" applyFill="1" applyBorder="1" applyAlignment="1">
      <alignment horizontal="center" vertical="center"/>
    </xf>
    <xf numFmtId="167" fontId="41" fillId="2" borderId="8" xfId="53" applyFont="1" applyFill="1" applyBorder="1" applyAlignment="1">
      <alignment horizontal="right" vertical="center" wrapText="1"/>
    </xf>
    <xf numFmtId="167" fontId="41" fillId="0" borderId="8" xfId="53" applyFont="1" applyBorder="1" applyAlignment="1">
      <alignment horizontal="right" vertical="center"/>
    </xf>
    <xf numFmtId="167" fontId="41" fillId="2" borderId="8" xfId="53" applyFont="1" applyFill="1" applyBorder="1" applyAlignment="1">
      <alignment horizontal="right" vertical="center"/>
    </xf>
    <xf numFmtId="167" fontId="41" fillId="2" borderId="2" xfId="53" applyFont="1" applyFill="1" applyBorder="1" applyAlignment="1">
      <alignment horizontal="right" vertical="center"/>
    </xf>
    <xf numFmtId="167" fontId="41" fillId="2" borderId="2" xfId="53" applyFont="1" applyFill="1" applyBorder="1" applyAlignment="1">
      <alignment horizontal="right" vertical="center" wrapText="1"/>
    </xf>
    <xf numFmtId="167" fontId="41" fillId="2" borderId="8" xfId="53" applyFont="1" applyFill="1" applyBorder="1" applyAlignment="1">
      <alignment horizontal="center" vertical="center" wrapText="1"/>
    </xf>
    <xf numFmtId="167" fontId="41" fillId="2" borderId="8" xfId="53" applyFont="1" applyFill="1" applyBorder="1" applyAlignment="1">
      <alignment horizontal="center" vertical="center"/>
    </xf>
    <xf numFmtId="167" fontId="41" fillId="2" borderId="4" xfId="53" applyFont="1" applyFill="1" applyBorder="1" applyAlignment="1">
      <alignment horizontal="right" vertical="center"/>
    </xf>
    <xf numFmtId="167" fontId="41" fillId="0" borderId="0" xfId="53" applyFont="1" applyAlignment="1">
      <alignment horizontal="right" vertical="center"/>
    </xf>
    <xf numFmtId="42" fontId="0" fillId="0" borderId="0" xfId="0" applyNumberFormat="1"/>
    <xf numFmtId="167" fontId="50" fillId="2" borderId="0" xfId="53" applyFont="1" applyFill="1" applyAlignment="1" applyProtection="1">
      <alignment horizontal="right" vertical="center"/>
      <protection locked="0"/>
    </xf>
    <xf numFmtId="167" fontId="42" fillId="8" borderId="2" xfId="53" applyFont="1" applyFill="1" applyBorder="1" applyAlignment="1">
      <alignment vertical="center"/>
    </xf>
    <xf numFmtId="167" fontId="42" fillId="2" borderId="2" xfId="53" applyFont="1" applyFill="1" applyBorder="1" applyAlignment="1">
      <alignment horizontal="right" vertical="center"/>
    </xf>
    <xf numFmtId="167" fontId="42" fillId="6" borderId="2" xfId="53" applyFont="1" applyFill="1" applyBorder="1" applyAlignment="1">
      <alignment vertical="center" wrapText="1"/>
    </xf>
    <xf numFmtId="167" fontId="42" fillId="5" borderId="2" xfId="53" applyFont="1" applyFill="1" applyBorder="1" applyAlignment="1">
      <alignment vertical="center" wrapText="1"/>
    </xf>
    <xf numFmtId="167" fontId="42" fillId="6" borderId="9" xfId="0" applyNumberFormat="1" applyFont="1" applyFill="1" applyBorder="1" applyAlignment="1">
      <alignment vertical="center" wrapText="1"/>
    </xf>
    <xf numFmtId="172" fontId="42" fillId="4" borderId="2" xfId="0" applyNumberFormat="1" applyFont="1" applyFill="1" applyBorder="1" applyAlignment="1">
      <alignment vertical="center"/>
    </xf>
    <xf numFmtId="167" fontId="49" fillId="6" borderId="7" xfId="0" applyNumberFormat="1" applyFont="1" applyFill="1" applyBorder="1" applyAlignment="1">
      <alignment vertical="center"/>
    </xf>
    <xf numFmtId="180" fontId="49" fillId="6" borderId="7" xfId="62889" applyNumberFormat="1" applyFont="1" applyFill="1" applyBorder="1" applyAlignment="1">
      <alignment vertical="center"/>
    </xf>
    <xf numFmtId="172" fontId="49" fillId="4" borderId="7" xfId="0" applyNumberFormat="1" applyFont="1" applyFill="1" applyBorder="1" applyAlignment="1">
      <alignment vertical="center"/>
    </xf>
    <xf numFmtId="167" fontId="49" fillId="6" borderId="7" xfId="0" applyNumberFormat="1" applyFont="1" applyFill="1" applyBorder="1" applyAlignment="1">
      <alignment vertical="center" wrapText="1"/>
    </xf>
    <xf numFmtId="167" fontId="49" fillId="6" borderId="9" xfId="0" applyNumberFormat="1" applyFont="1" applyFill="1" applyBorder="1" applyAlignment="1">
      <alignment vertical="center" wrapText="1"/>
    </xf>
    <xf numFmtId="167" fontId="42" fillId="6" borderId="9" xfId="53" applyFont="1" applyFill="1" applyBorder="1" applyAlignment="1">
      <alignment vertical="center" wrapText="1"/>
    </xf>
    <xf numFmtId="167" fontId="42" fillId="6" borderId="7" xfId="53" applyFont="1" applyFill="1" applyBorder="1" applyAlignment="1">
      <alignment vertical="center"/>
    </xf>
    <xf numFmtId="167" fontId="49" fillId="6" borderId="2" xfId="0" applyNumberFormat="1" applyFont="1" applyFill="1" applyBorder="1" applyAlignment="1">
      <alignment vertical="center" wrapText="1"/>
    </xf>
    <xf numFmtId="167" fontId="49" fillId="4" borderId="2" xfId="0" applyNumberFormat="1" applyFont="1" applyFill="1" applyBorder="1" applyAlignment="1">
      <alignment vertical="center"/>
    </xf>
    <xf numFmtId="167" fontId="49" fillId="6" borderId="2" xfId="0" applyNumberFormat="1" applyFont="1" applyFill="1" applyBorder="1" applyAlignment="1">
      <alignment vertical="center"/>
    </xf>
    <xf numFmtId="3" fontId="41" fillId="2" borderId="0" xfId="53" applyNumberFormat="1" applyFont="1" applyFill="1" applyAlignment="1">
      <alignment horizontal="right" vertical="center"/>
    </xf>
    <xf numFmtId="0" fontId="41" fillId="2" borderId="0" xfId="0" applyFont="1" applyFill="1"/>
    <xf numFmtId="0" fontId="42" fillId="2" borderId="0" xfId="0" applyFont="1" applyFill="1" applyAlignment="1">
      <alignment horizontal="center" vertical="center"/>
    </xf>
    <xf numFmtId="0" fontId="44" fillId="5" borderId="2" xfId="0" applyFont="1" applyFill="1" applyBorder="1" applyAlignment="1">
      <alignment vertical="center" wrapText="1"/>
    </xf>
    <xf numFmtId="0" fontId="44" fillId="4" borderId="2" xfId="0" applyFont="1" applyFill="1" applyBorder="1" applyAlignment="1">
      <alignment vertical="center" wrapText="1"/>
    </xf>
    <xf numFmtId="0" fontId="44" fillId="6" borderId="2" xfId="0" applyFont="1" applyFill="1" applyBorder="1" applyAlignment="1">
      <alignment vertical="center" wrapText="1"/>
    </xf>
    <xf numFmtId="3" fontId="44" fillId="8" borderId="2" xfId="53" applyNumberFormat="1" applyFont="1" applyFill="1" applyBorder="1" applyAlignment="1">
      <alignment horizontal="center" vertical="center"/>
    </xf>
    <xf numFmtId="0" fontId="44" fillId="2" borderId="0" xfId="0" applyFont="1" applyFill="1" applyAlignment="1">
      <alignment horizontal="center" vertical="center"/>
    </xf>
    <xf numFmtId="0" fontId="44" fillId="3" borderId="11" xfId="0" applyFont="1" applyFill="1" applyBorder="1" applyAlignment="1">
      <alignment horizontal="center" vertical="center" wrapText="1"/>
    </xf>
    <xf numFmtId="0" fontId="44" fillId="3" borderId="11" xfId="0" applyFont="1" applyFill="1" applyBorder="1" applyAlignment="1">
      <alignment horizontal="center" vertical="center"/>
    </xf>
    <xf numFmtId="0" fontId="45" fillId="3" borderId="11" xfId="0" applyFont="1" applyFill="1" applyBorder="1" applyAlignment="1">
      <alignment horizontal="center" vertical="center" wrapText="1"/>
    </xf>
    <xf numFmtId="0" fontId="42" fillId="5" borderId="1" xfId="0" applyFont="1" applyFill="1" applyBorder="1" applyAlignment="1">
      <alignment horizontal="left" vertical="center" wrapText="1"/>
    </xf>
    <xf numFmtId="0" fontId="42" fillId="5" borderId="4" xfId="0" applyFont="1" applyFill="1" applyBorder="1" applyAlignment="1">
      <alignment vertical="center"/>
    </xf>
    <xf numFmtId="0" fontId="42" fillId="5" borderId="11" xfId="0" applyFont="1" applyFill="1" applyBorder="1" applyAlignment="1">
      <alignment horizontal="center" vertical="center"/>
    </xf>
    <xf numFmtId="0" fontId="42" fillId="5" borderId="11" xfId="0" applyFont="1" applyFill="1" applyBorder="1" applyAlignment="1">
      <alignment vertical="center"/>
    </xf>
    <xf numFmtId="0" fontId="42" fillId="5" borderId="11" xfId="0" applyFont="1" applyFill="1" applyBorder="1" applyAlignment="1">
      <alignment horizontal="center" vertical="center" wrapText="1"/>
    </xf>
    <xf numFmtId="0" fontId="43" fillId="5" borderId="11" xfId="0" applyFont="1" applyFill="1" applyBorder="1" applyAlignment="1">
      <alignment horizontal="center" vertical="center"/>
    </xf>
    <xf numFmtId="0" fontId="42" fillId="5" borderId="1" xfId="0" applyFont="1" applyFill="1" applyBorder="1" applyAlignment="1">
      <alignment horizontal="center" vertical="center"/>
    </xf>
    <xf numFmtId="0" fontId="42" fillId="4" borderId="2" xfId="0" applyFont="1" applyFill="1" applyBorder="1" applyAlignment="1">
      <alignment horizontal="left" vertical="center" wrapText="1"/>
    </xf>
    <xf numFmtId="0" fontId="42" fillId="4" borderId="8" xfId="0" applyFont="1" applyFill="1" applyBorder="1" applyAlignment="1">
      <alignment vertical="center"/>
    </xf>
    <xf numFmtId="0" fontId="42" fillId="4" borderId="8" xfId="0" applyFont="1" applyFill="1" applyBorder="1" applyAlignment="1">
      <alignment horizontal="left" vertical="center" wrapText="1"/>
    </xf>
    <xf numFmtId="0" fontId="42" fillId="4" borderId="9" xfId="0" applyFont="1" applyFill="1" applyBorder="1" applyAlignment="1">
      <alignment horizontal="left" vertical="center" wrapText="1"/>
    </xf>
    <xf numFmtId="0" fontId="42" fillId="4" borderId="9" xfId="0" applyFont="1" applyFill="1" applyBorder="1" applyAlignment="1">
      <alignment horizontal="center" vertical="center"/>
    </xf>
    <xf numFmtId="0" fontId="42" fillId="4" borderId="9" xfId="0" applyFont="1" applyFill="1" applyBorder="1" applyAlignment="1">
      <alignment vertical="center"/>
    </xf>
    <xf numFmtId="0" fontId="42" fillId="4" borderId="9" xfId="0" applyFont="1" applyFill="1" applyBorder="1" applyAlignment="1">
      <alignment horizontal="center" vertical="center" wrapText="1"/>
    </xf>
    <xf numFmtId="0" fontId="43" fillId="4" borderId="9" xfId="0" applyFont="1" applyFill="1" applyBorder="1" applyAlignment="1">
      <alignment horizontal="center" vertical="center"/>
    </xf>
    <xf numFmtId="0" fontId="42" fillId="4" borderId="2" xfId="0" applyFont="1" applyFill="1" applyBorder="1" applyAlignment="1">
      <alignment horizontal="center" vertical="center"/>
    </xf>
    <xf numFmtId="0" fontId="42" fillId="2" borderId="3" xfId="0" applyFont="1" applyFill="1" applyBorder="1" applyAlignment="1">
      <alignment vertical="center" wrapText="1"/>
    </xf>
    <xf numFmtId="0" fontId="42" fillId="6" borderId="2" xfId="0" applyFont="1" applyFill="1" applyBorder="1" applyAlignment="1">
      <alignment horizontal="center" vertical="center" wrapText="1"/>
    </xf>
    <xf numFmtId="0" fontId="42" fillId="6" borderId="8" xfId="0" applyFont="1" applyFill="1" applyBorder="1" applyAlignment="1">
      <alignment vertical="center"/>
    </xf>
    <xf numFmtId="0" fontId="42" fillId="6" borderId="2" xfId="0" applyFont="1" applyFill="1" applyBorder="1" applyAlignment="1">
      <alignment horizontal="left" vertical="center" wrapText="1"/>
    </xf>
    <xf numFmtId="0" fontId="42" fillId="6" borderId="9" xfId="0" applyFont="1" applyFill="1" applyBorder="1" applyAlignment="1">
      <alignment horizontal="center" vertical="center" wrapText="1"/>
    </xf>
    <xf numFmtId="0" fontId="42" fillId="6" borderId="9" xfId="0" applyFont="1" applyFill="1" applyBorder="1" applyAlignment="1">
      <alignment vertical="center"/>
    </xf>
    <xf numFmtId="0" fontId="42" fillId="6" borderId="9" xfId="0" applyFont="1" applyFill="1" applyBorder="1" applyAlignment="1">
      <alignment horizontal="center" vertical="center"/>
    </xf>
    <xf numFmtId="0" fontId="43" fillId="6" borderId="9" xfId="0" applyFont="1" applyFill="1" applyBorder="1" applyAlignment="1">
      <alignment horizontal="center" vertical="center"/>
    </xf>
    <xf numFmtId="0" fontId="42" fillId="6" borderId="2" xfId="0" applyFont="1" applyFill="1" applyBorder="1" applyAlignment="1">
      <alignment horizontal="center" vertical="center"/>
    </xf>
    <xf numFmtId="0" fontId="41" fillId="2" borderId="2" xfId="0" applyFont="1" applyFill="1" applyBorder="1" applyAlignment="1">
      <alignment horizontal="justify" vertical="center" wrapText="1"/>
    </xf>
    <xf numFmtId="0" fontId="41" fillId="0" borderId="2" xfId="0" applyFont="1" applyBorder="1" applyAlignment="1">
      <alignment horizontal="center" vertical="center"/>
    </xf>
    <xf numFmtId="0" fontId="41" fillId="0" borderId="7" xfId="0" applyFont="1" applyBorder="1" applyAlignment="1">
      <alignment horizontal="center" vertical="center" wrapText="1"/>
    </xf>
    <xf numFmtId="0" fontId="41" fillId="0" borderId="2" xfId="0" applyFont="1" applyBorder="1" applyAlignment="1">
      <alignment horizontal="justify" vertical="center" wrapText="1"/>
    </xf>
    <xf numFmtId="0" fontId="41" fillId="0" borderId="8" xfId="0" applyFont="1" applyBorder="1" applyAlignment="1">
      <alignment horizontal="center" vertical="center" wrapText="1"/>
    </xf>
    <xf numFmtId="0" fontId="41" fillId="2" borderId="8"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2" borderId="7"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2" xfId="0" applyFont="1" applyFill="1" applyBorder="1" applyAlignment="1">
      <alignment horizontal="justify" vertical="center"/>
    </xf>
    <xf numFmtId="0" fontId="41" fillId="2" borderId="0" xfId="0" applyFont="1" applyFill="1" applyAlignment="1">
      <alignment vertical="center"/>
    </xf>
    <xf numFmtId="0" fontId="41" fillId="2" borderId="1" xfId="0" applyFont="1" applyFill="1" applyBorder="1" applyAlignment="1">
      <alignment horizontal="center" vertical="center"/>
    </xf>
    <xf numFmtId="0" fontId="41" fillId="2" borderId="3" xfId="0" applyFont="1" applyFill="1" applyBorder="1" applyAlignment="1">
      <alignment horizontal="center" vertical="center"/>
    </xf>
    <xf numFmtId="9" fontId="41" fillId="0" borderId="2" xfId="0" applyNumberFormat="1" applyFont="1" applyBorder="1" applyAlignment="1">
      <alignment horizontal="center" vertical="center" wrapText="1"/>
    </xf>
    <xf numFmtId="0" fontId="41" fillId="0" borderId="1" xfId="0" applyFont="1" applyBorder="1" applyAlignment="1">
      <alignment horizontal="center" vertical="center"/>
    </xf>
    <xf numFmtId="0" fontId="41" fillId="0" borderId="2" xfId="0" applyFont="1" applyBorder="1" applyAlignment="1">
      <alignment horizontal="justify" vertical="center"/>
    </xf>
    <xf numFmtId="0" fontId="41" fillId="2" borderId="2" xfId="0" applyFont="1" applyFill="1" applyBorder="1" applyAlignment="1">
      <alignment horizontal="center" vertical="center"/>
    </xf>
    <xf numFmtId="0" fontId="42" fillId="6" borderId="8" xfId="0" applyFont="1" applyFill="1" applyBorder="1" applyAlignment="1">
      <alignment horizontal="left" vertical="center"/>
    </xf>
    <xf numFmtId="0" fontId="42" fillId="6" borderId="9" xfId="0" applyFont="1" applyFill="1" applyBorder="1" applyAlignment="1">
      <alignment horizontal="left" vertical="center" wrapText="1"/>
    </xf>
    <xf numFmtId="0" fontId="42" fillId="6" borderId="9" xfId="0" applyFont="1" applyFill="1" applyBorder="1" applyAlignment="1">
      <alignment vertical="center" wrapText="1"/>
    </xf>
    <xf numFmtId="0" fontId="43" fillId="6" borderId="9" xfId="0" applyFont="1" applyFill="1" applyBorder="1" applyAlignment="1">
      <alignment horizontal="center" vertical="center" wrapText="1"/>
    </xf>
    <xf numFmtId="0" fontId="41" fillId="2" borderId="3" xfId="0" applyFont="1" applyFill="1" applyBorder="1" applyAlignment="1">
      <alignment vertical="center" wrapText="1"/>
    </xf>
    <xf numFmtId="0" fontId="41" fillId="0" borderId="3" xfId="0" applyFont="1" applyBorder="1"/>
    <xf numFmtId="0" fontId="41" fillId="2" borderId="1" xfId="0" applyFont="1" applyFill="1" applyBorder="1" applyAlignment="1">
      <alignment vertical="center" wrapText="1"/>
    </xf>
    <xf numFmtId="0" fontId="41" fillId="2" borderId="8" xfId="0" applyFont="1" applyFill="1" applyBorder="1" applyAlignment="1">
      <alignment horizontal="center" vertical="center"/>
    </xf>
    <xf numFmtId="0" fontId="41" fillId="0" borderId="6" xfId="0" applyFont="1" applyBorder="1" applyAlignment="1">
      <alignment horizontal="center" vertical="center"/>
    </xf>
    <xf numFmtId="0" fontId="41" fillId="0" borderId="3" xfId="0" applyFont="1" applyBorder="1" applyAlignment="1">
      <alignment horizontal="center" vertical="center"/>
    </xf>
    <xf numFmtId="174" fontId="41" fillId="2" borderId="2" xfId="54" applyNumberFormat="1" applyFont="1" applyFill="1" applyBorder="1" applyAlignment="1">
      <alignment horizontal="justify" vertical="center" wrapText="1"/>
    </xf>
    <xf numFmtId="0" fontId="42" fillId="6" borderId="8" xfId="0" applyFont="1" applyFill="1" applyBorder="1" applyAlignment="1">
      <alignment horizontal="center" vertical="center" wrapText="1"/>
    </xf>
    <xf numFmtId="0" fontId="42" fillId="5" borderId="2" xfId="0" applyFont="1" applyFill="1" applyBorder="1" applyAlignment="1">
      <alignment horizontal="left" vertical="center" wrapText="1"/>
    </xf>
    <xf numFmtId="0" fontId="42" fillId="5" borderId="8" xfId="0" applyFont="1" applyFill="1" applyBorder="1" applyAlignment="1">
      <alignment vertical="center"/>
    </xf>
    <xf numFmtId="0" fontId="42" fillId="5" borderId="9" xfId="0" applyFont="1" applyFill="1" applyBorder="1" applyAlignment="1">
      <alignment horizontal="center" vertical="center"/>
    </xf>
    <xf numFmtId="0" fontId="42" fillId="5" borderId="9" xfId="0" applyFont="1" applyFill="1" applyBorder="1" applyAlignment="1">
      <alignment vertical="center"/>
    </xf>
    <xf numFmtId="0" fontId="42" fillId="4" borderId="8" xfId="0" applyFont="1" applyFill="1" applyBorder="1" applyAlignment="1">
      <alignment horizontal="left" vertical="center"/>
    </xf>
    <xf numFmtId="0" fontId="42" fillId="4" borderId="8" xfId="0" applyFont="1" applyFill="1" applyBorder="1" applyAlignment="1">
      <alignment horizontal="center" vertical="center"/>
    </xf>
    <xf numFmtId="0" fontId="41" fillId="2" borderId="3" xfId="0" applyFont="1" applyFill="1" applyBorder="1" applyAlignment="1">
      <alignment vertical="center"/>
    </xf>
    <xf numFmtId="0" fontId="41" fillId="0" borderId="9" xfId="0" applyFont="1" applyBorder="1" applyAlignment="1">
      <alignment horizontal="center" vertical="center" wrapText="1"/>
    </xf>
    <xf numFmtId="10" fontId="41" fillId="0" borderId="2" xfId="0" applyNumberFormat="1" applyFont="1" applyBorder="1" applyAlignment="1">
      <alignment horizontal="center" vertical="center" wrapText="1"/>
    </xf>
    <xf numFmtId="0" fontId="41" fillId="2" borderId="10" xfId="0" applyFont="1" applyFill="1" applyBorder="1" applyAlignment="1">
      <alignment vertical="center"/>
    </xf>
    <xf numFmtId="0" fontId="41" fillId="2" borderId="10" xfId="0" applyFont="1" applyFill="1" applyBorder="1" applyAlignment="1">
      <alignment horizontal="center" vertical="center"/>
    </xf>
    <xf numFmtId="0" fontId="41" fillId="2" borderId="10" xfId="0" applyFont="1" applyFill="1" applyBorder="1" applyAlignment="1">
      <alignment vertical="justify" wrapText="1"/>
    </xf>
    <xf numFmtId="0" fontId="41" fillId="2" borderId="10"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2" fillId="6" borderId="4" xfId="0" applyFont="1" applyFill="1" applyBorder="1" applyAlignment="1">
      <alignment vertical="center"/>
    </xf>
    <xf numFmtId="0" fontId="42" fillId="6" borderId="11" xfId="0" applyFont="1" applyFill="1" applyBorder="1" applyAlignment="1">
      <alignment vertical="center"/>
    </xf>
    <xf numFmtId="0" fontId="41" fillId="0" borderId="3" xfId="0" applyFont="1" applyBorder="1" applyAlignment="1">
      <alignment horizontal="center" vertical="center" wrapText="1"/>
    </xf>
    <xf numFmtId="0" fontId="41" fillId="0" borderId="3" xfId="0" applyFont="1" applyBorder="1" applyAlignment="1">
      <alignment vertical="center"/>
    </xf>
    <xf numFmtId="0" fontId="41" fillId="0" borderId="10" xfId="0" applyFont="1" applyBorder="1" applyAlignment="1">
      <alignment vertical="center"/>
    </xf>
    <xf numFmtId="0" fontId="41" fillId="0" borderId="10" xfId="0" applyFont="1" applyBorder="1" applyAlignment="1">
      <alignment horizontal="center" vertical="center"/>
    </xf>
    <xf numFmtId="0" fontId="41" fillId="0" borderId="10" xfId="0" applyFont="1" applyBorder="1" applyAlignment="1">
      <alignment horizontal="justify" vertical="center"/>
    </xf>
    <xf numFmtId="0" fontId="41" fillId="0" borderId="10" xfId="0" applyFont="1" applyBorder="1"/>
    <xf numFmtId="0" fontId="41" fillId="0" borderId="0" xfId="0" applyFont="1"/>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41" fillId="0" borderId="4" xfId="0" applyFont="1" applyBorder="1" applyAlignment="1">
      <alignment horizontal="center" vertical="center" wrapText="1"/>
    </xf>
    <xf numFmtId="0" fontId="42" fillId="6" borderId="8" xfId="0" applyFont="1" applyFill="1" applyBorder="1" applyAlignment="1">
      <alignment horizontal="left" vertical="center" wrapText="1"/>
    </xf>
    <xf numFmtId="0" fontId="41" fillId="2" borderId="4"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0" borderId="1" xfId="0" applyFont="1" applyBorder="1" applyAlignment="1">
      <alignment horizontal="center" wrapText="1"/>
    </xf>
    <xf numFmtId="3" fontId="41" fillId="2" borderId="2" xfId="0" applyNumberFormat="1" applyFont="1" applyFill="1" applyBorder="1" applyAlignment="1">
      <alignment horizontal="center" vertical="center" wrapText="1"/>
    </xf>
    <xf numFmtId="9" fontId="41" fillId="0" borderId="3" xfId="0" applyNumberFormat="1" applyFont="1" applyBorder="1" applyAlignment="1">
      <alignment horizontal="center" vertical="center"/>
    </xf>
    <xf numFmtId="0" fontId="41" fillId="0" borderId="2" xfId="0" applyFont="1" applyBorder="1" applyAlignment="1">
      <alignment horizontal="center" wrapText="1"/>
    </xf>
    <xf numFmtId="0" fontId="41" fillId="0" borderId="1" xfId="0" applyFont="1" applyBorder="1" applyAlignment="1">
      <alignment vertical="center"/>
    </xf>
    <xf numFmtId="0" fontId="41" fillId="6" borderId="2" xfId="0" applyFont="1" applyFill="1" applyBorder="1" applyAlignment="1">
      <alignment vertical="center"/>
    </xf>
    <xf numFmtId="0" fontId="42" fillId="6" borderId="8" xfId="0" applyFont="1" applyFill="1" applyBorder="1" applyAlignment="1">
      <alignment horizontal="justify" vertical="center" wrapText="1"/>
    </xf>
    <xf numFmtId="0" fontId="42" fillId="6" borderId="9" xfId="0" applyFont="1" applyFill="1" applyBorder="1" applyAlignment="1">
      <alignment horizontal="justify" vertical="center" wrapText="1"/>
    </xf>
    <xf numFmtId="0" fontId="41" fillId="2" borderId="2" xfId="0" applyFont="1" applyFill="1" applyBorder="1" applyAlignment="1">
      <alignment horizontal="center" wrapText="1"/>
    </xf>
    <xf numFmtId="0" fontId="41" fillId="12" borderId="8" xfId="0" applyFont="1" applyFill="1" applyBorder="1" applyAlignment="1">
      <alignment horizontal="center" vertical="center" wrapText="1"/>
    </xf>
    <xf numFmtId="0" fontId="41" fillId="2" borderId="1" xfId="0" applyFont="1" applyFill="1" applyBorder="1" applyAlignment="1">
      <alignment vertical="center"/>
    </xf>
    <xf numFmtId="0" fontId="41" fillId="0" borderId="7" xfId="0" applyFont="1" applyBorder="1" applyAlignment="1">
      <alignment horizontal="center" vertical="center"/>
    </xf>
    <xf numFmtId="9" fontId="41" fillId="0" borderId="1" xfId="0" applyNumberFormat="1" applyFont="1" applyBorder="1" applyAlignment="1">
      <alignment horizontal="center" vertical="center"/>
    </xf>
    <xf numFmtId="0" fontId="41" fillId="2" borderId="7" xfId="0" applyFont="1" applyFill="1" applyBorder="1" applyAlignment="1">
      <alignment horizontal="center" vertical="center"/>
    </xf>
    <xf numFmtId="9" fontId="41" fillId="0" borderId="2" xfId="0" applyNumberFormat="1" applyFont="1" applyBorder="1" applyAlignment="1">
      <alignment horizontal="center" vertical="center"/>
    </xf>
    <xf numFmtId="0" fontId="41" fillId="0" borderId="5" xfId="0" applyFont="1" applyBorder="1" applyAlignment="1">
      <alignment horizontal="center" vertical="center" wrapText="1"/>
    </xf>
    <xf numFmtId="9" fontId="41" fillId="2" borderId="1" xfId="0" applyNumberFormat="1" applyFont="1" applyFill="1" applyBorder="1" applyAlignment="1">
      <alignment horizontal="center" vertical="center"/>
    </xf>
    <xf numFmtId="0" fontId="41" fillId="0" borderId="0" xfId="0" applyFont="1" applyAlignment="1">
      <alignment horizontal="center" vertical="center" wrapText="1"/>
    </xf>
    <xf numFmtId="0" fontId="42" fillId="5" borderId="8" xfId="0" applyFont="1" applyFill="1" applyBorder="1" applyAlignment="1">
      <alignment horizontal="left" vertical="center"/>
    </xf>
    <xf numFmtId="0" fontId="42" fillId="5" borderId="9" xfId="0" applyFont="1" applyFill="1" applyBorder="1" applyAlignment="1">
      <alignment horizontal="left" vertical="center"/>
    </xf>
    <xf numFmtId="0" fontId="42" fillId="5" borderId="9" xfId="0" applyFont="1" applyFill="1" applyBorder="1" applyAlignment="1">
      <alignment vertical="center" wrapText="1"/>
    </xf>
    <xf numFmtId="0" fontId="42" fillId="5" borderId="9" xfId="0" applyFont="1" applyFill="1" applyBorder="1" applyAlignment="1">
      <alignment horizontal="center" vertical="center" wrapText="1"/>
    </xf>
    <xf numFmtId="3" fontId="41" fillId="2" borderId="2" xfId="0" applyNumberFormat="1" applyFont="1" applyFill="1" applyBorder="1" applyAlignment="1">
      <alignment horizontal="justify" vertical="center" wrapText="1"/>
    </xf>
    <xf numFmtId="3" fontId="41" fillId="0" borderId="8" xfId="0" applyNumberFormat="1" applyFont="1" applyBorder="1" applyAlignment="1">
      <alignment horizontal="center" vertical="center" wrapText="1"/>
    </xf>
    <xf numFmtId="3" fontId="41" fillId="0" borderId="8" xfId="0" applyNumberFormat="1" applyFont="1" applyBorder="1" applyAlignment="1">
      <alignment horizontal="center" vertical="center"/>
    </xf>
    <xf numFmtId="3" fontId="41" fillId="0" borderId="2" xfId="0" applyNumberFormat="1" applyFont="1" applyBorder="1" applyAlignment="1">
      <alignment horizontal="center" vertical="center"/>
    </xf>
    <xf numFmtId="3" fontId="41" fillId="12" borderId="8" xfId="0" applyNumberFormat="1" applyFont="1" applyFill="1" applyBorder="1" applyAlignment="1">
      <alignment horizontal="center" vertical="center"/>
    </xf>
    <xf numFmtId="3" fontId="41" fillId="0" borderId="2" xfId="0" applyNumberFormat="1" applyFont="1" applyBorder="1" applyAlignment="1">
      <alignment horizontal="center" vertical="center" wrapText="1"/>
    </xf>
    <xf numFmtId="3" fontId="41" fillId="2" borderId="8" xfId="0" applyNumberFormat="1" applyFont="1" applyFill="1" applyBorder="1" applyAlignment="1">
      <alignment horizontal="center" vertical="center"/>
    </xf>
    <xf numFmtId="3" fontId="41" fillId="2" borderId="8" xfId="0" applyNumberFormat="1" applyFont="1" applyFill="1" applyBorder="1" applyAlignment="1">
      <alignment horizontal="center" vertical="center" wrapText="1"/>
    </xf>
    <xf numFmtId="0" fontId="41" fillId="0" borderId="11" xfId="0" applyFont="1" applyBorder="1" applyAlignment="1">
      <alignment horizontal="center" vertical="center"/>
    </xf>
    <xf numFmtId="9" fontId="41" fillId="2" borderId="1" xfId="0" applyNumberFormat="1" applyFont="1" applyFill="1" applyBorder="1" applyAlignment="1">
      <alignment horizontal="center" vertical="center" wrapText="1"/>
    </xf>
    <xf numFmtId="3" fontId="41" fillId="2" borderId="2" xfId="0" applyNumberFormat="1" applyFont="1" applyFill="1" applyBorder="1" applyAlignment="1">
      <alignment horizontal="justify" vertical="center"/>
    </xf>
    <xf numFmtId="0" fontId="41" fillId="2" borderId="3" xfId="0" applyFont="1" applyFill="1" applyBorder="1" applyAlignment="1">
      <alignment horizontal="center" vertical="top" wrapText="1"/>
    </xf>
    <xf numFmtId="0" fontId="42" fillId="6" borderId="8" xfId="0" applyFont="1" applyFill="1" applyBorder="1" applyAlignment="1">
      <alignment vertical="center" wrapText="1"/>
    </xf>
    <xf numFmtId="0" fontId="41" fillId="7" borderId="2" xfId="0" applyFont="1" applyFill="1" applyBorder="1" applyAlignment="1">
      <alignment horizontal="justify" vertical="center" wrapText="1"/>
    </xf>
    <xf numFmtId="0" fontId="41" fillId="7" borderId="2" xfId="0" applyFont="1" applyFill="1" applyBorder="1" applyAlignment="1">
      <alignment horizontal="center" vertical="center" wrapText="1"/>
    </xf>
    <xf numFmtId="0" fontId="41" fillId="0" borderId="8" xfId="0" applyFont="1" applyBorder="1" applyAlignment="1">
      <alignment horizontal="center" vertical="center"/>
    </xf>
    <xf numFmtId="0" fontId="41" fillId="2" borderId="0" xfId="0" applyFont="1" applyFill="1" applyAlignment="1">
      <alignment horizontal="left" vertical="center" wrapText="1"/>
    </xf>
    <xf numFmtId="0" fontId="41" fillId="0" borderId="0" xfId="0" applyFont="1" applyAlignment="1">
      <alignment horizontal="left" vertical="center" wrapText="1"/>
    </xf>
    <xf numFmtId="0" fontId="41" fillId="0" borderId="3" xfId="0" applyFont="1" applyBorder="1" applyAlignment="1">
      <alignment horizontal="justify" vertical="center" wrapText="1"/>
    </xf>
    <xf numFmtId="3" fontId="41" fillId="2" borderId="3" xfId="0" applyNumberFormat="1" applyFont="1" applyFill="1" applyBorder="1" applyAlignment="1">
      <alignment horizontal="justify" vertical="center" wrapText="1"/>
    </xf>
    <xf numFmtId="9" fontId="41" fillId="2" borderId="2" xfId="0" applyNumberFormat="1" applyFont="1" applyFill="1" applyBorder="1" applyAlignment="1">
      <alignment horizontal="justify" vertical="center" wrapText="1"/>
    </xf>
    <xf numFmtId="9" fontId="41" fillId="2" borderId="8" xfId="0" applyNumberFormat="1" applyFont="1" applyFill="1" applyBorder="1" applyAlignment="1">
      <alignment horizontal="center" vertical="center"/>
    </xf>
    <xf numFmtId="9" fontId="41" fillId="2" borderId="2" xfId="0" applyNumberFormat="1" applyFont="1" applyFill="1" applyBorder="1" applyAlignment="1">
      <alignment horizontal="center" vertical="center"/>
    </xf>
    <xf numFmtId="0" fontId="41" fillId="2" borderId="3" xfId="0" applyFont="1" applyFill="1" applyBorder="1" applyAlignment="1">
      <alignment horizontal="center" vertical="justify"/>
    </xf>
    <xf numFmtId="0" fontId="41" fillId="2" borderId="4" xfId="0" applyFont="1" applyFill="1" applyBorder="1" applyAlignment="1">
      <alignment vertical="center"/>
    </xf>
    <xf numFmtId="0" fontId="41" fillId="2" borderId="6" xfId="0" applyFont="1" applyFill="1" applyBorder="1" applyAlignment="1">
      <alignment horizontal="center" vertical="center"/>
    </xf>
    <xf numFmtId="0" fontId="41" fillId="2" borderId="0" xfId="0" applyFont="1" applyFill="1" applyAlignment="1">
      <alignment horizontal="center" vertical="center"/>
    </xf>
    <xf numFmtId="0" fontId="41" fillId="0" borderId="9" xfId="0" applyFont="1" applyBorder="1" applyAlignment="1">
      <alignment horizontal="justify" vertical="center" wrapText="1"/>
    </xf>
    <xf numFmtId="0" fontId="41" fillId="2" borderId="2" xfId="0" applyFont="1" applyFill="1" applyBorder="1" applyAlignment="1">
      <alignment vertical="center" wrapText="1"/>
    </xf>
    <xf numFmtId="1" fontId="41" fillId="2" borderId="8" xfId="0" applyNumberFormat="1" applyFont="1" applyFill="1" applyBorder="1" applyAlignment="1">
      <alignment horizontal="center" vertical="center"/>
    </xf>
    <xf numFmtId="1" fontId="41" fillId="0" borderId="2" xfId="0" applyNumberFormat="1" applyFont="1" applyBorder="1" applyAlignment="1">
      <alignment horizontal="center" vertical="center"/>
    </xf>
    <xf numFmtId="1" fontId="41" fillId="2" borderId="2" xfId="0" applyNumberFormat="1" applyFont="1" applyFill="1" applyBorder="1" applyAlignment="1">
      <alignment horizontal="center" vertical="center"/>
    </xf>
    <xf numFmtId="0" fontId="48" fillId="2" borderId="3" xfId="0" applyFont="1" applyFill="1" applyBorder="1" applyAlignment="1">
      <alignment vertical="center"/>
    </xf>
    <xf numFmtId="0" fontId="49" fillId="4" borderId="2" xfId="0" applyFont="1" applyFill="1" applyBorder="1" applyAlignment="1">
      <alignment horizontal="left" vertical="center" wrapText="1"/>
    </xf>
    <xf numFmtId="0" fontId="49" fillId="4" borderId="8" xfId="0" applyFont="1" applyFill="1" applyBorder="1" applyAlignment="1">
      <alignment horizontal="left" vertical="center"/>
    </xf>
    <xf numFmtId="0" fontId="49" fillId="4" borderId="9" xfId="0" applyFont="1" applyFill="1" applyBorder="1" applyAlignment="1">
      <alignment vertical="center"/>
    </xf>
    <xf numFmtId="0" fontId="49" fillId="4" borderId="9" xfId="0" applyFont="1" applyFill="1" applyBorder="1" applyAlignment="1">
      <alignment horizontal="center" vertical="center"/>
    </xf>
    <xf numFmtId="0" fontId="48" fillId="2" borderId="0" xfId="0" applyFont="1" applyFill="1"/>
    <xf numFmtId="0" fontId="49" fillId="6" borderId="2" xfId="0" applyFont="1" applyFill="1" applyBorder="1" applyAlignment="1">
      <alignment horizontal="center" vertical="center" wrapText="1"/>
    </xf>
    <xf numFmtId="0" fontId="49" fillId="6" borderId="8" xfId="0" applyFont="1" applyFill="1" applyBorder="1" applyAlignment="1">
      <alignment vertical="center"/>
    </xf>
    <xf numFmtId="0" fontId="49" fillId="6" borderId="9" xfId="0" applyFont="1" applyFill="1" applyBorder="1" applyAlignment="1">
      <alignment vertical="center" wrapText="1"/>
    </xf>
    <xf numFmtId="0" fontId="41" fillId="2" borderId="11" xfId="0" applyFont="1" applyFill="1" applyBorder="1" applyAlignment="1">
      <alignment horizontal="justify" vertical="center" wrapText="1"/>
    </xf>
    <xf numFmtId="9" fontId="41" fillId="0" borderId="5" xfId="0" applyNumberFormat="1" applyFont="1" applyBorder="1" applyAlignment="1">
      <alignment horizontal="center" vertical="center"/>
    </xf>
    <xf numFmtId="37" fontId="41" fillId="2" borderId="8" xfId="53" applyNumberFormat="1" applyFont="1" applyFill="1" applyBorder="1" applyAlignment="1">
      <alignment horizontal="center" vertical="center"/>
    </xf>
    <xf numFmtId="37" fontId="41" fillId="2" borderId="2" xfId="53" applyNumberFormat="1" applyFont="1" applyFill="1" applyBorder="1" applyAlignment="1">
      <alignment horizontal="center" vertical="center"/>
    </xf>
    <xf numFmtId="9" fontId="41" fillId="0" borderId="3" xfId="0" applyNumberFormat="1" applyFont="1" applyBorder="1" applyAlignment="1">
      <alignment horizontal="center" vertical="center" wrapText="1"/>
    </xf>
    <xf numFmtId="37" fontId="41" fillId="0" borderId="8" xfId="53" applyNumberFormat="1" applyFont="1" applyBorder="1" applyAlignment="1">
      <alignment horizontal="center" vertical="center"/>
    </xf>
    <xf numFmtId="37" fontId="41" fillId="2" borderId="4" xfId="53" applyNumberFormat="1" applyFont="1" applyFill="1" applyBorder="1" applyAlignment="1">
      <alignment horizontal="center" vertical="center"/>
    </xf>
    <xf numFmtId="0" fontId="41" fillId="0" borderId="0" xfId="0" applyFont="1" applyAlignment="1">
      <alignment horizontal="center" vertical="center"/>
    </xf>
    <xf numFmtId="0" fontId="41" fillId="2" borderId="2" xfId="0" applyFont="1" applyFill="1" applyBorder="1" applyAlignment="1">
      <alignment horizontal="justify" vertical="top" wrapText="1"/>
    </xf>
    <xf numFmtId="0" fontId="41" fillId="0" borderId="1" xfId="0" applyFont="1" applyBorder="1" applyAlignment="1">
      <alignment horizontal="justify" vertical="center" wrapText="1"/>
    </xf>
    <xf numFmtId="173" fontId="41" fillId="0" borderId="1" xfId="53" applyNumberFormat="1" applyFont="1" applyBorder="1" applyAlignment="1">
      <alignment vertical="center" wrapText="1"/>
    </xf>
    <xf numFmtId="0" fontId="41" fillId="2" borderId="2" xfId="53" applyNumberFormat="1" applyFont="1" applyFill="1" applyBorder="1" applyAlignment="1">
      <alignment horizontal="center" vertical="center" wrapText="1"/>
    </xf>
    <xf numFmtId="0" fontId="41" fillId="0" borderId="4" xfId="0" applyFont="1" applyBorder="1" applyAlignment="1">
      <alignment horizontal="center" vertical="center"/>
    </xf>
    <xf numFmtId="0" fontId="41" fillId="0" borderId="1" xfId="0" applyFont="1" applyBorder="1" applyAlignment="1">
      <alignment horizontal="justify" vertical="center"/>
    </xf>
    <xf numFmtId="0" fontId="41" fillId="2" borderId="1" xfId="0" applyFont="1" applyFill="1" applyBorder="1" applyAlignment="1">
      <alignment horizontal="justify" vertical="center"/>
    </xf>
    <xf numFmtId="0" fontId="41" fillId="0" borderId="10" xfId="0" applyFont="1" applyBorder="1" applyAlignment="1">
      <alignment horizontal="center" vertical="center" wrapText="1"/>
    </xf>
    <xf numFmtId="0" fontId="42" fillId="4" borderId="7" xfId="0" applyFont="1" applyFill="1" applyBorder="1" applyAlignment="1">
      <alignment horizontal="center" vertical="center"/>
    </xf>
    <xf numFmtId="9" fontId="41" fillId="0" borderId="8" xfId="0" applyNumberFormat="1" applyFont="1" applyBorder="1" applyAlignment="1">
      <alignment horizontal="center" vertical="center" wrapText="1"/>
    </xf>
    <xf numFmtId="9" fontId="41" fillId="2" borderId="8" xfId="0" applyNumberFormat="1" applyFont="1" applyFill="1" applyBorder="1" applyAlignment="1">
      <alignment horizontal="center" vertical="center" wrapText="1"/>
    </xf>
    <xf numFmtId="167" fontId="41" fillId="2" borderId="2" xfId="59491" applyFont="1" applyFill="1" applyBorder="1" applyAlignment="1">
      <alignment horizontal="justify" vertical="center"/>
    </xf>
    <xf numFmtId="1" fontId="42" fillId="4" borderId="2" xfId="0" applyNumberFormat="1" applyFont="1" applyFill="1" applyBorder="1" applyAlignment="1">
      <alignment horizontal="left" vertical="center" wrapText="1"/>
    </xf>
    <xf numFmtId="2" fontId="42" fillId="4" borderId="8" xfId="0" applyNumberFormat="1" applyFont="1" applyFill="1" applyBorder="1" applyAlignment="1">
      <alignment horizontal="left" vertical="center" wrapText="1"/>
    </xf>
    <xf numFmtId="9" fontId="41" fillId="2" borderId="2" xfId="54" applyFont="1" applyFill="1" applyBorder="1" applyAlignment="1">
      <alignment horizontal="justify" vertical="center" wrapText="1"/>
    </xf>
    <xf numFmtId="9" fontId="41" fillId="2" borderId="2" xfId="59492" applyFont="1" applyFill="1" applyBorder="1" applyAlignment="1">
      <alignment horizontal="center" vertical="center" wrapText="1"/>
    </xf>
    <xf numFmtId="10" fontId="41" fillId="2" borderId="2" xfId="0" applyNumberFormat="1" applyFont="1" applyFill="1" applyBorder="1" applyAlignment="1">
      <alignment horizontal="center" vertical="center"/>
    </xf>
    <xf numFmtId="10" fontId="41" fillId="0" borderId="7" xfId="0" applyNumberFormat="1" applyFont="1" applyBorder="1" applyAlignment="1">
      <alignment horizontal="center" vertical="center"/>
    </xf>
    <xf numFmtId="9" fontId="41" fillId="0" borderId="7" xfId="0" applyNumberFormat="1" applyFont="1" applyBorder="1" applyAlignment="1">
      <alignment horizontal="center" vertical="center"/>
    </xf>
    <xf numFmtId="9" fontId="41" fillId="2" borderId="3" xfId="0" applyNumberFormat="1" applyFont="1" applyFill="1" applyBorder="1" applyAlignment="1">
      <alignment horizontal="center" vertical="center"/>
    </xf>
    <xf numFmtId="0" fontId="41" fillId="2" borderId="4" xfId="0" applyFont="1" applyFill="1" applyBorder="1" applyAlignment="1">
      <alignment horizontal="center" vertical="center"/>
    </xf>
    <xf numFmtId="0" fontId="41" fillId="2" borderId="8" xfId="0" applyFont="1" applyFill="1" applyBorder="1" applyAlignment="1">
      <alignment vertical="center" wrapText="1"/>
    </xf>
    <xf numFmtId="0" fontId="51" fillId="2" borderId="3" xfId="0" applyFont="1" applyFill="1" applyBorder="1" applyAlignment="1">
      <alignment vertical="center"/>
    </xf>
    <xf numFmtId="0" fontId="41" fillId="2" borderId="3" xfId="0" applyFont="1" applyFill="1" applyBorder="1" applyAlignment="1">
      <alignment horizontal="justify" vertical="center"/>
    </xf>
    <xf numFmtId="10" fontId="41" fillId="2" borderId="3" xfId="54" applyNumberFormat="1" applyFont="1" applyFill="1" applyBorder="1" applyAlignment="1">
      <alignment horizontal="center" vertical="center" wrapText="1"/>
    </xf>
    <xf numFmtId="10" fontId="41" fillId="2" borderId="1" xfId="54" applyNumberFormat="1" applyFont="1" applyFill="1" applyBorder="1" applyAlignment="1">
      <alignment horizontal="center" vertical="center" wrapText="1"/>
    </xf>
    <xf numFmtId="10" fontId="41" fillId="2" borderId="1" xfId="0" applyNumberFormat="1" applyFont="1" applyFill="1" applyBorder="1" applyAlignment="1">
      <alignment horizontal="center" vertical="center"/>
    </xf>
    <xf numFmtId="9" fontId="41" fillId="2" borderId="2" xfId="0" applyNumberFormat="1" applyFont="1" applyFill="1" applyBorder="1" applyAlignment="1">
      <alignment horizontal="justify" vertical="center"/>
    </xf>
    <xf numFmtId="0" fontId="42" fillId="6" borderId="2" xfId="0" applyFont="1" applyFill="1" applyBorder="1" applyAlignment="1">
      <alignment vertical="center"/>
    </xf>
    <xf numFmtId="2" fontId="41" fillId="0" borderId="10" xfId="0" applyNumberFormat="1" applyFont="1" applyBorder="1" applyAlignment="1">
      <alignment horizontal="center" vertical="center"/>
    </xf>
    <xf numFmtId="0" fontId="42" fillId="8" borderId="2" xfId="0" applyFont="1" applyFill="1" applyBorder="1"/>
    <xf numFmtId="0" fontId="42" fillId="8" borderId="2" xfId="0" applyFont="1" applyFill="1" applyBorder="1" applyAlignment="1">
      <alignment horizontal="center" vertical="center"/>
    </xf>
    <xf numFmtId="0" fontId="42" fillId="8" borderId="2" xfId="0" applyFont="1" applyFill="1" applyBorder="1" applyAlignment="1">
      <alignment horizontal="center" vertical="center" wrapText="1"/>
    </xf>
    <xf numFmtId="0" fontId="42" fillId="0" borderId="0" xfId="0" applyFont="1"/>
    <xf numFmtId="0" fontId="42" fillId="9" borderId="2" xfId="0" applyFont="1" applyFill="1" applyBorder="1" applyAlignment="1">
      <alignment vertical="center" wrapText="1"/>
    </xf>
    <xf numFmtId="0" fontId="42" fillId="9" borderId="2" xfId="0" applyFont="1" applyFill="1" applyBorder="1" applyAlignment="1">
      <alignment horizontal="center" vertical="center" wrapText="1"/>
    </xf>
    <xf numFmtId="0" fontId="41" fillId="9" borderId="2" xfId="0" applyFont="1" applyFill="1" applyBorder="1"/>
    <xf numFmtId="0" fontId="41" fillId="9" borderId="2"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0" xfId="0" applyFont="1" applyFill="1" applyAlignment="1">
      <alignment horizontal="justify" vertical="center"/>
    </xf>
    <xf numFmtId="0" fontId="46" fillId="2" borderId="0" xfId="0" applyFont="1" applyFill="1" applyAlignment="1">
      <alignment horizontal="center" vertical="center"/>
    </xf>
    <xf numFmtId="3" fontId="41" fillId="0" borderId="0" xfId="0" applyNumberFormat="1" applyFont="1" applyAlignment="1">
      <alignment horizontal="right" vertical="center"/>
    </xf>
    <xf numFmtId="3" fontId="41" fillId="0" borderId="0" xfId="0" applyNumberFormat="1" applyFont="1" applyAlignment="1">
      <alignment horizontal="center" vertical="center" wrapText="1"/>
    </xf>
    <xf numFmtId="173" fontId="41" fillId="2" borderId="0" xfId="53" applyNumberFormat="1" applyFont="1" applyFill="1" applyAlignment="1">
      <alignment horizontal="right" vertical="center"/>
    </xf>
    <xf numFmtId="167" fontId="42" fillId="2" borderId="0" xfId="53" applyFont="1" applyFill="1" applyAlignment="1">
      <alignment horizontal="right" vertical="center"/>
    </xf>
    <xf numFmtId="167" fontId="41" fillId="2" borderId="0" xfId="53" applyFont="1" applyFill="1" applyAlignment="1">
      <alignment vertical="center"/>
    </xf>
    <xf numFmtId="167" fontId="41" fillId="2" borderId="0" xfId="53" applyFont="1" applyFill="1" applyAlignment="1">
      <alignment horizontal="center" vertical="center"/>
    </xf>
    <xf numFmtId="167" fontId="41" fillId="2" borderId="0" xfId="53" applyFont="1" applyFill="1" applyAlignment="1">
      <alignment horizontal="center" vertical="center" wrapText="1"/>
    </xf>
    <xf numFmtId="173" fontId="41" fillId="0" borderId="0" xfId="53" applyNumberFormat="1" applyFont="1" applyAlignment="1">
      <alignment horizontal="right" vertical="center"/>
    </xf>
    <xf numFmtId="167" fontId="50" fillId="2" borderId="0" xfId="62891" applyFont="1" applyFill="1" applyAlignment="1">
      <alignment horizontal="right" vertical="center"/>
    </xf>
    <xf numFmtId="167" fontId="50" fillId="0" borderId="0" xfId="53" applyFont="1" applyAlignment="1">
      <alignment horizontal="right" vertical="center"/>
    </xf>
    <xf numFmtId="173" fontId="41" fillId="0" borderId="0" xfId="53" applyNumberFormat="1" applyFont="1" applyAlignment="1">
      <alignment horizontal="center" vertical="center"/>
    </xf>
    <xf numFmtId="0" fontId="41" fillId="0" borderId="0" xfId="0" applyFont="1" applyAlignment="1">
      <alignment vertical="center"/>
    </xf>
    <xf numFmtId="3" fontId="41" fillId="0" borderId="0" xfId="53" applyNumberFormat="1" applyFont="1" applyAlignment="1">
      <alignment horizontal="right" vertical="center"/>
    </xf>
    <xf numFmtId="173" fontId="50" fillId="0" borderId="0" xfId="53" applyNumberFormat="1" applyFont="1" applyAlignment="1">
      <alignment horizontal="right" vertical="center"/>
    </xf>
    <xf numFmtId="0" fontId="41" fillId="0" borderId="0" xfId="0" applyFont="1" applyAlignment="1">
      <alignment horizontal="justify" vertical="center"/>
    </xf>
    <xf numFmtId="0" fontId="46" fillId="0" borderId="0" xfId="0" applyFont="1" applyAlignment="1">
      <alignment horizontal="center" vertical="center"/>
    </xf>
    <xf numFmtId="173" fontId="53" fillId="0" borderId="0" xfId="53" applyNumberFormat="1" applyFont="1" applyAlignment="1">
      <alignment horizontal="right" vertical="center"/>
    </xf>
    <xf numFmtId="3" fontId="50" fillId="0" borderId="0" xfId="53" applyNumberFormat="1" applyFont="1" applyAlignment="1">
      <alignment horizontal="right" vertical="center"/>
    </xf>
    <xf numFmtId="0" fontId="41" fillId="2" borderId="0" xfId="0" applyFont="1" applyFill="1" applyAlignment="1">
      <alignment horizontal="justify"/>
    </xf>
    <xf numFmtId="0" fontId="41" fillId="2" borderId="0" xfId="0" applyFont="1" applyFill="1" applyAlignment="1">
      <alignment horizontal="center" wrapText="1"/>
    </xf>
    <xf numFmtId="0" fontId="41" fillId="2" borderId="0" xfId="0" applyFont="1" applyFill="1" applyAlignment="1">
      <alignment horizontal="center"/>
    </xf>
    <xf numFmtId="167" fontId="42" fillId="6" borderId="8" xfId="53" applyFont="1" applyFill="1" applyBorder="1" applyAlignment="1">
      <alignment vertical="center" wrapText="1"/>
    </xf>
    <xf numFmtId="167" fontId="41" fillId="0" borderId="8" xfId="59491" applyFont="1" applyBorder="1" applyAlignment="1">
      <alignment horizontal="justify" vertical="center"/>
    </xf>
    <xf numFmtId="167" fontId="41" fillId="2" borderId="8" xfId="59491" applyFont="1" applyFill="1" applyBorder="1" applyAlignment="1">
      <alignment horizontal="justify" vertical="center"/>
    </xf>
    <xf numFmtId="167" fontId="41" fillId="0" borderId="8" xfId="59498" applyNumberFormat="1" applyFont="1" applyBorder="1" applyAlignment="1">
      <alignment vertical="center"/>
    </xf>
    <xf numFmtId="167" fontId="41" fillId="0" borderId="8" xfId="59498" applyNumberFormat="1" applyFont="1" applyBorder="1" applyAlignment="1">
      <alignment horizontal="center" vertical="center"/>
    </xf>
    <xf numFmtId="167" fontId="41" fillId="2" borderId="8" xfId="59498" applyNumberFormat="1" applyFont="1" applyFill="1" applyBorder="1" applyAlignment="1">
      <alignment horizontal="center" vertical="center"/>
    </xf>
    <xf numFmtId="3" fontId="0" fillId="0" borderId="0" xfId="0" applyNumberFormat="1" applyAlignment="1">
      <alignment horizontal="center" vertical="center"/>
    </xf>
    <xf numFmtId="0" fontId="41" fillId="0" borderId="2" xfId="0" applyFont="1" applyFill="1" applyBorder="1" applyAlignment="1">
      <alignment horizontal="center" vertical="center"/>
    </xf>
    <xf numFmtId="167" fontId="41" fillId="0" borderId="8" xfId="53" applyFont="1" applyFill="1" applyBorder="1" applyAlignment="1">
      <alignment horizontal="right" vertical="center"/>
    </xf>
    <xf numFmtId="3" fontId="41" fillId="0" borderId="8" xfId="0" applyNumberFormat="1" applyFont="1" applyFill="1" applyBorder="1" applyAlignment="1">
      <alignment horizontal="center" vertical="center" wrapText="1"/>
    </xf>
    <xf numFmtId="3" fontId="41"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7" xfId="0"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167" fontId="41" fillId="0" borderId="8" xfId="59491" applyFont="1" applyFill="1" applyBorder="1" applyAlignment="1">
      <alignment horizontal="justify" vertical="center"/>
    </xf>
    <xf numFmtId="1" fontId="41" fillId="0" borderId="2" xfId="0" applyNumberFormat="1" applyFont="1" applyFill="1" applyBorder="1" applyAlignment="1">
      <alignment horizontal="center" vertical="center"/>
    </xf>
    <xf numFmtId="0" fontId="41" fillId="0" borderId="3" xfId="0" applyFont="1" applyFill="1" applyBorder="1" applyAlignment="1">
      <alignment vertical="center"/>
    </xf>
    <xf numFmtId="0" fontId="41" fillId="0" borderId="4" xfId="0" applyFont="1" applyFill="1" applyBorder="1" applyAlignment="1">
      <alignment horizontal="center" vertical="center"/>
    </xf>
    <xf numFmtId="0" fontId="41" fillId="0" borderId="4" xfId="0" applyFont="1" applyFill="1" applyBorder="1" applyAlignment="1">
      <alignment vertical="center"/>
    </xf>
    <xf numFmtId="167" fontId="41" fillId="0" borderId="2" xfId="53" applyFont="1" applyFill="1" applyBorder="1" applyAlignment="1">
      <alignment horizontal="right" vertical="center"/>
    </xf>
    <xf numFmtId="167" fontId="41" fillId="0" borderId="8" xfId="53" applyFont="1" applyFill="1" applyBorder="1" applyAlignment="1">
      <alignment horizontal="right" vertical="center" wrapText="1"/>
    </xf>
    <xf numFmtId="0" fontId="41" fillId="0" borderId="0" xfId="0" applyFont="1" applyFill="1"/>
    <xf numFmtId="0" fontId="41" fillId="0" borderId="10" xfId="0" applyFont="1" applyFill="1" applyBorder="1" applyAlignment="1">
      <alignment horizontal="center" vertical="center"/>
    </xf>
    <xf numFmtId="0" fontId="41" fillId="0" borderId="10" xfId="0" applyFont="1" applyFill="1" applyBorder="1" applyAlignment="1">
      <alignment vertical="center"/>
    </xf>
    <xf numFmtId="0" fontId="41" fillId="0" borderId="7" xfId="0" applyFont="1" applyFill="1" applyBorder="1" applyAlignment="1">
      <alignment horizontal="center" vertical="center"/>
    </xf>
    <xf numFmtId="167" fontId="41" fillId="2" borderId="8" xfId="53" applyNumberFormat="1" applyFont="1" applyFill="1" applyBorder="1" applyAlignment="1">
      <alignment horizontal="right" vertical="center"/>
    </xf>
    <xf numFmtId="167" fontId="41" fillId="0" borderId="0" xfId="0" applyNumberFormat="1" applyFont="1" applyAlignment="1">
      <alignment vertical="center"/>
    </xf>
    <xf numFmtId="167" fontId="41" fillId="0" borderId="0" xfId="53" applyFont="1" applyAlignment="1" applyProtection="1">
      <alignment horizontal="right" vertical="center"/>
      <protection locked="0"/>
    </xf>
    <xf numFmtId="167" fontId="54" fillId="0" borderId="0" xfId="53" applyFont="1" applyBorder="1"/>
    <xf numFmtId="0" fontId="41" fillId="0" borderId="2" xfId="0" applyFont="1" applyFill="1" applyBorder="1" applyAlignment="1">
      <alignment horizontal="justify" vertical="center" wrapText="1"/>
    </xf>
    <xf numFmtId="0" fontId="41" fillId="0" borderId="2" xfId="0" applyFont="1" applyFill="1" applyBorder="1" applyAlignment="1">
      <alignment horizontal="justify" vertical="center"/>
    </xf>
    <xf numFmtId="0" fontId="41" fillId="0" borderId="2" xfId="0" applyFont="1" applyFill="1" applyBorder="1" applyAlignment="1">
      <alignment vertical="center" wrapText="1"/>
    </xf>
    <xf numFmtId="0" fontId="41" fillId="0" borderId="3" xfId="0" applyFont="1" applyFill="1" applyBorder="1" applyAlignment="1">
      <alignment horizontal="justify" vertical="center" wrapText="1"/>
    </xf>
    <xf numFmtId="0" fontId="50" fillId="0" borderId="2" xfId="0" applyFont="1" applyFill="1" applyBorder="1" applyAlignment="1">
      <alignment horizontal="justify" vertical="center" wrapText="1"/>
    </xf>
    <xf numFmtId="0" fontId="41" fillId="0" borderId="1" xfId="0" applyFont="1" applyFill="1" applyBorder="1" applyAlignment="1">
      <alignment horizontal="justify" vertical="center" wrapText="1"/>
    </xf>
    <xf numFmtId="167" fontId="42" fillId="2" borderId="0" xfId="53" applyNumberFormat="1" applyFont="1" applyFill="1" applyAlignment="1">
      <alignment horizontal="right" vertical="center"/>
    </xf>
    <xf numFmtId="167" fontId="41" fillId="0" borderId="0" xfId="53" applyNumberFormat="1" applyFont="1" applyFill="1" applyAlignment="1">
      <alignment horizontal="right" vertical="center"/>
    </xf>
    <xf numFmtId="167" fontId="41" fillId="0" borderId="2" xfId="59491" applyFont="1" applyFill="1" applyBorder="1" applyAlignment="1">
      <alignment horizontal="justify" vertical="center"/>
    </xf>
    <xf numFmtId="4" fontId="41" fillId="2" borderId="0" xfId="0" applyNumberFormat="1" applyFont="1" applyFill="1" applyAlignment="1">
      <alignment horizontal="right" vertical="center"/>
    </xf>
    <xf numFmtId="3" fontId="44" fillId="8" borderId="11"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3" fontId="44" fillId="8" borderId="5" xfId="0" applyNumberFormat="1" applyFont="1" applyFill="1" applyBorder="1" applyAlignment="1">
      <alignment horizontal="center" vertical="center" wrapText="1"/>
    </xf>
    <xf numFmtId="0" fontId="41" fillId="3" borderId="11" xfId="0" applyFont="1" applyFill="1" applyBorder="1" applyAlignment="1">
      <alignment horizontal="center" vertical="center"/>
    </xf>
    <xf numFmtId="0" fontId="41" fillId="5" borderId="11" xfId="0" applyFont="1" applyFill="1" applyBorder="1" applyAlignment="1">
      <alignment vertical="center"/>
    </xf>
    <xf numFmtId="0" fontId="41" fillId="0" borderId="0" xfId="0" applyFont="1" applyFill="1" applyBorder="1"/>
    <xf numFmtId="172" fontId="49" fillId="0" borderId="0" xfId="0" applyNumberFormat="1" applyFont="1" applyFill="1" applyBorder="1" applyAlignment="1">
      <alignment vertical="center"/>
    </xf>
    <xf numFmtId="167" fontId="42" fillId="0" borderId="0" xfId="53" applyFont="1" applyFill="1" applyBorder="1" applyAlignment="1">
      <alignment vertical="center"/>
    </xf>
    <xf numFmtId="167" fontId="49" fillId="0" borderId="0" xfId="0" applyNumberFormat="1" applyFont="1" applyFill="1" applyBorder="1" applyAlignment="1">
      <alignment vertical="center"/>
    </xf>
    <xf numFmtId="167" fontId="49" fillId="0" borderId="0" xfId="0" applyNumberFormat="1" applyFont="1" applyFill="1" applyBorder="1" applyAlignment="1">
      <alignment vertical="center" wrapText="1"/>
    </xf>
    <xf numFmtId="0" fontId="42" fillId="6" borderId="7" xfId="0" applyFont="1" applyFill="1" applyBorder="1" applyAlignment="1">
      <alignment vertical="center"/>
    </xf>
    <xf numFmtId="0" fontId="41" fillId="2" borderId="31" xfId="0" applyFont="1" applyFill="1" applyBorder="1" applyAlignment="1">
      <alignment horizontal="center" vertical="center" wrapText="1"/>
    </xf>
    <xf numFmtId="3" fontId="55" fillId="2" borderId="2" xfId="53" applyNumberFormat="1" applyFont="1" applyFill="1" applyBorder="1" applyAlignment="1">
      <alignment horizontal="right" vertical="center"/>
    </xf>
    <xf numFmtId="0" fontId="55" fillId="2" borderId="2" xfId="0" applyFont="1" applyFill="1" applyBorder="1"/>
    <xf numFmtId="43" fontId="52" fillId="2" borderId="1" xfId="62897" applyFont="1" applyFill="1" applyBorder="1" applyAlignment="1" applyProtection="1">
      <alignment vertical="center"/>
      <protection locked="0"/>
    </xf>
    <xf numFmtId="43" fontId="52" fillId="0" borderId="32" xfId="59499" applyFont="1" applyFill="1" applyBorder="1" applyAlignment="1" applyProtection="1">
      <alignment horizontal="center" vertical="center" wrapText="1"/>
    </xf>
    <xf numFmtId="167" fontId="41" fillId="0" borderId="4" xfId="53" applyFont="1" applyFill="1" applyBorder="1" applyAlignment="1">
      <alignment horizontal="right" vertical="center"/>
    </xf>
    <xf numFmtId="167" fontId="50" fillId="0" borderId="0" xfId="53" applyFont="1" applyFill="1" applyAlignment="1">
      <alignment horizontal="right" vertical="center"/>
    </xf>
    <xf numFmtId="167" fontId="50" fillId="0" borderId="0" xfId="59491" applyFont="1" applyFill="1" applyBorder="1" applyAlignment="1" applyProtection="1">
      <alignment horizontal="right" vertical="center"/>
      <protection locked="0"/>
    </xf>
    <xf numFmtId="4" fontId="41" fillId="0" borderId="0" xfId="53" applyNumberFormat="1" applyFont="1" applyFill="1" applyAlignment="1">
      <alignment horizontal="right" vertical="center"/>
    </xf>
    <xf numFmtId="3" fontId="50" fillId="0" borderId="0" xfId="53" applyNumberFormat="1" applyFont="1" applyFill="1" applyAlignment="1">
      <alignment horizontal="right" vertical="center"/>
    </xf>
    <xf numFmtId="173" fontId="50" fillId="0" borderId="0" xfId="53" applyNumberFormat="1" applyFont="1" applyFill="1" applyAlignment="1">
      <alignment horizontal="right" vertical="center"/>
    </xf>
    <xf numFmtId="3" fontId="41" fillId="0" borderId="0" xfId="53" applyNumberFormat="1" applyFont="1" applyFill="1" applyAlignment="1">
      <alignment horizontal="right" vertical="center"/>
    </xf>
    <xf numFmtId="167" fontId="41" fillId="0" borderId="0" xfId="53" applyFont="1" applyFill="1" applyAlignment="1">
      <alignment horizontal="right" vertical="center"/>
    </xf>
    <xf numFmtId="181" fontId="55" fillId="2" borderId="2" xfId="0" applyNumberFormat="1" applyFont="1" applyFill="1" applyBorder="1" applyAlignment="1">
      <alignment horizontal="left"/>
    </xf>
    <xf numFmtId="167" fontId="41" fillId="2" borderId="33" xfId="53" applyFont="1" applyFill="1" applyBorder="1" applyAlignment="1">
      <alignment horizontal="center" vertical="center" wrapText="1"/>
    </xf>
    <xf numFmtId="167" fontId="41" fillId="2" borderId="33" xfId="53" applyFont="1" applyFill="1" applyBorder="1" applyAlignment="1">
      <alignment vertical="center" wrapText="1"/>
    </xf>
    <xf numFmtId="167" fontId="41" fillId="2" borderId="33" xfId="53" applyFont="1" applyFill="1" applyBorder="1" applyAlignment="1">
      <alignment horizontal="right" vertical="center" wrapText="1"/>
    </xf>
    <xf numFmtId="167" fontId="41" fillId="2" borderId="34" xfId="53" applyFont="1" applyFill="1" applyBorder="1" applyAlignment="1">
      <alignment horizontal="right" vertical="center" wrapText="1"/>
    </xf>
    <xf numFmtId="167" fontId="41" fillId="2" borderId="33" xfId="53" applyFont="1" applyFill="1" applyBorder="1" applyAlignment="1">
      <alignment horizontal="right" vertical="center"/>
    </xf>
    <xf numFmtId="167" fontId="49" fillId="6" borderId="35" xfId="0" applyNumberFormat="1" applyFont="1" applyFill="1" applyBorder="1" applyAlignment="1">
      <alignment vertical="center"/>
    </xf>
    <xf numFmtId="167" fontId="41" fillId="2" borderId="33" xfId="53" applyFont="1" applyFill="1" applyBorder="1" applyAlignment="1">
      <alignment vertical="center"/>
    </xf>
    <xf numFmtId="167" fontId="42" fillId="0" borderId="8" xfId="53" applyFont="1" applyBorder="1" applyAlignment="1">
      <alignment vertical="center"/>
    </xf>
    <xf numFmtId="167" fontId="42" fillId="2" borderId="8" xfId="53" applyFont="1" applyFill="1" applyBorder="1" applyAlignment="1">
      <alignment horizontal="right" vertical="center"/>
    </xf>
    <xf numFmtId="43" fontId="52" fillId="2" borderId="4" xfId="62897" applyFont="1" applyFill="1" applyBorder="1" applyAlignment="1" applyProtection="1">
      <alignment vertical="center"/>
      <protection locked="0"/>
    </xf>
    <xf numFmtId="167" fontId="41" fillId="2" borderId="0" xfId="53" applyFont="1" applyFill="1" applyBorder="1" applyAlignment="1">
      <alignment horizontal="right" vertical="center"/>
    </xf>
    <xf numFmtId="167" fontId="41" fillId="0" borderId="33" xfId="53" applyFont="1" applyFill="1" applyBorder="1" applyAlignment="1">
      <alignment horizontal="center" vertical="center" wrapText="1"/>
    </xf>
    <xf numFmtId="0" fontId="42" fillId="11" borderId="34" xfId="0" applyFont="1" applyFill="1" applyBorder="1" applyAlignment="1">
      <alignment horizontal="center"/>
    </xf>
    <xf numFmtId="3" fontId="44" fillId="8" borderId="1" xfId="53" applyNumberFormat="1" applyFont="1" applyFill="1" applyBorder="1" applyAlignment="1">
      <alignment horizontal="center" vertical="center"/>
    </xf>
    <xf numFmtId="167" fontId="41" fillId="2" borderId="1" xfId="53" applyFont="1" applyFill="1" applyBorder="1" applyAlignment="1">
      <alignment horizontal="right" vertical="center" wrapText="1"/>
    </xf>
    <xf numFmtId="167" fontId="41" fillId="2" borderId="34" xfId="53" applyFont="1" applyFill="1" applyBorder="1" applyAlignment="1">
      <alignment horizontal="center" vertical="center" wrapText="1"/>
    </xf>
    <xf numFmtId="167" fontId="41" fillId="2" borderId="34" xfId="53" applyFont="1" applyFill="1" applyBorder="1" applyAlignment="1">
      <alignment vertical="center" wrapText="1"/>
    </xf>
    <xf numFmtId="167" fontId="41" fillId="2" borderId="34" xfId="53" applyFont="1" applyFill="1" applyBorder="1" applyAlignment="1">
      <alignment horizontal="right" vertical="center"/>
    </xf>
    <xf numFmtId="167" fontId="41" fillId="2" borderId="34" xfId="53" applyFont="1" applyFill="1" applyBorder="1" applyAlignment="1">
      <alignment vertical="center"/>
    </xf>
    <xf numFmtId="9" fontId="41" fillId="0" borderId="0" xfId="0" applyNumberFormat="1" applyFont="1" applyBorder="1" applyAlignment="1">
      <alignment horizontal="center" vertical="center"/>
    </xf>
    <xf numFmtId="167" fontId="41" fillId="2" borderId="9" xfId="53" applyFont="1" applyFill="1" applyBorder="1" applyAlignment="1">
      <alignment horizontal="right" vertical="center"/>
    </xf>
    <xf numFmtId="43" fontId="41" fillId="9" borderId="2" xfId="0" applyNumberFormat="1" applyFont="1" applyFill="1" applyBorder="1" applyAlignment="1">
      <alignment horizontal="center" vertical="center" wrapText="1"/>
    </xf>
    <xf numFmtId="3" fontId="44" fillId="8" borderId="7" xfId="53" applyNumberFormat="1" applyFont="1" applyFill="1" applyBorder="1" applyAlignment="1">
      <alignment horizontal="center" vertical="center"/>
    </xf>
    <xf numFmtId="0" fontId="41" fillId="2" borderId="1" xfId="0" applyFont="1" applyFill="1" applyBorder="1" applyAlignment="1">
      <alignment horizontal="justify" vertical="center" wrapText="1"/>
    </xf>
    <xf numFmtId="9" fontId="41" fillId="0" borderId="1" xfId="0" applyNumberFormat="1" applyFont="1" applyBorder="1" applyAlignment="1">
      <alignment horizontal="center" vertical="center" wrapText="1"/>
    </xf>
    <xf numFmtId="0" fontId="41" fillId="2" borderId="1" xfId="0" applyFont="1" applyFill="1" applyBorder="1" applyAlignment="1">
      <alignment horizontal="center" vertical="center" wrapText="1"/>
    </xf>
    <xf numFmtId="0" fontId="41" fillId="2" borderId="3" xfId="0" applyFont="1" applyFill="1" applyBorder="1" applyAlignment="1">
      <alignment horizontal="justify" vertical="center" wrapText="1"/>
    </xf>
    <xf numFmtId="0" fontId="44" fillId="3" borderId="2" xfId="0" applyFont="1" applyFill="1" applyBorder="1" applyAlignment="1">
      <alignment horizontal="center" vertical="center" wrapText="1"/>
    </xf>
    <xf numFmtId="0" fontId="42" fillId="2" borderId="31" xfId="0" applyFont="1" applyFill="1" applyBorder="1" applyAlignment="1">
      <alignment horizontal="center"/>
    </xf>
    <xf numFmtId="3" fontId="41" fillId="2" borderId="31" xfId="53" applyNumberFormat="1" applyFont="1" applyFill="1" applyBorder="1" applyAlignment="1">
      <alignment horizontal="right" vertical="center"/>
    </xf>
    <xf numFmtId="0" fontId="42" fillId="2" borderId="0" xfId="0" applyFont="1" applyFill="1" applyBorder="1" applyAlignment="1">
      <alignment horizontal="center"/>
    </xf>
    <xf numFmtId="3" fontId="41" fillId="2" borderId="0" xfId="53" applyNumberFormat="1" applyFont="1" applyFill="1" applyBorder="1" applyAlignment="1">
      <alignment horizontal="right" vertical="center"/>
    </xf>
    <xf numFmtId="0" fontId="42" fillId="2" borderId="0" xfId="0" applyFont="1" applyFill="1" applyBorder="1" applyAlignment="1">
      <alignment vertical="center" wrapText="1"/>
    </xf>
    <xf numFmtId="0" fontId="42" fillId="2" borderId="6" xfId="0" applyFont="1" applyFill="1" applyBorder="1" applyAlignment="1">
      <alignment vertical="center" wrapText="1"/>
    </xf>
    <xf numFmtId="0" fontId="42" fillId="11" borderId="33" xfId="0" applyFont="1" applyFill="1" applyBorder="1" applyAlignment="1">
      <alignment horizontal="center"/>
    </xf>
    <xf numFmtId="0" fontId="44" fillId="3" borderId="4" xfId="0" applyFont="1" applyFill="1" applyBorder="1" applyAlignment="1">
      <alignment horizontal="center" vertical="center" wrapText="1"/>
    </xf>
    <xf numFmtId="0" fontId="42" fillId="2" borderId="33" xfId="0" applyFont="1" applyFill="1" applyBorder="1" applyAlignment="1">
      <alignment vertical="center" wrapText="1"/>
    </xf>
    <xf numFmtId="0" fontId="41" fillId="2" borderId="33" xfId="0" applyFont="1" applyFill="1" applyBorder="1" applyAlignment="1">
      <alignment horizontal="center" vertical="center"/>
    </xf>
    <xf numFmtId="0" fontId="41" fillId="2" borderId="33" xfId="0" applyFont="1" applyFill="1" applyBorder="1" applyAlignment="1">
      <alignment horizontal="center" vertical="center" wrapText="1"/>
    </xf>
    <xf numFmtId="0" fontId="41" fillId="2" borderId="33" xfId="0" applyFont="1" applyFill="1" applyBorder="1" applyAlignment="1">
      <alignment horizontal="justify" vertical="center" wrapText="1"/>
    </xf>
    <xf numFmtId="0" fontId="41" fillId="0" borderId="33" xfId="0" applyFont="1" applyBorder="1" applyAlignment="1">
      <alignment horizontal="center" vertical="center"/>
    </xf>
    <xf numFmtId="0" fontId="41" fillId="0" borderId="33" xfId="0" applyFont="1" applyBorder="1" applyAlignment="1">
      <alignment horizontal="center" vertical="center" wrapText="1"/>
    </xf>
    <xf numFmtId="0" fontId="41" fillId="0" borderId="33" xfId="0" applyFont="1" applyFill="1" applyBorder="1" applyAlignment="1">
      <alignment horizontal="justify" vertical="center" wrapText="1"/>
    </xf>
    <xf numFmtId="0" fontId="41" fillId="2" borderId="35" xfId="0" applyFont="1" applyFill="1" applyBorder="1" applyAlignment="1">
      <alignment horizontal="center" vertical="center" wrapText="1"/>
    </xf>
    <xf numFmtId="0" fontId="41" fillId="2" borderId="33" xfId="0" applyFont="1" applyFill="1" applyBorder="1" applyAlignment="1">
      <alignment vertical="center" wrapText="1"/>
    </xf>
    <xf numFmtId="0" fontId="41" fillId="0" borderId="33" xfId="0" applyFont="1" applyBorder="1"/>
    <xf numFmtId="0" fontId="41" fillId="2" borderId="33" xfId="0" applyFont="1" applyFill="1" applyBorder="1" applyAlignment="1">
      <alignment vertical="center"/>
    </xf>
    <xf numFmtId="9" fontId="41" fillId="0" borderId="33" xfId="0" applyNumberFormat="1" applyFont="1" applyBorder="1" applyAlignment="1">
      <alignment horizontal="center" vertical="center"/>
    </xf>
    <xf numFmtId="0" fontId="41" fillId="2" borderId="0" xfId="0" applyFont="1" applyFill="1" applyBorder="1"/>
    <xf numFmtId="0" fontId="41" fillId="2" borderId="34"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0" borderId="33" xfId="0" applyFont="1" applyBorder="1" applyAlignment="1">
      <alignment vertical="center"/>
    </xf>
    <xf numFmtId="9" fontId="41" fillId="2" borderId="0" xfId="0" applyNumberFormat="1" applyFont="1" applyFill="1" applyBorder="1" applyAlignment="1">
      <alignment horizontal="center" vertical="center"/>
    </xf>
    <xf numFmtId="0" fontId="41" fillId="0" borderId="34" xfId="0" applyFont="1" applyBorder="1" applyAlignment="1">
      <alignment horizontal="center" vertical="center" wrapText="1"/>
    </xf>
    <xf numFmtId="0" fontId="41" fillId="0" borderId="0" xfId="0" applyFont="1" applyBorder="1" applyAlignment="1">
      <alignment horizontal="center" vertical="top"/>
    </xf>
    <xf numFmtId="0" fontId="41" fillId="0" borderId="33" xfId="0" applyFont="1" applyFill="1" applyBorder="1" applyAlignment="1">
      <alignment horizontal="center" vertical="center" wrapText="1"/>
    </xf>
    <xf numFmtId="3" fontId="41" fillId="2" borderId="33" xfId="0" applyNumberFormat="1" applyFont="1" applyFill="1" applyBorder="1" applyAlignment="1">
      <alignment vertical="center" wrapText="1"/>
    </xf>
    <xf numFmtId="3" fontId="41" fillId="0" borderId="33" xfId="0" applyNumberFormat="1" applyFont="1" applyBorder="1" applyAlignment="1">
      <alignment vertical="center" wrapText="1"/>
    </xf>
    <xf numFmtId="3" fontId="41" fillId="12" borderId="33" xfId="0" applyNumberFormat="1" applyFont="1" applyFill="1" applyBorder="1" applyAlignment="1">
      <alignment horizontal="center" vertical="center"/>
    </xf>
    <xf numFmtId="167" fontId="42" fillId="6" borderId="7" xfId="0" applyNumberFormat="1" applyFont="1" applyFill="1" applyBorder="1" applyAlignment="1">
      <alignment vertical="center" wrapText="1"/>
    </xf>
    <xf numFmtId="0" fontId="42" fillId="6" borderId="34" xfId="0" applyFont="1" applyFill="1" applyBorder="1" applyAlignment="1">
      <alignment horizontal="left" vertical="center" wrapText="1"/>
    </xf>
    <xf numFmtId="0" fontId="42" fillId="6" borderId="31" xfId="0" applyFont="1" applyFill="1" applyBorder="1" applyAlignment="1">
      <alignment vertical="center"/>
    </xf>
    <xf numFmtId="0" fontId="41" fillId="0" borderId="33" xfId="0" applyFont="1" applyBorder="1" applyAlignment="1">
      <alignment horizontal="justify" vertical="center" wrapText="1"/>
    </xf>
    <xf numFmtId="3" fontId="41" fillId="0" borderId="33" xfId="0" applyNumberFormat="1" applyFont="1" applyBorder="1" applyAlignment="1">
      <alignment horizontal="center" vertical="center" wrapText="1"/>
    </xf>
    <xf numFmtId="0" fontId="41" fillId="2" borderId="0" xfId="0" applyFont="1" applyFill="1" applyBorder="1" applyAlignment="1">
      <alignment vertical="center"/>
    </xf>
    <xf numFmtId="0" fontId="42" fillId="6" borderId="31" xfId="0" applyFont="1" applyFill="1" applyBorder="1" applyAlignment="1">
      <alignment horizontal="left" vertical="center" wrapText="1"/>
    </xf>
    <xf numFmtId="0" fontId="42" fillId="6" borderId="31" xfId="0" applyFont="1" applyFill="1" applyBorder="1" applyAlignment="1">
      <alignment horizontal="center" vertical="center" wrapText="1"/>
    </xf>
    <xf numFmtId="0" fontId="41" fillId="0" borderId="35" xfId="0" applyFont="1" applyFill="1" applyBorder="1" applyAlignment="1">
      <alignment horizontal="center" vertical="center" wrapText="1"/>
    </xf>
    <xf numFmtId="3" fontId="41" fillId="2" borderId="33" xfId="0" applyNumberFormat="1" applyFont="1" applyFill="1" applyBorder="1" applyAlignment="1">
      <alignment horizontal="justify" vertical="center"/>
    </xf>
    <xf numFmtId="3" fontId="41" fillId="2" borderId="34" xfId="0" applyNumberFormat="1" applyFont="1" applyFill="1" applyBorder="1" applyAlignment="1">
      <alignment horizontal="center" vertical="center" wrapText="1"/>
    </xf>
    <xf numFmtId="3" fontId="41" fillId="2" borderId="33" xfId="0" applyNumberFormat="1" applyFont="1" applyFill="1" applyBorder="1" applyAlignment="1">
      <alignment horizontal="center" vertical="center" wrapText="1"/>
    </xf>
    <xf numFmtId="3" fontId="41" fillId="2" borderId="34" xfId="0" applyNumberFormat="1" applyFont="1" applyFill="1" applyBorder="1" applyAlignment="1">
      <alignment horizontal="center" vertical="center"/>
    </xf>
    <xf numFmtId="0" fontId="42" fillId="6" borderId="34" xfId="0" applyFont="1" applyFill="1" applyBorder="1" applyAlignment="1">
      <alignment vertical="center"/>
    </xf>
    <xf numFmtId="0" fontId="42" fillId="6" borderId="0" xfId="0" applyFont="1" applyFill="1" applyBorder="1" applyAlignment="1">
      <alignment horizontal="left" vertical="center" wrapText="1"/>
    </xf>
    <xf numFmtId="0" fontId="41" fillId="0" borderId="34" xfId="0" applyFont="1" applyBorder="1" applyAlignment="1">
      <alignment horizontal="center" vertical="center"/>
    </xf>
    <xf numFmtId="0" fontId="41" fillId="2" borderId="34" xfId="0" applyFont="1" applyFill="1" applyBorder="1" applyAlignment="1">
      <alignment horizontal="center" vertical="center"/>
    </xf>
    <xf numFmtId="0" fontId="41" fillId="0" borderId="35" xfId="0" applyFont="1" applyBorder="1" applyAlignment="1">
      <alignment horizontal="center" vertical="center" wrapText="1"/>
    </xf>
    <xf numFmtId="0" fontId="48" fillId="2" borderId="33" xfId="0" applyFont="1" applyFill="1" applyBorder="1" applyAlignment="1">
      <alignment vertical="center"/>
    </xf>
    <xf numFmtId="9" fontId="41" fillId="0" borderId="33" xfId="0" applyNumberFormat="1" applyFont="1" applyBorder="1" applyAlignment="1">
      <alignment horizontal="center" vertical="center" wrapText="1"/>
    </xf>
    <xf numFmtId="37" fontId="41" fillId="2" borderId="33" xfId="53" applyNumberFormat="1" applyFont="1" applyFill="1" applyBorder="1" applyAlignment="1">
      <alignment horizontal="center"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1" fontId="41" fillId="0" borderId="33" xfId="53" applyNumberFormat="1" applyFont="1" applyBorder="1" applyAlignment="1">
      <alignment horizontal="center" vertical="center"/>
    </xf>
    <xf numFmtId="167" fontId="42" fillId="6" borderId="7" xfId="53" applyFont="1" applyFill="1" applyBorder="1" applyAlignment="1">
      <alignment vertical="center" wrapText="1"/>
    </xf>
    <xf numFmtId="9" fontId="41" fillId="2" borderId="33" xfId="0" applyNumberFormat="1" applyFont="1" applyFill="1" applyBorder="1" applyAlignment="1">
      <alignment horizontal="center" vertical="center"/>
    </xf>
    <xf numFmtId="0" fontId="41" fillId="0" borderId="33" xfId="0" applyFont="1" applyFill="1" applyBorder="1" applyAlignment="1">
      <alignment vertical="center" wrapText="1"/>
    </xf>
    <xf numFmtId="0" fontId="41" fillId="0" borderId="33" xfId="0" applyFont="1" applyBorder="1" applyAlignment="1">
      <alignment horizontal="justify" vertical="justify" wrapText="1"/>
    </xf>
    <xf numFmtId="0" fontId="41" fillId="2" borderId="31" xfId="0" applyFont="1" applyFill="1" applyBorder="1" applyAlignment="1">
      <alignment vertical="center"/>
    </xf>
    <xf numFmtId="0" fontId="41" fillId="2" borderId="33" xfId="0" applyFont="1" applyFill="1" applyBorder="1" applyAlignment="1">
      <alignment horizontal="justify" vertical="center"/>
    </xf>
    <xf numFmtId="10" fontId="41" fillId="2" borderId="33" xfId="54" applyNumberFormat="1" applyFont="1" applyFill="1" applyBorder="1" applyAlignment="1">
      <alignment horizontal="center" vertical="center" wrapText="1"/>
    </xf>
    <xf numFmtId="10" fontId="41" fillId="2" borderId="33" xfId="0" applyNumberFormat="1" applyFont="1" applyFill="1" applyBorder="1" applyAlignment="1">
      <alignment horizontal="center" vertical="center"/>
    </xf>
    <xf numFmtId="0" fontId="41" fillId="2" borderId="34" xfId="0" applyFont="1" applyFill="1" applyBorder="1" applyAlignment="1">
      <alignment horizontal="justify" vertical="center" wrapText="1"/>
    </xf>
    <xf numFmtId="167" fontId="41" fillId="0" borderId="2" xfId="53" applyFont="1" applyFill="1" applyBorder="1" applyAlignment="1">
      <alignment horizontal="right" vertical="center" wrapText="1"/>
    </xf>
    <xf numFmtId="0" fontId="42" fillId="8" borderId="10" xfId="0" applyFont="1" applyFill="1" applyBorder="1"/>
    <xf numFmtId="0" fontId="41" fillId="2" borderId="4" xfId="0" applyFont="1" applyFill="1" applyBorder="1"/>
    <xf numFmtId="0" fontId="7" fillId="38" borderId="2" xfId="0" applyFont="1" applyFill="1" applyBorder="1" applyAlignment="1">
      <alignment horizontal="center" vertical="center"/>
    </xf>
    <xf numFmtId="0" fontId="7" fillId="38" borderId="2" xfId="0" applyFont="1" applyFill="1" applyBorder="1" applyAlignment="1">
      <alignment horizontal="center" vertical="center" wrapText="1"/>
    </xf>
    <xf numFmtId="0" fontId="57" fillId="38" borderId="2" xfId="0" applyFont="1" applyFill="1" applyBorder="1" applyAlignment="1">
      <alignment horizontal="center" vertical="center"/>
    </xf>
    <xf numFmtId="0" fontId="7" fillId="38" borderId="2" xfId="0" applyFont="1" applyFill="1" applyBorder="1"/>
    <xf numFmtId="3" fontId="7" fillId="38" borderId="2" xfId="0" applyNumberFormat="1" applyFont="1" applyFill="1" applyBorder="1"/>
    <xf numFmtId="9" fontId="11" fillId="38" borderId="2" xfId="54" applyFont="1" applyFill="1" applyBorder="1" applyAlignment="1">
      <alignment horizontal="center"/>
    </xf>
    <xf numFmtId="10" fontId="7" fillId="38" borderId="2" xfId="0" applyNumberFormat="1" applyFont="1" applyFill="1" applyBorder="1" applyAlignment="1">
      <alignment horizontal="center"/>
    </xf>
    <xf numFmtId="10" fontId="7" fillId="38" borderId="2" xfId="54" applyNumberFormat="1" applyFont="1" applyFill="1" applyBorder="1" applyAlignment="1">
      <alignment horizontal="center"/>
    </xf>
    <xf numFmtId="0" fontId="57" fillId="38" borderId="2" xfId="0" applyFont="1" applyFill="1" applyBorder="1"/>
    <xf numFmtId="0" fontId="7" fillId="38" borderId="2" xfId="0" applyFont="1" applyFill="1" applyBorder="1" applyAlignment="1">
      <alignment horizontal="justify" vertical="center"/>
    </xf>
    <xf numFmtId="0" fontId="7" fillId="38" borderId="7" xfId="0" applyFont="1" applyFill="1" applyBorder="1" applyAlignment="1">
      <alignment horizontal="center" vertical="center"/>
    </xf>
    <xf numFmtId="0" fontId="58" fillId="38" borderId="2" xfId="0" applyFont="1" applyFill="1" applyBorder="1" applyAlignment="1">
      <alignment horizontal="center" vertical="center"/>
    </xf>
    <xf numFmtId="3" fontId="7" fillId="38" borderId="2" xfId="0" applyNumberFormat="1" applyFont="1" applyFill="1" applyBorder="1" applyAlignment="1">
      <alignment horizontal="right" vertical="center"/>
    </xf>
    <xf numFmtId="9" fontId="7" fillId="38" borderId="2" xfId="54" applyFont="1" applyFill="1" applyBorder="1" applyAlignment="1">
      <alignment horizontal="center" vertical="center"/>
    </xf>
    <xf numFmtId="0" fontId="42" fillId="2" borderId="1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4" fillId="3" borderId="33"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33" xfId="0" applyFont="1" applyFill="1" applyBorder="1" applyAlignment="1">
      <alignment horizontal="center" vertical="center"/>
    </xf>
    <xf numFmtId="0" fontId="44" fillId="3" borderId="1" xfId="0" applyFont="1" applyFill="1" applyBorder="1" applyAlignment="1">
      <alignment horizontal="center" vertical="center"/>
    </xf>
    <xf numFmtId="0" fontId="41" fillId="2" borderId="33" xfId="0" applyFont="1" applyFill="1" applyBorder="1" applyAlignment="1">
      <alignment horizontal="justify" vertical="center" wrapText="1"/>
    </xf>
    <xf numFmtId="0" fontId="41" fillId="2" borderId="3" xfId="0" applyFont="1" applyFill="1" applyBorder="1" applyAlignment="1">
      <alignment horizontal="justify" vertical="center" wrapText="1"/>
    </xf>
    <xf numFmtId="0" fontId="41" fillId="2" borderId="1" xfId="0" applyFont="1" applyFill="1" applyBorder="1" applyAlignment="1">
      <alignment horizontal="justify" vertical="center" wrapText="1"/>
    </xf>
    <xf numFmtId="0" fontId="42" fillId="2" borderId="34" xfId="0" applyFont="1" applyFill="1" applyBorder="1" applyAlignment="1">
      <alignment horizontal="center"/>
    </xf>
    <xf numFmtId="0" fontId="42" fillId="2" borderId="31" xfId="0" applyFont="1" applyFill="1" applyBorder="1" applyAlignment="1">
      <alignment horizontal="center"/>
    </xf>
    <xf numFmtId="0" fontId="41" fillId="2" borderId="31" xfId="0" applyFont="1" applyFill="1" applyBorder="1" applyAlignment="1">
      <alignment horizontal="center"/>
    </xf>
    <xf numFmtId="0" fontId="42" fillId="2" borderId="10" xfId="0" applyFont="1" applyFill="1" applyBorder="1" applyAlignment="1">
      <alignment horizontal="center"/>
    </xf>
    <xf numFmtId="0" fontId="42" fillId="2" borderId="0" xfId="0" applyFont="1" applyFill="1" applyBorder="1" applyAlignment="1">
      <alignment horizontal="center"/>
    </xf>
    <xf numFmtId="0" fontId="41" fillId="2" borderId="0" xfId="0" applyFont="1" applyFill="1" applyBorder="1" applyAlignment="1">
      <alignment horizontal="center"/>
    </xf>
    <xf numFmtId="0" fontId="42" fillId="3" borderId="8"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7" xfId="0" applyFont="1" applyFill="1" applyBorder="1" applyAlignment="1">
      <alignment horizontal="center" vertical="center"/>
    </xf>
    <xf numFmtId="0" fontId="44" fillId="3" borderId="2" xfId="0" applyFont="1" applyFill="1" applyBorder="1" applyAlignment="1">
      <alignment horizontal="center" vertical="center" wrapText="1"/>
    </xf>
    <xf numFmtId="0" fontId="42" fillId="11" borderId="7" xfId="0" applyFont="1" applyFill="1" applyBorder="1" applyAlignment="1">
      <alignment horizontal="center"/>
    </xf>
    <xf numFmtId="0" fontId="42" fillId="11" borderId="2" xfId="0" applyFont="1" applyFill="1" applyBorder="1" applyAlignment="1">
      <alignment horizontal="center"/>
    </xf>
    <xf numFmtId="0" fontId="42" fillId="10" borderId="8" xfId="0" applyFont="1" applyFill="1" applyBorder="1" applyAlignment="1">
      <alignment horizontal="center" vertical="center"/>
    </xf>
    <xf numFmtId="0" fontId="42" fillId="10" borderId="9" xfId="0" applyFont="1" applyFill="1" applyBorder="1" applyAlignment="1">
      <alignment horizontal="center" vertical="center"/>
    </xf>
    <xf numFmtId="0" fontId="42" fillId="10" borderId="7" xfId="0" applyFont="1" applyFill="1" applyBorder="1" applyAlignment="1">
      <alignment horizontal="center" vertical="center"/>
    </xf>
    <xf numFmtId="3" fontId="44" fillId="8" borderId="8" xfId="0" applyNumberFormat="1" applyFont="1" applyFill="1" applyBorder="1" applyAlignment="1">
      <alignment horizontal="center" vertical="center" wrapText="1"/>
    </xf>
    <xf numFmtId="3" fontId="44" fillId="8" borderId="9" xfId="0" applyNumberFormat="1" applyFont="1" applyFill="1" applyBorder="1" applyAlignment="1">
      <alignment horizontal="center" vertical="center" wrapText="1"/>
    </xf>
    <xf numFmtId="3" fontId="44" fillId="8" borderId="7" xfId="0" applyNumberFormat="1" applyFont="1" applyFill="1" applyBorder="1" applyAlignment="1">
      <alignment horizontal="center" vertical="center" wrapText="1"/>
    </xf>
    <xf numFmtId="9" fontId="41" fillId="0" borderId="33" xfId="0" applyNumberFormat="1" applyFont="1" applyBorder="1" applyAlignment="1">
      <alignment horizontal="center" vertical="center" wrapText="1"/>
    </xf>
    <xf numFmtId="9" fontId="41" fillId="0" borderId="1" xfId="0" applyNumberFormat="1" applyFont="1" applyBorder="1" applyAlignment="1">
      <alignment horizontal="center" vertical="center" wrapText="1"/>
    </xf>
    <xf numFmtId="0" fontId="41" fillId="2" borderId="33" xfId="0" applyFont="1" applyFill="1" applyBorder="1" applyAlignment="1">
      <alignment horizontal="center" vertical="center" wrapText="1"/>
    </xf>
    <xf numFmtId="0" fontId="41" fillId="2" borderId="1" xfId="0" applyFont="1" applyFill="1" applyBorder="1" applyAlignment="1">
      <alignment horizontal="center" vertical="center" wrapText="1"/>
    </xf>
    <xf numFmtId="3" fontId="44" fillId="8" borderId="8" xfId="53" applyNumberFormat="1" applyFont="1" applyFill="1" applyBorder="1" applyAlignment="1">
      <alignment horizontal="center" vertical="center"/>
    </xf>
    <xf numFmtId="3" fontId="44" fillId="8" borderId="9" xfId="53" applyNumberFormat="1" applyFont="1" applyFill="1" applyBorder="1" applyAlignment="1">
      <alignment horizontal="center" vertical="center"/>
    </xf>
    <xf numFmtId="3" fontId="44" fillId="8" borderId="7" xfId="53"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cellXfs>
  <cellStyles count="62915">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2 3" xfId="62902"/>
    <cellStyle name="Millares [0] 3" xfId="59766"/>
    <cellStyle name="Millares [0] 4" xfId="59759"/>
    <cellStyle name="Millares [0] 5" xfId="62911"/>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14" xfId="62892"/>
    <cellStyle name="Millares 2 2" xfId="59499"/>
    <cellStyle name="Millares 2 2 2" xfId="59644"/>
    <cellStyle name="Millares 2 2 2 2" xfId="62912"/>
    <cellStyle name="Millares 2 2 3" xfId="59736"/>
    <cellStyle name="Millares 2 2 4" xfId="59643"/>
    <cellStyle name="Millares 2 2 5" xfId="62897"/>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3 3" xfId="62891"/>
    <cellStyle name="Millares 3 3 4" xfId="62893"/>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10" xfId="62903"/>
    <cellStyle name="Millares 4 2" xfId="59669"/>
    <cellStyle name="Millares 4 2 2" xfId="60366"/>
    <cellStyle name="Millares 4 2 3" xfId="60356"/>
    <cellStyle name="Millares 4 2 4" xfId="62908"/>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65" xfId="62913"/>
    <cellStyle name="Millares 7" xfId="59675"/>
    <cellStyle name="Millares 8" xfId="59676"/>
    <cellStyle name="Millares 9" xfId="59677"/>
    <cellStyle name="Moneda [0] 2" xfId="59504"/>
    <cellStyle name="Moneda [0] 2 2" xfId="59764"/>
    <cellStyle name="Moneda [0] 2 3" xfId="59769"/>
    <cellStyle name="Moneda [0] 2 3 2" xfId="62906"/>
    <cellStyle name="Moneda [0] 2 4" xfId="59734"/>
    <cellStyle name="Moneda [0] 2 5" xfId="62910"/>
    <cellStyle name="Moneda [0] 3" xfId="59768"/>
    <cellStyle name="Moneda [0] 3 2" xfId="62909"/>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2 5" xfId="62900"/>
    <cellStyle name="Moneda 2 3" xfId="59738"/>
    <cellStyle name="Moneda 2 4" xfId="59775"/>
    <cellStyle name="Moneda 2 4 2" xfId="60371"/>
    <cellStyle name="Moneda 2 5" xfId="59511"/>
    <cellStyle name="Moneda 2 5 2" xfId="60361"/>
    <cellStyle name="Moneda 2 6" xfId="60357"/>
    <cellStyle name="Moneda 2 7" xfId="62895"/>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 2" xfId="62894"/>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48" xfId="62914"/>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2 3 2" xfId="62907"/>
    <cellStyle name="Normal 2 3" xfId="59506"/>
    <cellStyle name="Normal 2 3 2" xfId="59747"/>
    <cellStyle name="Normal 2 3 3" xfId="59684"/>
    <cellStyle name="Normal 2 4" xfId="59685"/>
    <cellStyle name="Normal 2 5" xfId="59686"/>
    <cellStyle name="Normal 2 6" xfId="59687"/>
    <cellStyle name="Normal 2 7" xfId="60354"/>
    <cellStyle name="Normal 2 8" xfId="62890"/>
    <cellStyle name="Normal 3" xfId="59497"/>
    <cellStyle name="Normal 3 2" xfId="59689"/>
    <cellStyle name="Normal 3 2 2" xfId="62896"/>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2 2 2" xfId="62904"/>
    <cellStyle name="Porcentaje 2 2 2 2" xfId="62905"/>
    <cellStyle name="Porcentaje 2 2 3" xfId="62901"/>
    <cellStyle name="Porcentaje 2 3" xfId="62899"/>
    <cellStyle name="Porcentaje 3" xfId="59712"/>
    <cellStyle name="Porcentaje 3 2" xfId="62898"/>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0"/>
  <tableStyles count="0" defaultTableStyle="TableStyleMedium2" defaultPivotStyle="PivotStyleLight16"/>
  <colors>
    <mruColors>
      <color rgb="FF59074A"/>
      <color rgb="FFFFFF66"/>
      <color rgb="FF7B5571"/>
      <color rgb="FF7B556C"/>
      <color rgb="FFCC99FF"/>
      <color rgb="FFFF9966"/>
      <color rgb="FFCCFF66"/>
      <color rgb="FFCCFF99"/>
      <color rgb="FFFF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Marzo 31 de 2020</a:t>
            </a:r>
            <a:endParaRPr lang="es-ES"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'ESTRATEGIAS VIG 2020'!$E$3</c:f>
              <c:strCache>
                <c:ptCount val="1"/>
                <c:pt idx="0">
                  <c:v>Definitiva %</c:v>
                </c:pt>
              </c:strCache>
            </c:strRef>
          </c:tx>
          <c:spPr>
            <a:solidFill>
              <a:schemeClr val="accent1"/>
            </a:solidFill>
            <a:ln>
              <a:noFill/>
            </a:ln>
            <a:effectLst/>
            <a:sp3d/>
          </c:spPr>
          <c:invertIfNegative val="0"/>
          <c:cat>
            <c:strRef>
              <c:f>'ESTRATEGIAS VIG 2020'!$C$5:$C$10</c:f>
              <c:strCache>
                <c:ptCount val="6"/>
                <c:pt idx="0">
                  <c:v>Desarrollo Sostenible</c:v>
                </c:pt>
                <c:pt idx="1">
                  <c:v>Prosperidad con equidad</c:v>
                </c:pt>
                <c:pt idx="2">
                  <c:v>Inclusion Social</c:v>
                </c:pt>
                <c:pt idx="3">
                  <c:v>Seguridad Humana</c:v>
                </c:pt>
                <c:pt idx="4">
                  <c:v>Buen Gobierno</c:v>
                </c:pt>
                <c:pt idx="5">
                  <c:v>TOTAL </c:v>
                </c:pt>
              </c:strCache>
            </c:strRef>
          </c:cat>
          <c:val>
            <c:numRef>
              <c:f>'ESTRATEGIAS VIG 2020'!$E$5:$E$10</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EB45-4549-BDEE-CEC93DC76187}"/>
            </c:ext>
          </c:extLst>
        </c:ser>
        <c:ser>
          <c:idx val="1"/>
          <c:order val="1"/>
          <c:tx>
            <c:strRef>
              <c:f>'ESTRATEGIAS VIG 2020'!$G$3</c:f>
              <c:strCache>
                <c:ptCount val="1"/>
                <c:pt idx="0">
                  <c:v>Compromisos %</c:v>
                </c:pt>
              </c:strCache>
            </c:strRef>
          </c:tx>
          <c:spPr>
            <a:solidFill>
              <a:schemeClr val="accent2"/>
            </a:solidFill>
            <a:ln>
              <a:noFill/>
            </a:ln>
            <a:effectLst/>
            <a:sp3d/>
          </c:spPr>
          <c:invertIfNegative val="0"/>
          <c:cat>
            <c:strRef>
              <c:f>'ESTRATEGIAS VIG 2020'!$C$5:$C$10</c:f>
              <c:strCache>
                <c:ptCount val="6"/>
                <c:pt idx="0">
                  <c:v>Desarrollo Sostenible</c:v>
                </c:pt>
                <c:pt idx="1">
                  <c:v>Prosperidad con equidad</c:v>
                </c:pt>
                <c:pt idx="2">
                  <c:v>Inclusion Social</c:v>
                </c:pt>
                <c:pt idx="3">
                  <c:v>Seguridad Humana</c:v>
                </c:pt>
                <c:pt idx="4">
                  <c:v>Buen Gobierno</c:v>
                </c:pt>
                <c:pt idx="5">
                  <c:v>TOTAL </c:v>
                </c:pt>
              </c:strCache>
            </c:strRef>
          </c:cat>
          <c:val>
            <c:numRef>
              <c:f>'ESTRATEGIAS VIG 2020'!$G$5:$G$10</c:f>
              <c:numCache>
                <c:formatCode>0.00%</c:formatCode>
                <c:ptCount val="6"/>
                <c:pt idx="0">
                  <c:v>2.0891011820263244E-2</c:v>
                </c:pt>
                <c:pt idx="1">
                  <c:v>0.11414958773097078</c:v>
                </c:pt>
                <c:pt idx="2">
                  <c:v>0.21856510461164852</c:v>
                </c:pt>
                <c:pt idx="3">
                  <c:v>6.6388595020979713E-2</c:v>
                </c:pt>
                <c:pt idx="4">
                  <c:v>0.25718912561494328</c:v>
                </c:pt>
                <c:pt idx="5">
                  <c:v>0.20968060632514204</c:v>
                </c:pt>
              </c:numCache>
            </c:numRef>
          </c:val>
          <c:extLst>
            <c:ext xmlns:c16="http://schemas.microsoft.com/office/drawing/2014/chart" uri="{C3380CC4-5D6E-409C-BE32-E72D297353CC}">
              <c16:uniqueId val="{00000001-EB45-4549-BDEE-CEC93DC76187}"/>
            </c:ext>
          </c:extLst>
        </c:ser>
        <c:ser>
          <c:idx val="2"/>
          <c:order val="2"/>
          <c:tx>
            <c:strRef>
              <c:f>'ESTRATEGIAS VIG 2020'!$I$3</c:f>
              <c:strCache>
                <c:ptCount val="1"/>
                <c:pt idx="0">
                  <c:v>Obligaciones %</c:v>
                </c:pt>
              </c:strCache>
            </c:strRef>
          </c:tx>
          <c:spPr>
            <a:solidFill>
              <a:schemeClr val="accent3"/>
            </a:solidFill>
            <a:ln>
              <a:noFill/>
            </a:ln>
            <a:effectLst/>
            <a:sp3d/>
          </c:spPr>
          <c:invertIfNegative val="0"/>
          <c:cat>
            <c:strRef>
              <c:f>'ESTRATEGIAS VIG 2020'!$C$5:$C$10</c:f>
              <c:strCache>
                <c:ptCount val="6"/>
                <c:pt idx="0">
                  <c:v>Desarrollo Sostenible</c:v>
                </c:pt>
                <c:pt idx="1">
                  <c:v>Prosperidad con equidad</c:v>
                </c:pt>
                <c:pt idx="2">
                  <c:v>Inclusion Social</c:v>
                </c:pt>
                <c:pt idx="3">
                  <c:v>Seguridad Humana</c:v>
                </c:pt>
                <c:pt idx="4">
                  <c:v>Buen Gobierno</c:v>
                </c:pt>
                <c:pt idx="5">
                  <c:v>TOTAL </c:v>
                </c:pt>
              </c:strCache>
            </c:strRef>
          </c:cat>
          <c:val>
            <c:numRef>
              <c:f>'ESTRATEGIAS VIG 2020'!$I$5:$I$10</c:f>
              <c:numCache>
                <c:formatCode>0.00%</c:formatCode>
                <c:ptCount val="6"/>
                <c:pt idx="0">
                  <c:v>0.36002372906315216</c:v>
                </c:pt>
                <c:pt idx="1">
                  <c:v>0.37527993698294093</c:v>
                </c:pt>
                <c:pt idx="2">
                  <c:v>0.69006772253452087</c:v>
                </c:pt>
                <c:pt idx="3">
                  <c:v>0.39050279885452038</c:v>
                </c:pt>
                <c:pt idx="4">
                  <c:v>0.2802884711536221</c:v>
                </c:pt>
                <c:pt idx="5">
                  <c:v>0.669443618093151</c:v>
                </c:pt>
              </c:numCache>
            </c:numRef>
          </c:val>
          <c:extLs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247250912"/>
        <c:axId val="247253656"/>
        <c:axId val="0"/>
      </c:bar3DChart>
      <c:catAx>
        <c:axId val="247250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7253656"/>
        <c:crosses val="autoZero"/>
        <c:auto val="1"/>
        <c:lblAlgn val="ctr"/>
        <c:lblOffset val="100"/>
        <c:noMultiLvlLbl val="0"/>
      </c:catAx>
      <c:valAx>
        <c:axId val="247253656"/>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47250912"/>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7030A0"/>
                </a:solidFill>
                <a:latin typeface="+mn-lt"/>
                <a:ea typeface="+mn-ea"/>
                <a:cs typeface="+mn-cs"/>
              </a:defRPr>
            </a:pPr>
            <a:r>
              <a:rPr lang="es-CO" b="1">
                <a:solidFill>
                  <a:srgbClr val="7030A0"/>
                </a:solidFill>
              </a:rPr>
              <a:t>Departamento del Quindío</a:t>
            </a:r>
          </a:p>
          <a:p>
            <a:pPr>
              <a:defRPr b="1">
                <a:solidFill>
                  <a:srgbClr val="7030A0"/>
                </a:solidFill>
              </a:defRPr>
            </a:pPr>
            <a:r>
              <a:rPr lang="es-CO" b="1">
                <a:solidFill>
                  <a:srgbClr val="7030A0"/>
                </a:solidFill>
              </a:rPr>
              <a:t>Programas Plan de Desarrollo "En DEfensa del Bien Común"</a:t>
            </a:r>
          </a:p>
          <a:p>
            <a:pPr>
              <a:defRPr b="1">
                <a:solidFill>
                  <a:srgbClr val="7030A0"/>
                </a:solidFill>
              </a:defRPr>
            </a:pPr>
            <a:r>
              <a:rPr lang="es-CO" b="1">
                <a:solidFill>
                  <a:srgbClr val="7030A0"/>
                </a:solidFill>
              </a:rPr>
              <a:t>Porcentaje</a:t>
            </a:r>
            <a:r>
              <a:rPr lang="es-CO" b="1" baseline="0">
                <a:solidFill>
                  <a:srgbClr val="7030A0"/>
                </a:solidFill>
              </a:rPr>
              <a:t> de avance compromisos y Obligaciones</a:t>
            </a:r>
          </a:p>
          <a:p>
            <a:pPr>
              <a:defRPr b="1">
                <a:solidFill>
                  <a:srgbClr val="7030A0"/>
                </a:solidFill>
              </a:defRPr>
            </a:pPr>
            <a:r>
              <a:rPr lang="es-CO" b="1" baseline="0">
                <a:solidFill>
                  <a:srgbClr val="7030A0"/>
                </a:solidFill>
              </a:rPr>
              <a:t>Vigencia 2019 </a:t>
            </a:r>
            <a:endParaRPr lang="es-CO" b="1">
              <a:solidFill>
                <a:srgbClr val="7030A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7030A0"/>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'PROGRAMAS VIG 2020'!$C$6:$C$34</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Total</c:v>
                </c:pt>
              </c:strCache>
            </c:strRef>
          </c:cat>
          <c:val>
            <c:numRef>
              <c:f>'PROGRAMAS VIG 2019'!#REF!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'PROGRAMAS VIG 2019'!#REF!</c15:sqref>
                        </c15:formulaRef>
                      </c:ext>
                    </c:extLst>
                    <c:strCache>
                      <c:ptCount val="1"/>
                      <c:pt idx="0">
                        <c:v>#REF!</c:v>
                      </c:pt>
                    </c:strCache>
                  </c:strRef>
                </c15:tx>
              </c15:filteredSeriesTitle>
            </c:ext>
            <c:ext xmlns:c16="http://schemas.microsoft.com/office/drawing/2014/chart" uri="{C3380CC4-5D6E-409C-BE32-E72D297353CC}">
              <c16:uniqueId val="{00000000-BA46-4CD7-B012-DCCF14870E04}"/>
            </c:ext>
          </c:extLst>
        </c:ser>
        <c:dLbls>
          <c:dLblPos val="outEnd"/>
          <c:showLegendKey val="0"/>
          <c:showVal val="1"/>
          <c:showCatName val="0"/>
          <c:showSerName val="0"/>
          <c:showPercent val="0"/>
          <c:showBubbleSize val="0"/>
        </c:dLbls>
        <c:gapWidth val="219"/>
        <c:axId val="180656912"/>
        <c:axId val="317198192"/>
      </c:barChart>
      <c:lineChart>
        <c:grouping val="standard"/>
        <c:varyColors val="0"/>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'PROGRAMAS VIG 2020'!$C$6:$C$34</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Total</c:v>
                </c:pt>
              </c:strCache>
            </c:strRef>
          </c:cat>
          <c:val>
            <c:numRef>
              <c:f>'PROGRAMAS VIG 2019'!#REF!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'PROGRAMAS VIG 2019'!#REF!</c15:sqref>
                        </c15:formulaRef>
                      </c:ext>
                    </c:extLst>
                    <c:strCache>
                      <c:ptCount val="1"/>
                      <c:pt idx="0">
                        <c:v>#REF!</c:v>
                      </c:pt>
                    </c:strCache>
                  </c:strRef>
                </c15:tx>
              </c15:filteredSeriesTitle>
            </c:ext>
            <c:ext xmlns:c16="http://schemas.microsoft.com/office/drawing/2014/chart" uri="{C3380CC4-5D6E-409C-BE32-E72D297353CC}">
              <c16:uniqueId val="{00000001-BA46-4CD7-B012-DCCF14870E04}"/>
            </c:ext>
          </c:extLst>
        </c:ser>
        <c:dLbls>
          <c:showLegendKey val="0"/>
          <c:showVal val="0"/>
          <c:showCatName val="0"/>
          <c:showSerName val="0"/>
          <c:showPercent val="0"/>
          <c:showBubbleSize val="0"/>
        </c:dLbls>
        <c:marker val="1"/>
        <c:smooth val="0"/>
        <c:axId val="180656912"/>
        <c:axId val="317198192"/>
      </c:lineChart>
      <c:catAx>
        <c:axId val="18065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7198192"/>
        <c:crosses val="autoZero"/>
        <c:auto val="1"/>
        <c:lblAlgn val="ctr"/>
        <c:lblOffset val="100"/>
        <c:noMultiLvlLbl val="0"/>
      </c:catAx>
      <c:valAx>
        <c:axId val="317198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65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191302</xdr:colOff>
      <xdr:row>0</xdr:row>
      <xdr:rowOff>73638</xdr:rowOff>
    </xdr:from>
    <xdr:to>
      <xdr:col>1</xdr:col>
      <xdr:colOff>24948</xdr:colOff>
      <xdr:row>3</xdr:row>
      <xdr:rowOff>204107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302" y="73638"/>
          <a:ext cx="908610" cy="8244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404281</xdr:colOff>
      <xdr:row>11</xdr:row>
      <xdr:rowOff>139170</xdr:rowOff>
    </xdr:from>
    <xdr:to>
      <xdr:col>8</xdr:col>
      <xdr:colOff>704850</xdr:colOff>
      <xdr:row>33</xdr:row>
      <xdr:rowOff>10584</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75</xdr:row>
      <xdr:rowOff>63952</xdr:rowOff>
    </xdr:from>
    <xdr:to>
      <xdr:col>10</xdr:col>
      <xdr:colOff>340177</xdr:colOff>
      <xdr:row>118</xdr:row>
      <xdr:rowOff>54428</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ADORES/INSTRUMENTOS%20MARZO%202020/Sgto%20Instrumentos%20Parcial/METAS%20PRODUCTO%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ADMINISTRATIVA"/>
      <sheetName val="MP PLANEACION"/>
      <sheetName val="MP HACIENDA"/>
      <sheetName val="MP AGUAS INFRA"/>
      <sheetName val="MP INTERIOR"/>
      <sheetName val="MP CULTURA "/>
      <sheetName val="MP TURISMO "/>
      <sheetName val="MP AGRICULTURA"/>
      <sheetName val="MP PRIVADA"/>
      <sheetName val="MP EDUCACION"/>
      <sheetName val="MP FAMILIA"/>
      <sheetName val="MP SALUD"/>
      <sheetName val="MP TIC"/>
      <sheetName val="MP INDEPORTES"/>
      <sheetName val="MP PROMOTORA"/>
      <sheetName val="MP IDTQ"/>
    </sheetNames>
    <sheetDataSet>
      <sheetData sheetId="0"/>
      <sheetData sheetId="1"/>
      <sheetData sheetId="2"/>
      <sheetData sheetId="3"/>
      <sheetData sheetId="4"/>
      <sheetData sheetId="5"/>
      <sheetData sheetId="6"/>
      <sheetData sheetId="7"/>
      <sheetData sheetId="8"/>
      <sheetData sheetId="9"/>
      <sheetData sheetId="10"/>
      <sheetData sheetId="11">
        <row r="63">
          <cell r="O63">
            <v>5654000000</v>
          </cell>
        </row>
        <row r="64">
          <cell r="O64">
            <v>27056704</v>
          </cell>
        </row>
        <row r="65">
          <cell r="O65">
            <v>3888000000</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S360"/>
  <sheetViews>
    <sheetView showGridLines="0" tabSelected="1" zoomScale="70" zoomScaleNormal="70" workbookViewId="0">
      <selection activeCell="D10" sqref="D10"/>
    </sheetView>
  </sheetViews>
  <sheetFormatPr baseColWidth="10" defaultColWidth="11.42578125" defaultRowHeight="24.75" customHeight="1" x14ac:dyDescent="0.2"/>
  <cols>
    <col min="1" max="1" width="16.140625" style="62" customWidth="1"/>
    <col min="2" max="2" width="20" style="62" customWidth="1"/>
    <col min="3" max="3" width="16.140625" style="205" customWidth="1"/>
    <col min="4" max="4" width="54.140625" style="62" customWidth="1"/>
    <col min="5" max="5" width="18.5703125" style="62" customWidth="1"/>
    <col min="6" max="6" width="23.42578125" style="62" customWidth="1"/>
    <col min="7" max="7" width="15.28515625" style="266" customWidth="1"/>
    <col min="8" max="8" width="39.85546875" style="287" customWidth="1"/>
    <col min="9" max="9" width="30.7109375" style="287" customWidth="1"/>
    <col min="10" max="10" width="19.28515625" style="288" customWidth="1"/>
    <col min="11" max="11" width="11.85546875" style="289" customWidth="1"/>
    <col min="12" max="12" width="14.28515625" style="268" customWidth="1"/>
    <col min="13" max="13" width="12.140625" style="227" customWidth="1"/>
    <col min="14" max="14" width="17" style="227" customWidth="1"/>
    <col min="15" max="50" width="27.5703125" style="61" customWidth="1"/>
    <col min="51" max="61" width="11.42578125" style="62" customWidth="1"/>
    <col min="62" max="16384" width="11.42578125" style="62"/>
  </cols>
  <sheetData>
    <row r="1" spans="1:50" ht="18" customHeight="1" x14ac:dyDescent="0.25">
      <c r="A1" s="474"/>
      <c r="B1" s="475"/>
      <c r="C1" s="475"/>
      <c r="D1" s="475"/>
      <c r="E1" s="475"/>
      <c r="F1" s="475"/>
      <c r="G1" s="475"/>
      <c r="H1" s="476"/>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382"/>
      <c r="AR1" s="382"/>
      <c r="AS1" s="382"/>
      <c r="AT1" s="382"/>
      <c r="AU1" s="383"/>
      <c r="AV1" s="383"/>
      <c r="AW1" s="341" t="s">
        <v>748</v>
      </c>
      <c r="AX1" s="342" t="s">
        <v>754</v>
      </c>
    </row>
    <row r="2" spans="1:50" ht="18" customHeight="1" x14ac:dyDescent="0.25">
      <c r="A2" s="477"/>
      <c r="B2" s="478"/>
      <c r="C2" s="478"/>
      <c r="D2" s="478"/>
      <c r="E2" s="478"/>
      <c r="F2" s="478"/>
      <c r="G2" s="478"/>
      <c r="H2" s="479"/>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384"/>
      <c r="AR2" s="384"/>
      <c r="AS2" s="384"/>
      <c r="AT2" s="384"/>
      <c r="AU2" s="385"/>
      <c r="AV2" s="385"/>
      <c r="AW2" s="341" t="s">
        <v>749</v>
      </c>
      <c r="AX2" s="353">
        <v>4</v>
      </c>
    </row>
    <row r="3" spans="1:50" ht="18" customHeight="1" x14ac:dyDescent="0.25">
      <c r="A3" s="463" t="s">
        <v>759</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341" t="s">
        <v>750</v>
      </c>
      <c r="AX3" s="342" t="s">
        <v>751</v>
      </c>
    </row>
    <row r="4" spans="1:50" ht="18" customHeight="1" x14ac:dyDescent="0.25">
      <c r="A4" s="463"/>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341" t="s">
        <v>752</v>
      </c>
      <c r="AX4" s="342" t="s">
        <v>753</v>
      </c>
    </row>
    <row r="5" spans="1:50" ht="18" customHeight="1" x14ac:dyDescent="0.2">
      <c r="A5" s="465"/>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386"/>
      <c r="AX5" s="387"/>
    </row>
    <row r="6" spans="1:50" ht="24.75" customHeight="1" x14ac:dyDescent="0.25">
      <c r="A6" s="486" t="s">
        <v>721</v>
      </c>
      <c r="B6" s="487"/>
      <c r="C6" s="487"/>
      <c r="D6" s="487"/>
      <c r="E6" s="487"/>
      <c r="F6" s="487"/>
      <c r="G6" s="487"/>
      <c r="H6" s="487"/>
      <c r="I6" s="487"/>
      <c r="J6" s="487"/>
      <c r="K6" s="487"/>
      <c r="L6" s="487"/>
      <c r="M6" s="487"/>
      <c r="N6" s="488"/>
      <c r="O6" s="484"/>
      <c r="P6" s="484"/>
      <c r="Q6" s="484"/>
      <c r="R6" s="484"/>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366"/>
      <c r="AV6" s="366"/>
      <c r="AW6" s="366"/>
      <c r="AX6" s="388"/>
    </row>
    <row r="7" spans="1:50" s="63" customFormat="1" ht="33" customHeight="1" x14ac:dyDescent="0.25">
      <c r="A7" s="480" t="s">
        <v>0</v>
      </c>
      <c r="B7" s="481"/>
      <c r="C7" s="482"/>
      <c r="D7" s="467" t="s">
        <v>1</v>
      </c>
      <c r="E7" s="467" t="s">
        <v>2</v>
      </c>
      <c r="F7" s="483" t="s">
        <v>3</v>
      </c>
      <c r="G7" s="467" t="s">
        <v>4</v>
      </c>
      <c r="H7" s="469" t="s">
        <v>4</v>
      </c>
      <c r="I7" s="483" t="s">
        <v>5</v>
      </c>
      <c r="J7" s="483" t="s">
        <v>6</v>
      </c>
      <c r="K7" s="483" t="s">
        <v>7</v>
      </c>
      <c r="L7" s="483" t="s">
        <v>8</v>
      </c>
      <c r="M7" s="483" t="s">
        <v>9</v>
      </c>
      <c r="N7" s="483" t="s">
        <v>10</v>
      </c>
      <c r="O7" s="496" t="s">
        <v>11</v>
      </c>
      <c r="P7" s="497"/>
      <c r="Q7" s="497"/>
      <c r="R7" s="498"/>
      <c r="S7" s="496" t="s">
        <v>12</v>
      </c>
      <c r="T7" s="497"/>
      <c r="U7" s="497"/>
      <c r="V7" s="498"/>
      <c r="W7" s="496" t="s">
        <v>13</v>
      </c>
      <c r="X7" s="497"/>
      <c r="Y7" s="497"/>
      <c r="Z7" s="498"/>
      <c r="AA7" s="496" t="s">
        <v>756</v>
      </c>
      <c r="AB7" s="497"/>
      <c r="AC7" s="497"/>
      <c r="AD7" s="498"/>
      <c r="AE7" s="489" t="s">
        <v>743</v>
      </c>
      <c r="AF7" s="490"/>
      <c r="AG7" s="491"/>
      <c r="AH7" s="489" t="s">
        <v>744</v>
      </c>
      <c r="AI7" s="490"/>
      <c r="AJ7" s="491"/>
      <c r="AK7" s="489" t="s">
        <v>745</v>
      </c>
      <c r="AL7" s="490"/>
      <c r="AM7" s="491"/>
      <c r="AN7" s="489" t="s">
        <v>14</v>
      </c>
      <c r="AO7" s="490"/>
      <c r="AP7" s="490"/>
      <c r="AQ7" s="491"/>
      <c r="AR7" s="489" t="s">
        <v>15</v>
      </c>
      <c r="AS7" s="490"/>
      <c r="AT7" s="491"/>
      <c r="AU7" s="489" t="s">
        <v>731</v>
      </c>
      <c r="AV7" s="490"/>
      <c r="AW7" s="490"/>
      <c r="AX7" s="491"/>
    </row>
    <row r="8" spans="1:50" s="68" customFormat="1" ht="32.25" customHeight="1" x14ac:dyDescent="0.25">
      <c r="A8" s="64" t="s">
        <v>16</v>
      </c>
      <c r="B8" s="65" t="s">
        <v>17</v>
      </c>
      <c r="C8" s="66" t="s">
        <v>18</v>
      </c>
      <c r="D8" s="468"/>
      <c r="E8" s="468"/>
      <c r="F8" s="483"/>
      <c r="G8" s="468"/>
      <c r="H8" s="470"/>
      <c r="I8" s="483"/>
      <c r="J8" s="483"/>
      <c r="K8" s="483"/>
      <c r="L8" s="483"/>
      <c r="M8" s="483"/>
      <c r="N8" s="483"/>
      <c r="O8" s="376" t="s">
        <v>736</v>
      </c>
      <c r="P8" s="376" t="s">
        <v>20</v>
      </c>
      <c r="Q8" s="376" t="s">
        <v>21</v>
      </c>
      <c r="R8" s="376" t="s">
        <v>755</v>
      </c>
      <c r="S8" s="376" t="s">
        <v>19</v>
      </c>
      <c r="T8" s="376" t="s">
        <v>20</v>
      </c>
      <c r="U8" s="376" t="s">
        <v>21</v>
      </c>
      <c r="V8" s="376" t="s">
        <v>755</v>
      </c>
      <c r="W8" s="67" t="s">
        <v>736</v>
      </c>
      <c r="X8" s="376" t="s">
        <v>20</v>
      </c>
      <c r="Y8" s="376" t="s">
        <v>21</v>
      </c>
      <c r="Z8" s="376" t="s">
        <v>755</v>
      </c>
      <c r="AA8" s="67" t="s">
        <v>19</v>
      </c>
      <c r="AB8" s="376" t="s">
        <v>20</v>
      </c>
      <c r="AC8" s="376" t="s">
        <v>21</v>
      </c>
      <c r="AD8" s="376" t="s">
        <v>755</v>
      </c>
      <c r="AE8" s="67" t="s">
        <v>736</v>
      </c>
      <c r="AF8" s="376" t="s">
        <v>20</v>
      </c>
      <c r="AG8" s="376" t="s">
        <v>21</v>
      </c>
      <c r="AH8" s="67" t="s">
        <v>19</v>
      </c>
      <c r="AI8" s="67" t="s">
        <v>20</v>
      </c>
      <c r="AJ8" s="67" t="s">
        <v>21</v>
      </c>
      <c r="AK8" s="67" t="s">
        <v>736</v>
      </c>
      <c r="AL8" s="67" t="s">
        <v>20</v>
      </c>
      <c r="AM8" s="67" t="s">
        <v>21</v>
      </c>
      <c r="AN8" s="67" t="s">
        <v>19</v>
      </c>
      <c r="AO8" s="67" t="s">
        <v>20</v>
      </c>
      <c r="AP8" s="67" t="s">
        <v>21</v>
      </c>
      <c r="AQ8" s="376" t="s">
        <v>755</v>
      </c>
      <c r="AR8" s="67" t="s">
        <v>736</v>
      </c>
      <c r="AS8" s="67" t="s">
        <v>20</v>
      </c>
      <c r="AT8" s="67" t="s">
        <v>21</v>
      </c>
      <c r="AU8" s="367" t="s">
        <v>734</v>
      </c>
      <c r="AV8" s="367" t="s">
        <v>20</v>
      </c>
      <c r="AW8" s="367" t="s">
        <v>21</v>
      </c>
      <c r="AX8" s="367" t="s">
        <v>755</v>
      </c>
    </row>
    <row r="9" spans="1:50" s="63" customFormat="1" ht="17.25" customHeight="1" x14ac:dyDescent="0.25">
      <c r="A9" s="389"/>
      <c r="B9" s="69"/>
      <c r="C9" s="69"/>
      <c r="D9" s="69"/>
      <c r="E9" s="69"/>
      <c r="F9" s="69"/>
      <c r="G9" s="70"/>
      <c r="H9" s="332"/>
      <c r="I9" s="69"/>
      <c r="J9" s="69"/>
      <c r="K9" s="69"/>
      <c r="L9" s="71"/>
      <c r="M9" s="381"/>
      <c r="N9" s="69"/>
      <c r="O9" s="33"/>
      <c r="P9" s="33"/>
      <c r="Q9" s="33"/>
      <c r="R9" s="33"/>
      <c r="S9" s="33"/>
      <c r="T9" s="33"/>
      <c r="U9" s="33"/>
      <c r="V9" s="33"/>
      <c r="W9" s="33"/>
      <c r="X9" s="33"/>
      <c r="Y9" s="33"/>
      <c r="Z9" s="33"/>
      <c r="AA9" s="33"/>
      <c r="AB9" s="33"/>
      <c r="AC9" s="33"/>
      <c r="AD9" s="33"/>
      <c r="AE9" s="329"/>
      <c r="AF9" s="329"/>
      <c r="AG9" s="329"/>
      <c r="AH9" s="329"/>
      <c r="AI9" s="329"/>
      <c r="AJ9" s="329"/>
      <c r="AK9" s="329"/>
      <c r="AL9" s="329"/>
      <c r="AM9" s="329"/>
      <c r="AN9" s="329"/>
      <c r="AO9" s="329"/>
      <c r="AP9" s="329"/>
      <c r="AQ9" s="329"/>
      <c r="AR9" s="329"/>
      <c r="AS9" s="329"/>
      <c r="AT9" s="329"/>
      <c r="AU9" s="329"/>
      <c r="AV9" s="329"/>
      <c r="AW9" s="331"/>
      <c r="AX9" s="331"/>
    </row>
    <row r="10" spans="1:50" s="63" customFormat="1" ht="24.75" customHeight="1" x14ac:dyDescent="0.25">
      <c r="A10" s="72">
        <v>1</v>
      </c>
      <c r="B10" s="73" t="s">
        <v>22</v>
      </c>
      <c r="C10" s="74"/>
      <c r="D10" s="75"/>
      <c r="E10" s="75"/>
      <c r="F10" s="75"/>
      <c r="G10" s="74"/>
      <c r="H10" s="333"/>
      <c r="I10" s="75"/>
      <c r="J10" s="76"/>
      <c r="K10" s="74"/>
      <c r="L10" s="77" t="s">
        <v>35</v>
      </c>
      <c r="M10" s="78"/>
      <c r="N10" s="74"/>
      <c r="O10" s="24">
        <f t="shared" ref="O10:AX10" si="0">O11</f>
        <v>0</v>
      </c>
      <c r="P10" s="24">
        <f t="shared" si="0"/>
        <v>0</v>
      </c>
      <c r="Q10" s="24">
        <f t="shared" si="0"/>
        <v>0</v>
      </c>
      <c r="R10" s="24">
        <f t="shared" si="0"/>
        <v>0</v>
      </c>
      <c r="S10" s="24">
        <f t="shared" si="0"/>
        <v>0</v>
      </c>
      <c r="T10" s="24">
        <f t="shared" si="0"/>
        <v>0</v>
      </c>
      <c r="U10" s="24">
        <f t="shared" si="0"/>
        <v>0</v>
      </c>
      <c r="V10" s="24">
        <f t="shared" si="0"/>
        <v>0</v>
      </c>
      <c r="W10" s="24">
        <f t="shared" si="0"/>
        <v>1362028151</v>
      </c>
      <c r="X10" s="24">
        <f t="shared" si="0"/>
        <v>84299999</v>
      </c>
      <c r="Y10" s="24">
        <f t="shared" si="0"/>
        <v>30350000</v>
      </c>
      <c r="Z10" s="24">
        <f t="shared" si="0"/>
        <v>0</v>
      </c>
      <c r="AA10" s="24">
        <f t="shared" si="0"/>
        <v>0</v>
      </c>
      <c r="AB10" s="24">
        <f t="shared" si="0"/>
        <v>0</v>
      </c>
      <c r="AC10" s="24">
        <f t="shared" si="0"/>
        <v>0</v>
      </c>
      <c r="AD10" s="24">
        <f t="shared" si="0"/>
        <v>0</v>
      </c>
      <c r="AE10" s="24">
        <f t="shared" si="0"/>
        <v>0</v>
      </c>
      <c r="AF10" s="24">
        <f t="shared" si="0"/>
        <v>0</v>
      </c>
      <c r="AG10" s="24">
        <f t="shared" si="0"/>
        <v>0</v>
      </c>
      <c r="AH10" s="24">
        <f t="shared" si="0"/>
        <v>2673200000</v>
      </c>
      <c r="AI10" s="24">
        <f t="shared" si="0"/>
        <v>0</v>
      </c>
      <c r="AJ10" s="24">
        <f t="shared" si="0"/>
        <v>0</v>
      </c>
      <c r="AK10" s="24">
        <f t="shared" si="0"/>
        <v>0</v>
      </c>
      <c r="AL10" s="24">
        <f t="shared" si="0"/>
        <v>0</v>
      </c>
      <c r="AM10" s="24">
        <f t="shared" si="0"/>
        <v>0</v>
      </c>
      <c r="AN10" s="24">
        <f t="shared" si="0"/>
        <v>0</v>
      </c>
      <c r="AO10" s="24">
        <f t="shared" si="0"/>
        <v>0</v>
      </c>
      <c r="AP10" s="24">
        <f t="shared" si="0"/>
        <v>0</v>
      </c>
      <c r="AQ10" s="24">
        <f t="shared" si="0"/>
        <v>0</v>
      </c>
      <c r="AR10" s="24">
        <f t="shared" si="0"/>
        <v>0</v>
      </c>
      <c r="AS10" s="24">
        <f t="shared" si="0"/>
        <v>0</v>
      </c>
      <c r="AT10" s="24">
        <f t="shared" si="0"/>
        <v>0</v>
      </c>
      <c r="AU10" s="24">
        <f t="shared" si="0"/>
        <v>4035228151</v>
      </c>
      <c r="AV10" s="24">
        <f t="shared" si="0"/>
        <v>84299999</v>
      </c>
      <c r="AW10" s="24">
        <f t="shared" si="0"/>
        <v>30350000</v>
      </c>
      <c r="AX10" s="24">
        <f t="shared" si="0"/>
        <v>0</v>
      </c>
    </row>
    <row r="11" spans="1:50" s="63" customFormat="1" ht="24.75" customHeight="1" x14ac:dyDescent="0.25">
      <c r="A11" s="390"/>
      <c r="B11" s="79">
        <v>1</v>
      </c>
      <c r="C11" s="80" t="s">
        <v>23</v>
      </c>
      <c r="D11" s="81"/>
      <c r="E11" s="82"/>
      <c r="F11" s="82"/>
      <c r="G11" s="83"/>
      <c r="H11" s="84"/>
      <c r="I11" s="84"/>
      <c r="J11" s="85"/>
      <c r="K11" s="83"/>
      <c r="L11" s="86"/>
      <c r="M11" s="87"/>
      <c r="N11" s="83"/>
      <c r="O11" s="25">
        <f t="shared" ref="O11:AW11" si="1">O12+O16+O23</f>
        <v>0</v>
      </c>
      <c r="P11" s="25">
        <f t="shared" si="1"/>
        <v>0</v>
      </c>
      <c r="Q11" s="25">
        <f t="shared" si="1"/>
        <v>0</v>
      </c>
      <c r="R11" s="25"/>
      <c r="S11" s="25">
        <f t="shared" si="1"/>
        <v>0</v>
      </c>
      <c r="T11" s="25">
        <f t="shared" si="1"/>
        <v>0</v>
      </c>
      <c r="U11" s="25">
        <f t="shared" si="1"/>
        <v>0</v>
      </c>
      <c r="V11" s="25"/>
      <c r="W11" s="25">
        <f t="shared" si="1"/>
        <v>1362028151</v>
      </c>
      <c r="X11" s="25">
        <f t="shared" si="1"/>
        <v>84299999</v>
      </c>
      <c r="Y11" s="25">
        <f t="shared" si="1"/>
        <v>30350000</v>
      </c>
      <c r="Z11" s="25"/>
      <c r="AA11" s="25">
        <f t="shared" si="1"/>
        <v>0</v>
      </c>
      <c r="AB11" s="25">
        <f t="shared" si="1"/>
        <v>0</v>
      </c>
      <c r="AC11" s="25">
        <f t="shared" si="1"/>
        <v>0</v>
      </c>
      <c r="AD11" s="25"/>
      <c r="AE11" s="25">
        <f t="shared" si="1"/>
        <v>0</v>
      </c>
      <c r="AF11" s="25">
        <f t="shared" si="1"/>
        <v>0</v>
      </c>
      <c r="AG11" s="25">
        <f t="shared" si="1"/>
        <v>0</v>
      </c>
      <c r="AH11" s="25">
        <f t="shared" si="1"/>
        <v>2673200000</v>
      </c>
      <c r="AI11" s="25">
        <f t="shared" si="1"/>
        <v>0</v>
      </c>
      <c r="AJ11" s="25">
        <f t="shared" si="1"/>
        <v>0</v>
      </c>
      <c r="AK11" s="25">
        <f t="shared" si="1"/>
        <v>0</v>
      </c>
      <c r="AL11" s="25">
        <f t="shared" si="1"/>
        <v>0</v>
      </c>
      <c r="AM11" s="25">
        <f t="shared" si="1"/>
        <v>0</v>
      </c>
      <c r="AN11" s="25">
        <f t="shared" si="1"/>
        <v>0</v>
      </c>
      <c r="AO11" s="25">
        <f t="shared" si="1"/>
        <v>0</v>
      </c>
      <c r="AP11" s="25">
        <f t="shared" si="1"/>
        <v>0</v>
      </c>
      <c r="AQ11" s="25"/>
      <c r="AR11" s="25">
        <f t="shared" si="1"/>
        <v>0</v>
      </c>
      <c r="AS11" s="25">
        <f t="shared" si="1"/>
        <v>0</v>
      </c>
      <c r="AT11" s="25">
        <f t="shared" si="1"/>
        <v>0</v>
      </c>
      <c r="AU11" s="25">
        <f t="shared" si="1"/>
        <v>4035228151</v>
      </c>
      <c r="AV11" s="25">
        <f t="shared" si="1"/>
        <v>84299999</v>
      </c>
      <c r="AW11" s="25">
        <f t="shared" si="1"/>
        <v>30350000</v>
      </c>
      <c r="AX11" s="25">
        <f t="shared" ref="AX11" si="2">AX12+AX16+AX23</f>
        <v>0</v>
      </c>
    </row>
    <row r="12" spans="1:50" s="63" customFormat="1" ht="24.75" customHeight="1" x14ac:dyDescent="0.25">
      <c r="A12" s="88"/>
      <c r="B12" s="390"/>
      <c r="C12" s="89">
        <v>1</v>
      </c>
      <c r="D12" s="90" t="s">
        <v>24</v>
      </c>
      <c r="E12" s="91"/>
      <c r="F12" s="90"/>
      <c r="G12" s="92"/>
      <c r="H12" s="93"/>
      <c r="I12" s="93"/>
      <c r="J12" s="92"/>
      <c r="K12" s="94"/>
      <c r="L12" s="95"/>
      <c r="M12" s="96"/>
      <c r="N12" s="94"/>
      <c r="O12" s="26">
        <f t="shared" ref="O12:AW12" si="3">SUM(O13:O15)</f>
        <v>0</v>
      </c>
      <c r="P12" s="26">
        <f t="shared" si="3"/>
        <v>0</v>
      </c>
      <c r="Q12" s="26">
        <f t="shared" si="3"/>
        <v>0</v>
      </c>
      <c r="R12" s="26"/>
      <c r="S12" s="26">
        <f t="shared" si="3"/>
        <v>0</v>
      </c>
      <c r="T12" s="26">
        <f t="shared" si="3"/>
        <v>0</v>
      </c>
      <c r="U12" s="26">
        <f t="shared" si="3"/>
        <v>0</v>
      </c>
      <c r="V12" s="26"/>
      <c r="W12" s="26">
        <f t="shared" si="3"/>
        <v>116000000</v>
      </c>
      <c r="X12" s="26">
        <f t="shared" si="3"/>
        <v>0</v>
      </c>
      <c r="Y12" s="26">
        <f t="shared" si="3"/>
        <v>0</v>
      </c>
      <c r="Z12" s="26"/>
      <c r="AA12" s="26">
        <f t="shared" si="3"/>
        <v>0</v>
      </c>
      <c r="AB12" s="26">
        <f t="shared" si="3"/>
        <v>0</v>
      </c>
      <c r="AC12" s="26">
        <f t="shared" si="3"/>
        <v>0</v>
      </c>
      <c r="AD12" s="26"/>
      <c r="AE12" s="26">
        <f t="shared" si="3"/>
        <v>0</v>
      </c>
      <c r="AF12" s="26">
        <f t="shared" si="3"/>
        <v>0</v>
      </c>
      <c r="AG12" s="26">
        <f t="shared" si="3"/>
        <v>0</v>
      </c>
      <c r="AH12" s="26">
        <f t="shared" si="3"/>
        <v>0</v>
      </c>
      <c r="AI12" s="26">
        <f t="shared" si="3"/>
        <v>0</v>
      </c>
      <c r="AJ12" s="26">
        <f t="shared" si="3"/>
        <v>0</v>
      </c>
      <c r="AK12" s="26">
        <f t="shared" si="3"/>
        <v>0</v>
      </c>
      <c r="AL12" s="26">
        <f t="shared" si="3"/>
        <v>0</v>
      </c>
      <c r="AM12" s="26">
        <f t="shared" si="3"/>
        <v>0</v>
      </c>
      <c r="AN12" s="26">
        <f t="shared" si="3"/>
        <v>0</v>
      </c>
      <c r="AO12" s="26">
        <f t="shared" si="3"/>
        <v>0</v>
      </c>
      <c r="AP12" s="26">
        <f t="shared" si="3"/>
        <v>0</v>
      </c>
      <c r="AQ12" s="26"/>
      <c r="AR12" s="26">
        <f t="shared" si="3"/>
        <v>0</v>
      </c>
      <c r="AS12" s="26">
        <f t="shared" si="3"/>
        <v>0</v>
      </c>
      <c r="AT12" s="26">
        <f t="shared" si="3"/>
        <v>0</v>
      </c>
      <c r="AU12" s="26">
        <f t="shared" si="3"/>
        <v>116000000</v>
      </c>
      <c r="AV12" s="26">
        <f t="shared" si="3"/>
        <v>0</v>
      </c>
      <c r="AW12" s="26">
        <f t="shared" si="3"/>
        <v>0</v>
      </c>
      <c r="AX12" s="26">
        <f t="shared" ref="AX12" si="4">SUM(AX13:AX15)</f>
        <v>0</v>
      </c>
    </row>
    <row r="13" spans="1:50" s="108" customFormat="1" ht="52.5" customHeight="1" x14ac:dyDescent="0.25">
      <c r="A13" s="88"/>
      <c r="B13" s="88"/>
      <c r="C13" s="391">
        <v>1</v>
      </c>
      <c r="D13" s="97" t="s">
        <v>25</v>
      </c>
      <c r="E13" s="392" t="s">
        <v>26</v>
      </c>
      <c r="F13" s="98" t="s">
        <v>27</v>
      </c>
      <c r="G13" s="99">
        <v>1</v>
      </c>
      <c r="H13" s="319" t="s">
        <v>28</v>
      </c>
      <c r="I13" s="97" t="s">
        <v>29</v>
      </c>
      <c r="J13" s="101" t="s">
        <v>30</v>
      </c>
      <c r="K13" s="101">
        <v>10</v>
      </c>
      <c r="L13" s="103" t="s">
        <v>31</v>
      </c>
      <c r="M13" s="105">
        <v>15</v>
      </c>
      <c r="N13" s="106" t="s">
        <v>32</v>
      </c>
      <c r="O13" s="38"/>
      <c r="P13" s="38"/>
      <c r="Q13" s="38"/>
      <c r="R13" s="34"/>
      <c r="S13" s="34"/>
      <c r="T13" s="34"/>
      <c r="U13" s="34"/>
      <c r="V13" s="34"/>
      <c r="W13" s="34">
        <v>20000000</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f t="shared" ref="AU13:AW15" si="5">AR13+AN13+AK13+AH13+AE13+AA13+W13+S13</f>
        <v>20000000</v>
      </c>
      <c r="AV13" s="34">
        <f t="shared" si="5"/>
        <v>0</v>
      </c>
      <c r="AW13" s="34">
        <f t="shared" si="5"/>
        <v>0</v>
      </c>
      <c r="AX13" s="38"/>
    </row>
    <row r="14" spans="1:50" ht="66" customHeight="1" x14ac:dyDescent="0.2">
      <c r="A14" s="88"/>
      <c r="B14" s="88"/>
      <c r="C14" s="110">
        <v>1</v>
      </c>
      <c r="D14" s="393" t="s">
        <v>25</v>
      </c>
      <c r="E14" s="392" t="s">
        <v>26</v>
      </c>
      <c r="F14" s="394" t="s">
        <v>27</v>
      </c>
      <c r="G14" s="99">
        <v>4</v>
      </c>
      <c r="H14" s="319" t="s">
        <v>36</v>
      </c>
      <c r="I14" s="97" t="s">
        <v>37</v>
      </c>
      <c r="J14" s="101" t="s">
        <v>30</v>
      </c>
      <c r="K14" s="101">
        <v>10</v>
      </c>
      <c r="L14" s="104" t="s">
        <v>31</v>
      </c>
      <c r="M14" s="105">
        <v>7</v>
      </c>
      <c r="N14" s="106" t="s">
        <v>38</v>
      </c>
      <c r="O14" s="38"/>
      <c r="P14" s="38"/>
      <c r="Q14" s="38"/>
      <c r="R14" s="34"/>
      <c r="S14" s="34"/>
      <c r="T14" s="34"/>
      <c r="U14" s="34"/>
      <c r="V14" s="34"/>
      <c r="W14" s="34">
        <v>76000000</v>
      </c>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f t="shared" si="5"/>
        <v>76000000</v>
      </c>
      <c r="AV14" s="34">
        <f t="shared" si="5"/>
        <v>0</v>
      </c>
      <c r="AW14" s="34">
        <f t="shared" si="5"/>
        <v>0</v>
      </c>
      <c r="AX14" s="38"/>
    </row>
    <row r="15" spans="1:50" ht="74.25" customHeight="1" x14ac:dyDescent="0.2">
      <c r="A15" s="88"/>
      <c r="B15" s="88"/>
      <c r="C15" s="110">
        <v>2</v>
      </c>
      <c r="D15" s="97" t="s">
        <v>41</v>
      </c>
      <c r="E15" s="114" t="s">
        <v>42</v>
      </c>
      <c r="F15" s="114" t="s">
        <v>42</v>
      </c>
      <c r="G15" s="395">
        <v>6</v>
      </c>
      <c r="H15" s="396" t="s">
        <v>43</v>
      </c>
      <c r="I15" s="97" t="s">
        <v>44</v>
      </c>
      <c r="J15" s="395" t="s">
        <v>30</v>
      </c>
      <c r="K15" s="395">
        <v>10</v>
      </c>
      <c r="L15" s="103" t="s">
        <v>31</v>
      </c>
      <c r="M15" s="397">
        <v>15</v>
      </c>
      <c r="N15" s="392" t="s">
        <v>32</v>
      </c>
      <c r="O15" s="31"/>
      <c r="P15" s="31"/>
      <c r="Q15" s="31"/>
      <c r="R15" s="354"/>
      <c r="S15" s="354"/>
      <c r="T15" s="354"/>
      <c r="U15" s="354"/>
      <c r="V15" s="354"/>
      <c r="W15" s="354">
        <v>20000000</v>
      </c>
      <c r="X15" s="354"/>
      <c r="Y15" s="365"/>
      <c r="Z15" s="365"/>
      <c r="AA15" s="354"/>
      <c r="AB15" s="354"/>
      <c r="AC15" s="354"/>
      <c r="AD15" s="354"/>
      <c r="AE15" s="354"/>
      <c r="AF15" s="354"/>
      <c r="AG15" s="354"/>
      <c r="AH15" s="354"/>
      <c r="AI15" s="354"/>
      <c r="AJ15" s="354"/>
      <c r="AK15" s="354"/>
      <c r="AL15" s="354"/>
      <c r="AM15" s="354"/>
      <c r="AN15" s="354"/>
      <c r="AO15" s="354"/>
      <c r="AP15" s="354"/>
      <c r="AQ15" s="369"/>
      <c r="AR15" s="369"/>
      <c r="AS15" s="369"/>
      <c r="AT15" s="369"/>
      <c r="AU15" s="34">
        <f t="shared" si="5"/>
        <v>20000000</v>
      </c>
      <c r="AV15" s="34">
        <f t="shared" si="5"/>
        <v>0</v>
      </c>
      <c r="AW15" s="34">
        <f t="shared" si="5"/>
        <v>0</v>
      </c>
      <c r="AX15" s="38"/>
    </row>
    <row r="16" spans="1:50" ht="24.75" customHeight="1" x14ac:dyDescent="0.2">
      <c r="A16" s="88"/>
      <c r="B16" s="88"/>
      <c r="C16" s="89">
        <v>2</v>
      </c>
      <c r="D16" s="115" t="s">
        <v>45</v>
      </c>
      <c r="E16" s="116"/>
      <c r="F16" s="117"/>
      <c r="G16" s="92"/>
      <c r="H16" s="117"/>
      <c r="I16" s="117"/>
      <c r="J16" s="92"/>
      <c r="K16" s="92"/>
      <c r="L16" s="118"/>
      <c r="M16" s="92"/>
      <c r="N16" s="92"/>
      <c r="O16" s="290">
        <f t="shared" ref="O16:AW16" si="6">SUM(O17:O22)</f>
        <v>0</v>
      </c>
      <c r="P16" s="290">
        <f t="shared" si="6"/>
        <v>0</v>
      </c>
      <c r="Q16" s="290">
        <f t="shared" si="6"/>
        <v>0</v>
      </c>
      <c r="R16" s="290"/>
      <c r="S16" s="290">
        <f t="shared" si="6"/>
        <v>0</v>
      </c>
      <c r="T16" s="290">
        <f t="shared" si="6"/>
        <v>0</v>
      </c>
      <c r="U16" s="290">
        <f t="shared" si="6"/>
        <v>0</v>
      </c>
      <c r="V16" s="290"/>
      <c r="W16" s="290">
        <f t="shared" si="6"/>
        <v>206050000</v>
      </c>
      <c r="X16" s="290">
        <f t="shared" si="6"/>
        <v>29533333</v>
      </c>
      <c r="Y16" s="290">
        <f t="shared" si="6"/>
        <v>10000000</v>
      </c>
      <c r="Z16" s="290"/>
      <c r="AA16" s="290">
        <f t="shared" si="6"/>
        <v>0</v>
      </c>
      <c r="AB16" s="290">
        <f t="shared" si="6"/>
        <v>0</v>
      </c>
      <c r="AC16" s="290">
        <f t="shared" si="6"/>
        <v>0</v>
      </c>
      <c r="AD16" s="290"/>
      <c r="AE16" s="290">
        <f t="shared" si="6"/>
        <v>0</v>
      </c>
      <c r="AF16" s="290">
        <f t="shared" si="6"/>
        <v>0</v>
      </c>
      <c r="AG16" s="290">
        <f t="shared" si="6"/>
        <v>0</v>
      </c>
      <c r="AH16" s="290">
        <f t="shared" si="6"/>
        <v>2673200000</v>
      </c>
      <c r="AI16" s="290">
        <f t="shared" si="6"/>
        <v>0</v>
      </c>
      <c r="AJ16" s="290">
        <f t="shared" si="6"/>
        <v>0</v>
      </c>
      <c r="AK16" s="290">
        <f t="shared" si="6"/>
        <v>0</v>
      </c>
      <c r="AL16" s="290">
        <f t="shared" si="6"/>
        <v>0</v>
      </c>
      <c r="AM16" s="290">
        <f t="shared" si="6"/>
        <v>0</v>
      </c>
      <c r="AN16" s="290">
        <f t="shared" si="6"/>
        <v>0</v>
      </c>
      <c r="AO16" s="290">
        <f t="shared" si="6"/>
        <v>0</v>
      </c>
      <c r="AP16" s="290">
        <f t="shared" si="6"/>
        <v>0</v>
      </c>
      <c r="AQ16" s="290"/>
      <c r="AR16" s="290">
        <f t="shared" si="6"/>
        <v>0</v>
      </c>
      <c r="AS16" s="290">
        <f t="shared" si="6"/>
        <v>0</v>
      </c>
      <c r="AT16" s="290">
        <f t="shared" si="6"/>
        <v>0</v>
      </c>
      <c r="AU16" s="290">
        <f t="shared" si="6"/>
        <v>2879250000</v>
      </c>
      <c r="AV16" s="290">
        <f t="shared" si="6"/>
        <v>29533333</v>
      </c>
      <c r="AW16" s="290">
        <f t="shared" si="6"/>
        <v>10000000</v>
      </c>
      <c r="AX16" s="47"/>
    </row>
    <row r="17" spans="1:50" ht="46.5" customHeight="1" x14ac:dyDescent="0.2">
      <c r="A17" s="88"/>
      <c r="B17" s="88"/>
      <c r="C17" s="391"/>
      <c r="D17" s="398"/>
      <c r="E17" s="399"/>
      <c r="F17" s="399"/>
      <c r="G17" s="99">
        <v>7</v>
      </c>
      <c r="H17" s="319" t="s">
        <v>46</v>
      </c>
      <c r="I17" s="97" t="s">
        <v>47</v>
      </c>
      <c r="J17" s="101" t="s">
        <v>30</v>
      </c>
      <c r="K17" s="101">
        <v>10</v>
      </c>
      <c r="L17" s="103" t="s">
        <v>31</v>
      </c>
      <c r="M17" s="105">
        <v>6</v>
      </c>
      <c r="N17" s="106" t="s">
        <v>48</v>
      </c>
      <c r="O17" s="37"/>
      <c r="P17" s="37"/>
      <c r="Q17" s="37"/>
      <c r="R17" s="36"/>
      <c r="S17" s="36"/>
      <c r="T17" s="36"/>
      <c r="U17" s="36"/>
      <c r="V17" s="36"/>
      <c r="W17" s="36">
        <v>130000000</v>
      </c>
      <c r="X17" s="36">
        <v>29533333</v>
      </c>
      <c r="Y17" s="36">
        <v>10000000</v>
      </c>
      <c r="Z17" s="36"/>
      <c r="AA17" s="36"/>
      <c r="AB17" s="36"/>
      <c r="AC17" s="36"/>
      <c r="AD17" s="36"/>
      <c r="AE17" s="36"/>
      <c r="AF17" s="36"/>
      <c r="AG17" s="36"/>
      <c r="AH17" s="36"/>
      <c r="AI17" s="36"/>
      <c r="AJ17" s="36"/>
      <c r="AK17" s="36"/>
      <c r="AL17" s="36"/>
      <c r="AM17" s="36"/>
      <c r="AN17" s="36"/>
      <c r="AO17" s="36"/>
      <c r="AP17" s="36"/>
      <c r="AQ17" s="36"/>
      <c r="AR17" s="36"/>
      <c r="AS17" s="36"/>
      <c r="AT17" s="36"/>
      <c r="AU17" s="34">
        <f>AR17+AN17+AK17+AH17+AE17+AA17+W17+S17</f>
        <v>130000000</v>
      </c>
      <c r="AV17" s="34">
        <f>AS17+AO17+AL17+AI17+AF17+AB17+X17+T17</f>
        <v>29533333</v>
      </c>
      <c r="AW17" s="34">
        <f>AT17+AP17+AM17+AJ17+AG17+AC17+Y17+U17</f>
        <v>10000000</v>
      </c>
      <c r="AX17" s="38"/>
    </row>
    <row r="18" spans="1:50" ht="57.75" customHeight="1" x14ac:dyDescent="0.2">
      <c r="A18" s="88"/>
      <c r="B18" s="88"/>
      <c r="C18" s="110"/>
      <c r="D18" s="121"/>
      <c r="E18" s="120"/>
      <c r="F18" s="120"/>
      <c r="G18" s="99">
        <v>9</v>
      </c>
      <c r="H18" s="319" t="s">
        <v>49</v>
      </c>
      <c r="I18" s="97" t="s">
        <v>50</v>
      </c>
      <c r="J18" s="101" t="s">
        <v>51</v>
      </c>
      <c r="K18" s="101">
        <v>3</v>
      </c>
      <c r="L18" s="104" t="s">
        <v>39</v>
      </c>
      <c r="M18" s="105">
        <v>6</v>
      </c>
      <c r="N18" s="106" t="s">
        <v>48</v>
      </c>
      <c r="O18" s="37"/>
      <c r="P18" s="37"/>
      <c r="Q18" s="37"/>
      <c r="R18" s="36"/>
      <c r="S18" s="36"/>
      <c r="T18" s="36"/>
      <c r="U18" s="36"/>
      <c r="V18" s="36"/>
      <c r="W18" s="298">
        <v>76050000</v>
      </c>
      <c r="X18" s="36"/>
      <c r="Y18" s="36"/>
      <c r="Z18" s="36"/>
      <c r="AA18" s="36"/>
      <c r="AB18" s="36"/>
      <c r="AC18" s="36"/>
      <c r="AD18" s="36"/>
      <c r="AE18" s="36"/>
      <c r="AF18" s="36"/>
      <c r="AG18" s="36"/>
      <c r="AH18" s="35">
        <v>1048200000</v>
      </c>
      <c r="AI18" s="35"/>
      <c r="AJ18" s="35"/>
      <c r="AK18" s="36"/>
      <c r="AL18" s="36"/>
      <c r="AM18" s="36"/>
      <c r="AN18" s="36"/>
      <c r="AO18" s="36"/>
      <c r="AP18" s="36"/>
      <c r="AQ18" s="36"/>
      <c r="AR18" s="36"/>
      <c r="AS18" s="36"/>
      <c r="AT18" s="36"/>
      <c r="AU18" s="34">
        <f t="shared" ref="AU18:AW22" si="7">O18+S18+W18+AA18+AE18+AH18+AK18+AN18+AR18</f>
        <v>1124250000</v>
      </c>
      <c r="AV18" s="34">
        <f t="shared" si="7"/>
        <v>0</v>
      </c>
      <c r="AW18" s="34">
        <f t="shared" si="7"/>
        <v>0</v>
      </c>
      <c r="AX18" s="38"/>
    </row>
    <row r="19" spans="1:50" ht="66.75" customHeight="1" x14ac:dyDescent="0.2">
      <c r="A19" s="88"/>
      <c r="B19" s="88"/>
      <c r="C19" s="122">
        <v>2</v>
      </c>
      <c r="D19" s="377" t="s">
        <v>52</v>
      </c>
      <c r="E19" s="123" t="s">
        <v>42</v>
      </c>
      <c r="F19" s="124" t="s">
        <v>42</v>
      </c>
      <c r="G19" s="104">
        <v>10</v>
      </c>
      <c r="H19" s="319" t="s">
        <v>53</v>
      </c>
      <c r="I19" s="125" t="s">
        <v>54</v>
      </c>
      <c r="J19" s="101" t="s">
        <v>51</v>
      </c>
      <c r="K19" s="101">
        <v>3</v>
      </c>
      <c r="L19" s="231" t="s">
        <v>39</v>
      </c>
      <c r="M19" s="105">
        <v>6</v>
      </c>
      <c r="N19" s="106" t="s">
        <v>48</v>
      </c>
      <c r="O19" s="37"/>
      <c r="P19" s="37"/>
      <c r="Q19" s="37"/>
      <c r="R19" s="36"/>
      <c r="S19" s="36"/>
      <c r="T19" s="36"/>
      <c r="U19" s="36"/>
      <c r="V19" s="36"/>
      <c r="W19" s="298"/>
      <c r="X19" s="36"/>
      <c r="Y19" s="36"/>
      <c r="Z19" s="36"/>
      <c r="AA19" s="36"/>
      <c r="AB19" s="36"/>
      <c r="AC19" s="36"/>
      <c r="AD19" s="36"/>
      <c r="AE19" s="36"/>
      <c r="AF19" s="36"/>
      <c r="AG19" s="36"/>
      <c r="AH19" s="35">
        <v>80000000</v>
      </c>
      <c r="AI19" s="35"/>
      <c r="AJ19" s="35"/>
      <c r="AK19" s="36"/>
      <c r="AL19" s="36"/>
      <c r="AM19" s="36"/>
      <c r="AN19" s="36"/>
      <c r="AO19" s="36"/>
      <c r="AP19" s="36"/>
      <c r="AQ19" s="36"/>
      <c r="AR19" s="36"/>
      <c r="AS19" s="36"/>
      <c r="AT19" s="36"/>
      <c r="AU19" s="34">
        <f t="shared" si="7"/>
        <v>80000000</v>
      </c>
      <c r="AV19" s="34">
        <f t="shared" si="7"/>
        <v>0</v>
      </c>
      <c r="AW19" s="34">
        <f t="shared" si="7"/>
        <v>0</v>
      </c>
      <c r="AX19" s="38"/>
    </row>
    <row r="20" spans="1:50" ht="60" customHeight="1" x14ac:dyDescent="0.2">
      <c r="A20" s="88"/>
      <c r="B20" s="88"/>
      <c r="C20" s="114">
        <v>3</v>
      </c>
      <c r="D20" s="97" t="s">
        <v>55</v>
      </c>
      <c r="E20" s="124" t="s">
        <v>56</v>
      </c>
      <c r="F20" s="124" t="s">
        <v>57</v>
      </c>
      <c r="G20" s="99">
        <v>11</v>
      </c>
      <c r="H20" s="319" t="s">
        <v>58</v>
      </c>
      <c r="I20" s="97" t="s">
        <v>59</v>
      </c>
      <c r="J20" s="101" t="s">
        <v>51</v>
      </c>
      <c r="K20" s="101">
        <v>3</v>
      </c>
      <c r="L20" s="103" t="s">
        <v>31</v>
      </c>
      <c r="M20" s="105">
        <v>6</v>
      </c>
      <c r="N20" s="106" t="s">
        <v>48</v>
      </c>
      <c r="O20" s="37"/>
      <c r="P20" s="37"/>
      <c r="Q20" s="37"/>
      <c r="R20" s="36"/>
      <c r="S20" s="36"/>
      <c r="T20" s="36"/>
      <c r="U20" s="36"/>
      <c r="V20" s="36"/>
      <c r="W20" s="298"/>
      <c r="X20" s="36"/>
      <c r="Y20" s="36"/>
      <c r="Z20" s="36"/>
      <c r="AA20" s="36"/>
      <c r="AB20" s="36"/>
      <c r="AC20" s="36"/>
      <c r="AD20" s="36"/>
      <c r="AE20" s="36"/>
      <c r="AF20" s="36"/>
      <c r="AG20" s="36"/>
      <c r="AH20" s="35">
        <v>200000000</v>
      </c>
      <c r="AI20" s="35"/>
      <c r="AJ20" s="35"/>
      <c r="AK20" s="36"/>
      <c r="AL20" s="36"/>
      <c r="AM20" s="36"/>
      <c r="AN20" s="36"/>
      <c r="AO20" s="36"/>
      <c r="AP20" s="36"/>
      <c r="AQ20" s="36"/>
      <c r="AR20" s="36"/>
      <c r="AS20" s="36"/>
      <c r="AT20" s="36"/>
      <c r="AU20" s="34">
        <f t="shared" si="7"/>
        <v>200000000</v>
      </c>
      <c r="AV20" s="34">
        <f t="shared" si="7"/>
        <v>0</v>
      </c>
      <c r="AW20" s="34">
        <f t="shared" si="7"/>
        <v>0</v>
      </c>
      <c r="AX20" s="38"/>
    </row>
    <row r="21" spans="1:50" ht="66.75" customHeight="1" x14ac:dyDescent="0.2">
      <c r="A21" s="88"/>
      <c r="B21" s="88"/>
      <c r="C21" s="110"/>
      <c r="D21" s="380"/>
      <c r="E21" s="124"/>
      <c r="F21" s="124"/>
      <c r="G21" s="99">
        <v>12</v>
      </c>
      <c r="H21" s="319" t="s">
        <v>60</v>
      </c>
      <c r="I21" s="97" t="s">
        <v>61</v>
      </c>
      <c r="J21" s="101" t="s">
        <v>51</v>
      </c>
      <c r="K21" s="101">
        <v>3</v>
      </c>
      <c r="L21" s="103" t="s">
        <v>31</v>
      </c>
      <c r="M21" s="105">
        <v>6</v>
      </c>
      <c r="N21" s="106" t="s">
        <v>48</v>
      </c>
      <c r="O21" s="37"/>
      <c r="P21" s="37"/>
      <c r="Q21" s="37"/>
      <c r="R21" s="36"/>
      <c r="S21" s="36"/>
      <c r="T21" s="36"/>
      <c r="U21" s="36"/>
      <c r="V21" s="36"/>
      <c r="W21" s="298"/>
      <c r="X21" s="36"/>
      <c r="Y21" s="36"/>
      <c r="Z21" s="36"/>
      <c r="AA21" s="36"/>
      <c r="AB21" s="36"/>
      <c r="AC21" s="36"/>
      <c r="AD21" s="36"/>
      <c r="AE21" s="36"/>
      <c r="AF21" s="36"/>
      <c r="AG21" s="36"/>
      <c r="AH21" s="35">
        <v>1145000000</v>
      </c>
      <c r="AI21" s="35"/>
      <c r="AJ21" s="35"/>
      <c r="AK21" s="36"/>
      <c r="AL21" s="36"/>
      <c r="AM21" s="36"/>
      <c r="AN21" s="36"/>
      <c r="AO21" s="36"/>
      <c r="AP21" s="36"/>
      <c r="AQ21" s="36"/>
      <c r="AR21" s="36"/>
      <c r="AS21" s="36"/>
      <c r="AT21" s="36"/>
      <c r="AU21" s="34">
        <f t="shared" si="7"/>
        <v>1145000000</v>
      </c>
      <c r="AV21" s="34">
        <f t="shared" si="7"/>
        <v>0</v>
      </c>
      <c r="AW21" s="34">
        <f t="shared" si="7"/>
        <v>0</v>
      </c>
      <c r="AX21" s="38"/>
    </row>
    <row r="22" spans="1:50" ht="50.25" customHeight="1" x14ac:dyDescent="0.2">
      <c r="A22" s="88"/>
      <c r="B22" s="88"/>
      <c r="C22" s="109"/>
      <c r="D22" s="121"/>
      <c r="E22" s="379"/>
      <c r="F22" s="379"/>
      <c r="G22" s="105">
        <v>13</v>
      </c>
      <c r="H22" s="319" t="s">
        <v>62</v>
      </c>
      <c r="I22" s="97" t="s">
        <v>63</v>
      </c>
      <c r="J22" s="101" t="s">
        <v>51</v>
      </c>
      <c r="K22" s="101">
        <v>3</v>
      </c>
      <c r="L22" s="104" t="s">
        <v>31</v>
      </c>
      <c r="M22" s="105">
        <v>6</v>
      </c>
      <c r="N22" s="106" t="s">
        <v>48</v>
      </c>
      <c r="O22" s="37"/>
      <c r="P22" s="37"/>
      <c r="Q22" s="37"/>
      <c r="R22" s="36"/>
      <c r="S22" s="36"/>
      <c r="T22" s="36"/>
      <c r="U22" s="36"/>
      <c r="V22" s="36"/>
      <c r="W22" s="298"/>
      <c r="X22" s="36"/>
      <c r="Y22" s="36"/>
      <c r="Z22" s="36"/>
      <c r="AA22" s="36"/>
      <c r="AB22" s="36"/>
      <c r="AC22" s="36"/>
      <c r="AD22" s="36"/>
      <c r="AE22" s="36"/>
      <c r="AF22" s="36"/>
      <c r="AG22" s="36"/>
      <c r="AH22" s="35">
        <v>200000000</v>
      </c>
      <c r="AI22" s="35"/>
      <c r="AJ22" s="35"/>
      <c r="AK22" s="36"/>
      <c r="AL22" s="36"/>
      <c r="AM22" s="36"/>
      <c r="AN22" s="36"/>
      <c r="AO22" s="36"/>
      <c r="AP22" s="36"/>
      <c r="AQ22" s="36"/>
      <c r="AR22" s="36"/>
      <c r="AS22" s="36"/>
      <c r="AT22" s="36"/>
      <c r="AU22" s="34">
        <f t="shared" si="7"/>
        <v>200000000</v>
      </c>
      <c r="AV22" s="34">
        <f t="shared" si="7"/>
        <v>0</v>
      </c>
      <c r="AW22" s="34">
        <f t="shared" si="7"/>
        <v>0</v>
      </c>
      <c r="AX22" s="38"/>
    </row>
    <row r="23" spans="1:50" ht="24.75" customHeight="1" x14ac:dyDescent="0.2">
      <c r="A23" s="88"/>
      <c r="B23" s="88"/>
      <c r="C23" s="89">
        <v>3</v>
      </c>
      <c r="D23" s="90" t="s">
        <v>64</v>
      </c>
      <c r="E23" s="126"/>
      <c r="F23" s="117"/>
      <c r="G23" s="92"/>
      <c r="H23" s="117"/>
      <c r="I23" s="117"/>
      <c r="J23" s="92"/>
      <c r="K23" s="92"/>
      <c r="L23" s="118"/>
      <c r="M23" s="92"/>
      <c r="N23" s="92"/>
      <c r="O23" s="47">
        <f t="shared" ref="O23:AW23" si="8">SUM(O24:O27)</f>
        <v>0</v>
      </c>
      <c r="P23" s="47">
        <f t="shared" si="8"/>
        <v>0</v>
      </c>
      <c r="Q23" s="47">
        <f t="shared" si="8"/>
        <v>0</v>
      </c>
      <c r="R23" s="47"/>
      <c r="S23" s="47">
        <f t="shared" si="8"/>
        <v>0</v>
      </c>
      <c r="T23" s="47">
        <f t="shared" si="8"/>
        <v>0</v>
      </c>
      <c r="U23" s="47">
        <f t="shared" si="8"/>
        <v>0</v>
      </c>
      <c r="V23" s="47"/>
      <c r="W23" s="47">
        <f t="shared" si="8"/>
        <v>1039978151</v>
      </c>
      <c r="X23" s="47">
        <f t="shared" si="8"/>
        <v>54766666</v>
      </c>
      <c r="Y23" s="47">
        <f t="shared" si="8"/>
        <v>20350000</v>
      </c>
      <c r="Z23" s="47"/>
      <c r="AA23" s="47">
        <f t="shared" si="8"/>
        <v>0</v>
      </c>
      <c r="AB23" s="47">
        <f t="shared" si="8"/>
        <v>0</v>
      </c>
      <c r="AC23" s="47">
        <f t="shared" si="8"/>
        <v>0</v>
      </c>
      <c r="AD23" s="47"/>
      <c r="AE23" s="47">
        <f t="shared" si="8"/>
        <v>0</v>
      </c>
      <c r="AF23" s="47">
        <f t="shared" si="8"/>
        <v>0</v>
      </c>
      <c r="AG23" s="47">
        <f t="shared" si="8"/>
        <v>0</v>
      </c>
      <c r="AH23" s="47">
        <f t="shared" si="8"/>
        <v>0</v>
      </c>
      <c r="AI23" s="47">
        <f t="shared" si="8"/>
        <v>0</v>
      </c>
      <c r="AJ23" s="47">
        <f t="shared" si="8"/>
        <v>0</v>
      </c>
      <c r="AK23" s="47">
        <f t="shared" si="8"/>
        <v>0</v>
      </c>
      <c r="AL23" s="47">
        <f t="shared" si="8"/>
        <v>0</v>
      </c>
      <c r="AM23" s="47">
        <f t="shared" si="8"/>
        <v>0</v>
      </c>
      <c r="AN23" s="47">
        <f t="shared" si="8"/>
        <v>0</v>
      </c>
      <c r="AO23" s="47">
        <f t="shared" si="8"/>
        <v>0</v>
      </c>
      <c r="AP23" s="47">
        <f t="shared" si="8"/>
        <v>0</v>
      </c>
      <c r="AQ23" s="47"/>
      <c r="AR23" s="47">
        <f t="shared" si="8"/>
        <v>0</v>
      </c>
      <c r="AS23" s="47">
        <f t="shared" si="8"/>
        <v>0</v>
      </c>
      <c r="AT23" s="47">
        <f t="shared" si="8"/>
        <v>0</v>
      </c>
      <c r="AU23" s="47">
        <f t="shared" si="8"/>
        <v>1039978151</v>
      </c>
      <c r="AV23" s="47">
        <f t="shared" si="8"/>
        <v>54766666</v>
      </c>
      <c r="AW23" s="47">
        <f t="shared" si="8"/>
        <v>20350000</v>
      </c>
      <c r="AX23" s="47"/>
    </row>
    <row r="24" spans="1:50" s="108" customFormat="1" ht="60" customHeight="1" x14ac:dyDescent="0.25">
      <c r="A24" s="88"/>
      <c r="B24" s="88"/>
      <c r="C24" s="391">
        <v>4</v>
      </c>
      <c r="D24" s="393" t="s">
        <v>65</v>
      </c>
      <c r="E24" s="394" t="s">
        <v>33</v>
      </c>
      <c r="F24" s="394" t="s">
        <v>34</v>
      </c>
      <c r="G24" s="99">
        <v>14</v>
      </c>
      <c r="H24" s="319" t="s">
        <v>66</v>
      </c>
      <c r="I24" s="97" t="s">
        <v>67</v>
      </c>
      <c r="J24" s="101" t="s">
        <v>30</v>
      </c>
      <c r="K24" s="101">
        <v>10</v>
      </c>
      <c r="L24" s="101" t="s">
        <v>31</v>
      </c>
      <c r="M24" s="103">
        <v>15</v>
      </c>
      <c r="N24" s="106" t="s">
        <v>32</v>
      </c>
      <c r="O24" s="37"/>
      <c r="P24" s="37"/>
      <c r="Q24" s="37"/>
      <c r="R24" s="36"/>
      <c r="S24" s="36"/>
      <c r="T24" s="36"/>
      <c r="U24" s="36"/>
      <c r="V24" s="36"/>
      <c r="W24" s="36">
        <v>128662000</v>
      </c>
      <c r="X24" s="36">
        <v>34266666</v>
      </c>
      <c r="Y24" s="36">
        <v>11350000</v>
      </c>
      <c r="Z24" s="36"/>
      <c r="AA24" s="36"/>
      <c r="AB24" s="36"/>
      <c r="AC24" s="36"/>
      <c r="AD24" s="36"/>
      <c r="AE24" s="36"/>
      <c r="AF24" s="36"/>
      <c r="AG24" s="36"/>
      <c r="AH24" s="36"/>
      <c r="AI24" s="36"/>
      <c r="AJ24" s="36"/>
      <c r="AK24" s="36"/>
      <c r="AL24" s="36"/>
      <c r="AM24" s="36"/>
      <c r="AN24" s="36"/>
      <c r="AO24" s="36"/>
      <c r="AP24" s="36"/>
      <c r="AQ24" s="36"/>
      <c r="AR24" s="36"/>
      <c r="AS24" s="36"/>
      <c r="AT24" s="36"/>
      <c r="AU24" s="34">
        <f t="shared" ref="AU24:AW27" si="9">AR24+AN24+AK24+AH24+AE24+AA24+W24+S24</f>
        <v>128662000</v>
      </c>
      <c r="AV24" s="34">
        <f t="shared" si="9"/>
        <v>34266666</v>
      </c>
      <c r="AW24" s="34">
        <f t="shared" si="9"/>
        <v>11350000</v>
      </c>
      <c r="AX24" s="38"/>
    </row>
    <row r="25" spans="1:50" ht="67.5" customHeight="1" x14ac:dyDescent="0.2">
      <c r="A25" s="88"/>
      <c r="B25" s="88"/>
      <c r="C25" s="110"/>
      <c r="D25" s="380"/>
      <c r="E25" s="124"/>
      <c r="F25" s="124"/>
      <c r="G25" s="104">
        <v>17</v>
      </c>
      <c r="H25" s="319" t="s">
        <v>68</v>
      </c>
      <c r="I25" s="97" t="s">
        <v>69</v>
      </c>
      <c r="J25" s="101" t="s">
        <v>30</v>
      </c>
      <c r="K25" s="101">
        <v>10</v>
      </c>
      <c r="L25" s="102" t="s">
        <v>39</v>
      </c>
      <c r="M25" s="104">
        <v>15</v>
      </c>
      <c r="N25" s="106" t="s">
        <v>32</v>
      </c>
      <c r="O25" s="37"/>
      <c r="P25" s="37"/>
      <c r="Q25" s="37"/>
      <c r="R25" s="36"/>
      <c r="S25" s="36"/>
      <c r="T25" s="36"/>
      <c r="U25" s="36"/>
      <c r="V25" s="36"/>
      <c r="W25" s="36">
        <v>821316151</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4">
        <f t="shared" si="9"/>
        <v>821316151</v>
      </c>
      <c r="AV25" s="34">
        <f t="shared" si="9"/>
        <v>0</v>
      </c>
      <c r="AW25" s="34">
        <f t="shared" si="9"/>
        <v>0</v>
      </c>
      <c r="AX25" s="38"/>
    </row>
    <row r="26" spans="1:50" ht="60" customHeight="1" x14ac:dyDescent="0.2">
      <c r="A26" s="88"/>
      <c r="B26" s="88"/>
      <c r="C26" s="110"/>
      <c r="D26" s="380"/>
      <c r="E26" s="124"/>
      <c r="F26" s="124"/>
      <c r="G26" s="104">
        <v>18</v>
      </c>
      <c r="H26" s="319" t="s">
        <v>70</v>
      </c>
      <c r="I26" s="97" t="s">
        <v>71</v>
      </c>
      <c r="J26" s="101" t="s">
        <v>30</v>
      </c>
      <c r="K26" s="101">
        <v>10</v>
      </c>
      <c r="L26" s="102" t="s">
        <v>39</v>
      </c>
      <c r="M26" s="104">
        <v>15</v>
      </c>
      <c r="N26" s="106" t="s">
        <v>32</v>
      </c>
      <c r="O26" s="37"/>
      <c r="P26" s="37"/>
      <c r="Q26" s="37"/>
      <c r="R26" s="36"/>
      <c r="S26" s="36"/>
      <c r="T26" s="36"/>
      <c r="U26" s="36"/>
      <c r="V26" s="36"/>
      <c r="W26" s="36">
        <v>50000000</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4">
        <f t="shared" si="9"/>
        <v>50000000</v>
      </c>
      <c r="AV26" s="34">
        <f t="shared" si="9"/>
        <v>0</v>
      </c>
      <c r="AW26" s="34">
        <f t="shared" si="9"/>
        <v>0</v>
      </c>
      <c r="AX26" s="38"/>
    </row>
    <row r="27" spans="1:50" ht="70.5" customHeight="1" x14ac:dyDescent="0.2">
      <c r="A27" s="88"/>
      <c r="B27" s="88"/>
      <c r="C27" s="110"/>
      <c r="D27" s="380"/>
      <c r="E27" s="124"/>
      <c r="F27" s="124"/>
      <c r="G27" s="104">
        <v>19</v>
      </c>
      <c r="H27" s="319" t="s">
        <v>72</v>
      </c>
      <c r="I27" s="97" t="s">
        <v>73</v>
      </c>
      <c r="J27" s="101" t="s">
        <v>30</v>
      </c>
      <c r="K27" s="101">
        <v>10</v>
      </c>
      <c r="L27" s="102" t="s">
        <v>39</v>
      </c>
      <c r="M27" s="104">
        <v>4</v>
      </c>
      <c r="N27" s="101" t="s">
        <v>74</v>
      </c>
      <c r="O27" s="37"/>
      <c r="P27" s="37"/>
      <c r="Q27" s="37"/>
      <c r="R27" s="36"/>
      <c r="S27" s="36"/>
      <c r="T27" s="36"/>
      <c r="U27" s="36"/>
      <c r="V27" s="36"/>
      <c r="W27" s="36">
        <v>40000000</v>
      </c>
      <c r="X27" s="36">
        <v>20500000</v>
      </c>
      <c r="Y27" s="36">
        <v>9000000</v>
      </c>
      <c r="Z27" s="36"/>
      <c r="AA27" s="36"/>
      <c r="AB27" s="36"/>
      <c r="AC27" s="36"/>
      <c r="AD27" s="36"/>
      <c r="AE27" s="36"/>
      <c r="AF27" s="36"/>
      <c r="AG27" s="36"/>
      <c r="AH27" s="36"/>
      <c r="AI27" s="36"/>
      <c r="AJ27" s="36"/>
      <c r="AK27" s="36"/>
      <c r="AL27" s="36"/>
      <c r="AM27" s="36"/>
      <c r="AN27" s="36"/>
      <c r="AO27" s="36"/>
      <c r="AP27" s="36"/>
      <c r="AQ27" s="36"/>
      <c r="AR27" s="36"/>
      <c r="AS27" s="36"/>
      <c r="AT27" s="36"/>
      <c r="AU27" s="34">
        <f t="shared" si="9"/>
        <v>40000000</v>
      </c>
      <c r="AV27" s="34">
        <f t="shared" si="9"/>
        <v>20500000</v>
      </c>
      <c r="AW27" s="34">
        <f t="shared" si="9"/>
        <v>9000000</v>
      </c>
      <c r="AX27" s="38"/>
    </row>
    <row r="28" spans="1:50" ht="24.75" customHeight="1" x14ac:dyDescent="0.2">
      <c r="A28" s="127">
        <v>2</v>
      </c>
      <c r="B28" s="128" t="s">
        <v>75</v>
      </c>
      <c r="C28" s="129"/>
      <c r="D28" s="130"/>
      <c r="E28" s="130"/>
      <c r="F28" s="130"/>
      <c r="G28" s="129"/>
      <c r="H28" s="129"/>
      <c r="I28" s="129"/>
      <c r="J28" s="129"/>
      <c r="K28" s="129"/>
      <c r="L28" s="129"/>
      <c r="M28" s="24"/>
      <c r="N28" s="24"/>
      <c r="O28" s="24">
        <f t="shared" ref="O28:AW28" si="10">O29+O54+O59</f>
        <v>0</v>
      </c>
      <c r="P28" s="24">
        <f t="shared" si="10"/>
        <v>0</v>
      </c>
      <c r="Q28" s="24">
        <f t="shared" si="10"/>
        <v>0</v>
      </c>
      <c r="R28" s="24">
        <f t="shared" si="10"/>
        <v>515445320</v>
      </c>
      <c r="S28" s="24">
        <f t="shared" si="10"/>
        <v>2115020115</v>
      </c>
      <c r="T28" s="24">
        <f t="shared" si="10"/>
        <v>415773404</v>
      </c>
      <c r="U28" s="24">
        <f t="shared" si="10"/>
        <v>187485604</v>
      </c>
      <c r="V28" s="24">
        <f t="shared" si="10"/>
        <v>0</v>
      </c>
      <c r="W28" s="24">
        <f t="shared" si="10"/>
        <v>10203053861</v>
      </c>
      <c r="X28" s="24">
        <f t="shared" si="10"/>
        <v>990329662</v>
      </c>
      <c r="Y28" s="24">
        <f t="shared" si="10"/>
        <v>340196666</v>
      </c>
      <c r="Z28" s="24">
        <f t="shared" ref="Z28" si="11">Z29+Z54+Z59</f>
        <v>300349157</v>
      </c>
      <c r="AA28" s="24">
        <f t="shared" si="10"/>
        <v>0</v>
      </c>
      <c r="AB28" s="24">
        <f t="shared" si="10"/>
        <v>0</v>
      </c>
      <c r="AC28" s="24">
        <f t="shared" si="10"/>
        <v>0</v>
      </c>
      <c r="AD28" s="24"/>
      <c r="AE28" s="24">
        <f t="shared" si="10"/>
        <v>0</v>
      </c>
      <c r="AF28" s="24">
        <f t="shared" si="10"/>
        <v>0</v>
      </c>
      <c r="AG28" s="24">
        <f t="shared" si="10"/>
        <v>0</v>
      </c>
      <c r="AH28" s="24">
        <f t="shared" si="10"/>
        <v>0</v>
      </c>
      <c r="AI28" s="24">
        <f t="shared" si="10"/>
        <v>0</v>
      </c>
      <c r="AJ28" s="24">
        <f t="shared" si="10"/>
        <v>0</v>
      </c>
      <c r="AK28" s="24">
        <f t="shared" si="10"/>
        <v>0</v>
      </c>
      <c r="AL28" s="24">
        <f t="shared" si="10"/>
        <v>0</v>
      </c>
      <c r="AM28" s="24">
        <f t="shared" si="10"/>
        <v>0</v>
      </c>
      <c r="AN28" s="24">
        <f t="shared" si="10"/>
        <v>0</v>
      </c>
      <c r="AO28" s="24">
        <f t="shared" si="10"/>
        <v>0</v>
      </c>
      <c r="AP28" s="24">
        <f t="shared" si="10"/>
        <v>0</v>
      </c>
      <c r="AQ28" s="24">
        <f t="shared" ref="AQ28" si="12">AQ29+AQ54+AQ59</f>
        <v>0</v>
      </c>
      <c r="AR28" s="24">
        <f t="shared" si="10"/>
        <v>0</v>
      </c>
      <c r="AS28" s="24">
        <f t="shared" si="10"/>
        <v>0</v>
      </c>
      <c r="AT28" s="24">
        <f t="shared" si="10"/>
        <v>0</v>
      </c>
      <c r="AU28" s="24">
        <f t="shared" si="10"/>
        <v>12318073976</v>
      </c>
      <c r="AV28" s="24">
        <f t="shared" si="10"/>
        <v>1406103066</v>
      </c>
      <c r="AW28" s="24">
        <f t="shared" si="10"/>
        <v>527682270</v>
      </c>
      <c r="AX28" s="24">
        <f t="shared" ref="AX28" si="13">AX29+AX54+AX59</f>
        <v>891781361.29999995</v>
      </c>
    </row>
    <row r="29" spans="1:50" ht="24.75" customHeight="1" x14ac:dyDescent="0.2">
      <c r="A29" s="400"/>
      <c r="B29" s="79">
        <v>2</v>
      </c>
      <c r="C29" s="131" t="s">
        <v>76</v>
      </c>
      <c r="D29" s="81"/>
      <c r="E29" s="82"/>
      <c r="F29" s="82"/>
      <c r="G29" s="83"/>
      <c r="H29" s="83"/>
      <c r="I29" s="83"/>
      <c r="J29" s="83"/>
      <c r="K29" s="83"/>
      <c r="L29" s="83"/>
      <c r="M29" s="25"/>
      <c r="N29" s="25"/>
      <c r="O29" s="25">
        <f t="shared" ref="O29:AW29" si="14">O30+O34+O39+O41+O44+O47+O51</f>
        <v>0</v>
      </c>
      <c r="P29" s="25">
        <f t="shared" si="14"/>
        <v>0</v>
      </c>
      <c r="Q29" s="25">
        <f t="shared" si="14"/>
        <v>0</v>
      </c>
      <c r="R29" s="25"/>
      <c r="S29" s="25">
        <f t="shared" si="14"/>
        <v>0</v>
      </c>
      <c r="T29" s="25">
        <f t="shared" si="14"/>
        <v>0</v>
      </c>
      <c r="U29" s="25">
        <f t="shared" si="14"/>
        <v>0</v>
      </c>
      <c r="V29" s="25"/>
      <c r="W29" s="25">
        <f t="shared" si="14"/>
        <v>2177449849</v>
      </c>
      <c r="X29" s="25">
        <f t="shared" si="14"/>
        <v>258663332</v>
      </c>
      <c r="Y29" s="25">
        <f t="shared" si="14"/>
        <v>93583333</v>
      </c>
      <c r="Z29" s="25">
        <f t="shared" ref="Z29" si="15">Z30+Z34+Z39+Z41+Z44+Z47+Z51</f>
        <v>0</v>
      </c>
      <c r="AA29" s="25">
        <f t="shared" si="14"/>
        <v>0</v>
      </c>
      <c r="AB29" s="25">
        <f t="shared" si="14"/>
        <v>0</v>
      </c>
      <c r="AC29" s="25">
        <f t="shared" si="14"/>
        <v>0</v>
      </c>
      <c r="AD29" s="25"/>
      <c r="AE29" s="25">
        <f t="shared" si="14"/>
        <v>0</v>
      </c>
      <c r="AF29" s="25">
        <f t="shared" si="14"/>
        <v>0</v>
      </c>
      <c r="AG29" s="25">
        <f t="shared" si="14"/>
        <v>0</v>
      </c>
      <c r="AH29" s="25">
        <f t="shared" si="14"/>
        <v>0</v>
      </c>
      <c r="AI29" s="25">
        <f t="shared" si="14"/>
        <v>0</v>
      </c>
      <c r="AJ29" s="25">
        <f t="shared" si="14"/>
        <v>0</v>
      </c>
      <c r="AK29" s="25">
        <f t="shared" si="14"/>
        <v>0</v>
      </c>
      <c r="AL29" s="25">
        <f t="shared" si="14"/>
        <v>0</v>
      </c>
      <c r="AM29" s="25">
        <f t="shared" si="14"/>
        <v>0</v>
      </c>
      <c r="AN29" s="25">
        <f t="shared" si="14"/>
        <v>0</v>
      </c>
      <c r="AO29" s="25">
        <f t="shared" si="14"/>
        <v>0</v>
      </c>
      <c r="AP29" s="25">
        <f t="shared" si="14"/>
        <v>0</v>
      </c>
      <c r="AQ29" s="25">
        <f t="shared" ref="AQ29" si="16">AQ30+AQ34+AQ39+AQ41+AQ44+AQ47+AQ51</f>
        <v>0</v>
      </c>
      <c r="AR29" s="25">
        <f t="shared" si="14"/>
        <v>0</v>
      </c>
      <c r="AS29" s="25">
        <f t="shared" si="14"/>
        <v>0</v>
      </c>
      <c r="AT29" s="25">
        <f t="shared" si="14"/>
        <v>0</v>
      </c>
      <c r="AU29" s="25">
        <f t="shared" si="14"/>
        <v>2177449849</v>
      </c>
      <c r="AV29" s="25">
        <f t="shared" si="14"/>
        <v>258663332</v>
      </c>
      <c r="AW29" s="25">
        <f t="shared" si="14"/>
        <v>93583333</v>
      </c>
      <c r="AX29" s="25">
        <f t="shared" ref="AX29" si="17">AX30+AX34+AX39+AX41+AX44+AX47+AX51</f>
        <v>0</v>
      </c>
    </row>
    <row r="30" spans="1:50" ht="24.75" customHeight="1" x14ac:dyDescent="0.2">
      <c r="A30" s="133"/>
      <c r="B30" s="400"/>
      <c r="C30" s="89">
        <v>4</v>
      </c>
      <c r="D30" s="90" t="s">
        <v>77</v>
      </c>
      <c r="E30" s="90"/>
      <c r="F30" s="93"/>
      <c r="G30" s="92"/>
      <c r="H30" s="92"/>
      <c r="I30" s="92"/>
      <c r="J30" s="92"/>
      <c r="K30" s="92"/>
      <c r="L30" s="92"/>
      <c r="M30" s="26"/>
      <c r="N30" s="26"/>
      <c r="O30" s="26">
        <f t="shared" ref="O30:AW30" si="18">SUM(O31:O33)</f>
        <v>0</v>
      </c>
      <c r="P30" s="26">
        <f t="shared" si="18"/>
        <v>0</v>
      </c>
      <c r="Q30" s="26">
        <f t="shared" si="18"/>
        <v>0</v>
      </c>
      <c r="R30" s="26"/>
      <c r="S30" s="26">
        <f t="shared" si="18"/>
        <v>0</v>
      </c>
      <c r="T30" s="26">
        <f t="shared" si="18"/>
        <v>0</v>
      </c>
      <c r="U30" s="26">
        <f t="shared" si="18"/>
        <v>0</v>
      </c>
      <c r="V30" s="26"/>
      <c r="W30" s="26">
        <f t="shared" si="18"/>
        <v>365000000</v>
      </c>
      <c r="X30" s="26">
        <f t="shared" si="18"/>
        <v>0</v>
      </c>
      <c r="Y30" s="26">
        <f t="shared" si="18"/>
        <v>0</v>
      </c>
      <c r="Z30" s="26">
        <f t="shared" ref="Z30" si="19">SUM(Z31:Z33)</f>
        <v>0</v>
      </c>
      <c r="AA30" s="26">
        <f t="shared" si="18"/>
        <v>0</v>
      </c>
      <c r="AB30" s="26">
        <f t="shared" si="18"/>
        <v>0</v>
      </c>
      <c r="AC30" s="26">
        <f t="shared" si="18"/>
        <v>0</v>
      </c>
      <c r="AD30" s="26"/>
      <c r="AE30" s="26">
        <f t="shared" si="18"/>
        <v>0</v>
      </c>
      <c r="AF30" s="26">
        <f t="shared" si="18"/>
        <v>0</v>
      </c>
      <c r="AG30" s="26">
        <f t="shared" si="18"/>
        <v>0</v>
      </c>
      <c r="AH30" s="26">
        <f t="shared" si="18"/>
        <v>0</v>
      </c>
      <c r="AI30" s="26">
        <f t="shared" si="18"/>
        <v>0</v>
      </c>
      <c r="AJ30" s="26">
        <f t="shared" si="18"/>
        <v>0</v>
      </c>
      <c r="AK30" s="26">
        <f t="shared" si="18"/>
        <v>0</v>
      </c>
      <c r="AL30" s="26">
        <f t="shared" si="18"/>
        <v>0</v>
      </c>
      <c r="AM30" s="26">
        <f t="shared" si="18"/>
        <v>0</v>
      </c>
      <c r="AN30" s="26">
        <f t="shared" si="18"/>
        <v>0</v>
      </c>
      <c r="AO30" s="26">
        <f t="shared" si="18"/>
        <v>0</v>
      </c>
      <c r="AP30" s="26">
        <f t="shared" si="18"/>
        <v>0</v>
      </c>
      <c r="AQ30" s="26">
        <f t="shared" ref="AQ30" si="20">SUM(AQ31:AQ33)</f>
        <v>0</v>
      </c>
      <c r="AR30" s="26">
        <f t="shared" si="18"/>
        <v>0</v>
      </c>
      <c r="AS30" s="26">
        <f t="shared" si="18"/>
        <v>0</v>
      </c>
      <c r="AT30" s="26">
        <f t="shared" si="18"/>
        <v>0</v>
      </c>
      <c r="AU30" s="26">
        <f t="shared" si="18"/>
        <v>365000000</v>
      </c>
      <c r="AV30" s="26">
        <f t="shared" si="18"/>
        <v>0</v>
      </c>
      <c r="AW30" s="26">
        <f t="shared" si="18"/>
        <v>0</v>
      </c>
      <c r="AX30" s="26">
        <f t="shared" ref="AX30" si="21">SUM(AX31:AX33)</f>
        <v>0</v>
      </c>
    </row>
    <row r="31" spans="1:50" ht="80.25" customHeight="1" x14ac:dyDescent="0.2">
      <c r="A31" s="133"/>
      <c r="B31" s="133"/>
      <c r="C31" s="114">
        <v>5</v>
      </c>
      <c r="D31" s="97" t="s">
        <v>78</v>
      </c>
      <c r="E31" s="104" t="s">
        <v>79</v>
      </c>
      <c r="F31" s="104" t="s">
        <v>80</v>
      </c>
      <c r="G31" s="99">
        <v>21</v>
      </c>
      <c r="H31" s="319" t="s">
        <v>81</v>
      </c>
      <c r="I31" s="97" t="s">
        <v>82</v>
      </c>
      <c r="J31" s="101" t="s">
        <v>83</v>
      </c>
      <c r="K31" s="101">
        <v>13</v>
      </c>
      <c r="L31" s="103" t="s">
        <v>39</v>
      </c>
      <c r="M31" s="99">
        <v>12</v>
      </c>
      <c r="N31" s="134" t="s">
        <v>40</v>
      </c>
      <c r="O31" s="37"/>
      <c r="P31" s="37"/>
      <c r="Q31" s="37"/>
      <c r="R31" s="36"/>
      <c r="S31" s="36"/>
      <c r="T31" s="36"/>
      <c r="U31" s="36"/>
      <c r="V31" s="36"/>
      <c r="W31" s="36">
        <v>65000000</v>
      </c>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4">
        <f t="shared" ref="AU31:AW33" si="22">AR31+AN31+AK31+AH31+AE31+AA31+W31+S31</f>
        <v>65000000</v>
      </c>
      <c r="AV31" s="34">
        <f t="shared" si="22"/>
        <v>0</v>
      </c>
      <c r="AW31" s="34">
        <f t="shared" si="22"/>
        <v>0</v>
      </c>
      <c r="AX31" s="38"/>
    </row>
    <row r="32" spans="1:50" ht="48.75" customHeight="1" x14ac:dyDescent="0.2">
      <c r="A32" s="133"/>
      <c r="B32" s="133"/>
      <c r="C32" s="391">
        <v>7</v>
      </c>
      <c r="D32" s="393" t="s">
        <v>86</v>
      </c>
      <c r="E32" s="394" t="s">
        <v>87</v>
      </c>
      <c r="F32" s="401">
        <v>0.27</v>
      </c>
      <c r="G32" s="99">
        <v>23</v>
      </c>
      <c r="H32" s="319" t="s">
        <v>88</v>
      </c>
      <c r="I32" s="100" t="s">
        <v>89</v>
      </c>
      <c r="J32" s="101" t="s">
        <v>83</v>
      </c>
      <c r="K32" s="101">
        <v>13</v>
      </c>
      <c r="L32" s="104" t="s">
        <v>31</v>
      </c>
      <c r="M32" s="99">
        <v>8</v>
      </c>
      <c r="N32" s="134" t="s">
        <v>90</v>
      </c>
      <c r="O32" s="37"/>
      <c r="P32" s="37"/>
      <c r="Q32" s="37"/>
      <c r="R32" s="36"/>
      <c r="S32" s="36"/>
      <c r="T32" s="36"/>
      <c r="U32" s="36"/>
      <c r="V32" s="36"/>
      <c r="W32" s="36">
        <v>65000000</v>
      </c>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4">
        <f t="shared" si="22"/>
        <v>65000000</v>
      </c>
      <c r="AV32" s="34">
        <f t="shared" si="22"/>
        <v>0</v>
      </c>
      <c r="AW32" s="34">
        <f t="shared" si="22"/>
        <v>0</v>
      </c>
      <c r="AX32" s="38"/>
    </row>
    <row r="33" spans="1:50" ht="72" customHeight="1" x14ac:dyDescent="0.2">
      <c r="A33" s="133"/>
      <c r="B33" s="136"/>
      <c r="C33" s="137"/>
      <c r="D33" s="138"/>
      <c r="E33" s="139"/>
      <c r="F33" s="140"/>
      <c r="G33" s="104">
        <v>24</v>
      </c>
      <c r="H33" s="319" t="s">
        <v>91</v>
      </c>
      <c r="I33" s="97" t="s">
        <v>92</v>
      </c>
      <c r="J33" s="101" t="s">
        <v>83</v>
      </c>
      <c r="K33" s="101">
        <v>13</v>
      </c>
      <c r="L33" s="104" t="s">
        <v>31</v>
      </c>
      <c r="M33" s="99">
        <v>8</v>
      </c>
      <c r="N33" s="134" t="s">
        <v>90</v>
      </c>
      <c r="O33" s="37"/>
      <c r="P33" s="37"/>
      <c r="Q33" s="37"/>
      <c r="R33" s="36"/>
      <c r="S33" s="36"/>
      <c r="T33" s="36"/>
      <c r="U33" s="36"/>
      <c r="V33" s="36"/>
      <c r="W33" s="36">
        <v>235000000</v>
      </c>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4">
        <f t="shared" si="22"/>
        <v>235000000</v>
      </c>
      <c r="AV33" s="34">
        <f t="shared" si="22"/>
        <v>0</v>
      </c>
      <c r="AW33" s="34">
        <f t="shared" si="22"/>
        <v>0</v>
      </c>
      <c r="AX33" s="38"/>
    </row>
    <row r="34" spans="1:50" ht="24.75" customHeight="1" x14ac:dyDescent="0.2">
      <c r="A34" s="133"/>
      <c r="B34" s="133"/>
      <c r="C34" s="141">
        <v>5</v>
      </c>
      <c r="D34" s="142" t="s">
        <v>93</v>
      </c>
      <c r="E34" s="142"/>
      <c r="F34" s="143"/>
      <c r="G34" s="94"/>
      <c r="H34" s="94"/>
      <c r="I34" s="94"/>
      <c r="J34" s="94"/>
      <c r="K34" s="94"/>
      <c r="L34" s="94"/>
      <c r="M34" s="94"/>
      <c r="N34" s="94"/>
      <c r="O34" s="26">
        <f t="shared" ref="O34:AW34" si="23">SUM(O35:O38)</f>
        <v>0</v>
      </c>
      <c r="P34" s="26">
        <f t="shared" si="23"/>
        <v>0</v>
      </c>
      <c r="Q34" s="26">
        <f t="shared" si="23"/>
        <v>0</v>
      </c>
      <c r="R34" s="26"/>
      <c r="S34" s="26">
        <f t="shared" si="23"/>
        <v>0</v>
      </c>
      <c r="T34" s="26">
        <f t="shared" si="23"/>
        <v>0</v>
      </c>
      <c r="U34" s="26">
        <f t="shared" si="23"/>
        <v>0</v>
      </c>
      <c r="V34" s="26"/>
      <c r="W34" s="26">
        <f t="shared" si="23"/>
        <v>609364849</v>
      </c>
      <c r="X34" s="26">
        <f t="shared" si="23"/>
        <v>0</v>
      </c>
      <c r="Y34" s="26">
        <f t="shared" si="23"/>
        <v>0</v>
      </c>
      <c r="Z34" s="26"/>
      <c r="AA34" s="26">
        <f t="shared" si="23"/>
        <v>0</v>
      </c>
      <c r="AB34" s="26">
        <f t="shared" si="23"/>
        <v>0</v>
      </c>
      <c r="AC34" s="26">
        <f t="shared" si="23"/>
        <v>0</v>
      </c>
      <c r="AD34" s="26"/>
      <c r="AE34" s="26">
        <f t="shared" si="23"/>
        <v>0</v>
      </c>
      <c r="AF34" s="26">
        <f t="shared" si="23"/>
        <v>0</v>
      </c>
      <c r="AG34" s="26">
        <f t="shared" si="23"/>
        <v>0</v>
      </c>
      <c r="AH34" s="26">
        <f t="shared" si="23"/>
        <v>0</v>
      </c>
      <c r="AI34" s="26">
        <f t="shared" si="23"/>
        <v>0</v>
      </c>
      <c r="AJ34" s="26">
        <f t="shared" si="23"/>
        <v>0</v>
      </c>
      <c r="AK34" s="26">
        <f t="shared" si="23"/>
        <v>0</v>
      </c>
      <c r="AL34" s="26">
        <f t="shared" si="23"/>
        <v>0</v>
      </c>
      <c r="AM34" s="26">
        <f t="shared" si="23"/>
        <v>0</v>
      </c>
      <c r="AN34" s="26">
        <f t="shared" si="23"/>
        <v>0</v>
      </c>
      <c r="AO34" s="26">
        <f t="shared" si="23"/>
        <v>0</v>
      </c>
      <c r="AP34" s="26">
        <f t="shared" si="23"/>
        <v>0</v>
      </c>
      <c r="AQ34" s="26"/>
      <c r="AR34" s="26">
        <f t="shared" si="23"/>
        <v>0</v>
      </c>
      <c r="AS34" s="26">
        <f t="shared" si="23"/>
        <v>0</v>
      </c>
      <c r="AT34" s="26">
        <f t="shared" si="23"/>
        <v>0</v>
      </c>
      <c r="AU34" s="26">
        <f t="shared" si="23"/>
        <v>609364849</v>
      </c>
      <c r="AV34" s="26">
        <f t="shared" si="23"/>
        <v>0</v>
      </c>
      <c r="AW34" s="26">
        <f t="shared" si="23"/>
        <v>0</v>
      </c>
      <c r="AX34" s="26"/>
    </row>
    <row r="35" spans="1:50" ht="63" customHeight="1" x14ac:dyDescent="0.2">
      <c r="A35" s="133"/>
      <c r="B35" s="133"/>
      <c r="C35" s="391"/>
      <c r="D35" s="402"/>
      <c r="E35" s="392"/>
      <c r="F35" s="403"/>
      <c r="G35" s="104">
        <v>25</v>
      </c>
      <c r="H35" s="319" t="s">
        <v>94</v>
      </c>
      <c r="I35" s="97" t="s">
        <v>95</v>
      </c>
      <c r="J35" s="101" t="s">
        <v>83</v>
      </c>
      <c r="K35" s="101">
        <v>13</v>
      </c>
      <c r="L35" s="102" t="s">
        <v>39</v>
      </c>
      <c r="M35" s="104">
        <v>2</v>
      </c>
      <c r="N35" s="101" t="s">
        <v>96</v>
      </c>
      <c r="O35" s="37"/>
      <c r="P35" s="37"/>
      <c r="Q35" s="37"/>
      <c r="R35" s="36"/>
      <c r="S35" s="36"/>
      <c r="T35" s="36"/>
      <c r="U35" s="36"/>
      <c r="V35" s="36"/>
      <c r="W35" s="36">
        <v>238000000</v>
      </c>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4">
        <f>AR35+AN35+AK35+AH35+AE35+AA35+W35+S35</f>
        <v>238000000</v>
      </c>
      <c r="AV35" s="34">
        <f>AS35+AO35+AL35+AI35+AF35+AB35+X35+T35</f>
        <v>0</v>
      </c>
      <c r="AW35" s="34">
        <f>AT35+AP35+AM35+AJ35+AG35+AC35+Y35+U35</f>
        <v>0</v>
      </c>
      <c r="AX35" s="38"/>
    </row>
    <row r="36" spans="1:50" s="150" customFormat="1" ht="59.25" customHeight="1" x14ac:dyDescent="0.2">
      <c r="A36" s="145"/>
      <c r="B36" s="146"/>
      <c r="C36" s="147"/>
      <c r="D36" s="148"/>
      <c r="E36" s="149"/>
      <c r="F36" s="149"/>
      <c r="G36" s="301">
        <v>27</v>
      </c>
      <c r="H36" s="319" t="s">
        <v>98</v>
      </c>
      <c r="I36" s="100" t="s">
        <v>99</v>
      </c>
      <c r="J36" s="101" t="s">
        <v>83</v>
      </c>
      <c r="K36" s="101">
        <v>13</v>
      </c>
      <c r="L36" s="101" t="s">
        <v>39</v>
      </c>
      <c r="M36" s="104">
        <v>2</v>
      </c>
      <c r="N36" s="101" t="s">
        <v>96</v>
      </c>
      <c r="O36" s="30"/>
      <c r="P36" s="30"/>
      <c r="Q36" s="30"/>
      <c r="R36" s="35"/>
      <c r="S36" s="35"/>
      <c r="T36" s="35"/>
      <c r="U36" s="35"/>
      <c r="V36" s="35"/>
      <c r="W36" s="35">
        <v>300000000</v>
      </c>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4">
        <f>O36+S36+W36+AA36+AE36+AH36+AK36+AN36+AR36</f>
        <v>300000000</v>
      </c>
      <c r="AV36" s="34">
        <f>P36+T36+X36+AB36+AF36+AI36+AL36+AO36+AS36</f>
        <v>0</v>
      </c>
      <c r="AW36" s="34">
        <f>Q36+U36+Y36+AC36+AG36+AJ36+AM36+AP36+AT36</f>
        <v>0</v>
      </c>
      <c r="AX36" s="38"/>
    </row>
    <row r="37" spans="1:50" ht="59.25" customHeight="1" x14ac:dyDescent="0.2">
      <c r="A37" s="133"/>
      <c r="B37" s="133"/>
      <c r="C37" s="109">
        <v>6</v>
      </c>
      <c r="D37" s="377" t="s">
        <v>100</v>
      </c>
      <c r="E37" s="151" t="s">
        <v>84</v>
      </c>
      <c r="F37" s="151" t="s">
        <v>85</v>
      </c>
      <c r="G37" s="104">
        <v>28</v>
      </c>
      <c r="H37" s="319" t="s">
        <v>101</v>
      </c>
      <c r="I37" s="97" t="s">
        <v>102</v>
      </c>
      <c r="J37" s="101" t="s">
        <v>83</v>
      </c>
      <c r="K37" s="101">
        <v>13</v>
      </c>
      <c r="L37" s="102" t="s">
        <v>39</v>
      </c>
      <c r="M37" s="104">
        <v>2</v>
      </c>
      <c r="N37" s="101" t="s">
        <v>96</v>
      </c>
      <c r="O37" s="37"/>
      <c r="P37" s="37"/>
      <c r="Q37" s="37"/>
      <c r="R37" s="36"/>
      <c r="S37" s="36"/>
      <c r="T37" s="36"/>
      <c r="U37" s="36"/>
      <c r="V37" s="36"/>
      <c r="W37" s="35">
        <v>35000000</v>
      </c>
      <c r="X37" s="35"/>
      <c r="Y37" s="35"/>
      <c r="Z37" s="35"/>
      <c r="AA37" s="36"/>
      <c r="AB37" s="36"/>
      <c r="AC37" s="36"/>
      <c r="AD37" s="36"/>
      <c r="AE37" s="36"/>
      <c r="AF37" s="36"/>
      <c r="AG37" s="36"/>
      <c r="AH37" s="36"/>
      <c r="AI37" s="36"/>
      <c r="AJ37" s="36"/>
      <c r="AK37" s="36"/>
      <c r="AL37" s="36"/>
      <c r="AM37" s="36"/>
      <c r="AN37" s="36"/>
      <c r="AO37" s="36"/>
      <c r="AP37" s="36"/>
      <c r="AQ37" s="36"/>
      <c r="AR37" s="36"/>
      <c r="AS37" s="36"/>
      <c r="AT37" s="36"/>
      <c r="AU37" s="34">
        <f t="shared" ref="AU37:AW38" si="24">AR37+AN37+AK37+AH37+AE37+AA37+W37+S37</f>
        <v>35000000</v>
      </c>
      <c r="AV37" s="34">
        <f t="shared" si="24"/>
        <v>0</v>
      </c>
      <c r="AW37" s="34">
        <f t="shared" si="24"/>
        <v>0</v>
      </c>
      <c r="AX37" s="38"/>
    </row>
    <row r="38" spans="1:50" s="150" customFormat="1" ht="61.5" customHeight="1" x14ac:dyDescent="0.2">
      <c r="A38" s="145"/>
      <c r="B38" s="145"/>
      <c r="C38" s="112"/>
      <c r="D38" s="152"/>
      <c r="E38" s="151"/>
      <c r="F38" s="153"/>
      <c r="G38" s="104">
        <v>30</v>
      </c>
      <c r="H38" s="319" t="s">
        <v>104</v>
      </c>
      <c r="I38" s="100" t="s">
        <v>105</v>
      </c>
      <c r="J38" s="101" t="s">
        <v>83</v>
      </c>
      <c r="K38" s="101">
        <v>13</v>
      </c>
      <c r="L38" s="101" t="s">
        <v>31</v>
      </c>
      <c r="M38" s="104">
        <v>13</v>
      </c>
      <c r="N38" s="101" t="s">
        <v>106</v>
      </c>
      <c r="O38" s="37"/>
      <c r="P38" s="37"/>
      <c r="Q38" s="37"/>
      <c r="R38" s="36"/>
      <c r="S38" s="36"/>
      <c r="T38" s="36"/>
      <c r="U38" s="36"/>
      <c r="V38" s="36"/>
      <c r="W38" s="36">
        <v>36364849</v>
      </c>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4">
        <f t="shared" si="24"/>
        <v>36364849</v>
      </c>
      <c r="AV38" s="34">
        <f t="shared" si="24"/>
        <v>0</v>
      </c>
      <c r="AW38" s="34">
        <f t="shared" si="24"/>
        <v>0</v>
      </c>
      <c r="AX38" s="38"/>
    </row>
    <row r="39" spans="1:50" ht="24.75" customHeight="1" x14ac:dyDescent="0.2">
      <c r="A39" s="133"/>
      <c r="B39" s="133"/>
      <c r="C39" s="89">
        <v>6</v>
      </c>
      <c r="D39" s="90" t="s">
        <v>107</v>
      </c>
      <c r="E39" s="154"/>
      <c r="F39" s="116"/>
      <c r="G39" s="92"/>
      <c r="H39" s="92"/>
      <c r="I39" s="92"/>
      <c r="J39" s="92"/>
      <c r="K39" s="92"/>
      <c r="L39" s="92"/>
      <c r="M39" s="92"/>
      <c r="N39" s="92"/>
      <c r="O39" s="26">
        <f t="shared" ref="O39:AW39" si="25">SUM(O40:O40)</f>
        <v>0</v>
      </c>
      <c r="P39" s="26">
        <f t="shared" si="25"/>
        <v>0</v>
      </c>
      <c r="Q39" s="26">
        <f t="shared" si="25"/>
        <v>0</v>
      </c>
      <c r="R39" s="26"/>
      <c r="S39" s="26">
        <f t="shared" si="25"/>
        <v>0</v>
      </c>
      <c r="T39" s="26">
        <f t="shared" si="25"/>
        <v>0</v>
      </c>
      <c r="U39" s="26">
        <f t="shared" si="25"/>
        <v>0</v>
      </c>
      <c r="V39" s="26"/>
      <c r="W39" s="26">
        <f t="shared" si="25"/>
        <v>395000000</v>
      </c>
      <c r="X39" s="26">
        <f t="shared" si="25"/>
        <v>145849999</v>
      </c>
      <c r="Y39" s="26">
        <f t="shared" si="25"/>
        <v>54383333</v>
      </c>
      <c r="Z39" s="26"/>
      <c r="AA39" s="26">
        <f t="shared" si="25"/>
        <v>0</v>
      </c>
      <c r="AB39" s="26">
        <f t="shared" si="25"/>
        <v>0</v>
      </c>
      <c r="AC39" s="26">
        <f t="shared" si="25"/>
        <v>0</v>
      </c>
      <c r="AD39" s="26"/>
      <c r="AE39" s="26">
        <f t="shared" si="25"/>
        <v>0</v>
      </c>
      <c r="AF39" s="26">
        <f t="shared" si="25"/>
        <v>0</v>
      </c>
      <c r="AG39" s="26">
        <f t="shared" si="25"/>
        <v>0</v>
      </c>
      <c r="AH39" s="26">
        <f t="shared" si="25"/>
        <v>0</v>
      </c>
      <c r="AI39" s="26">
        <f t="shared" si="25"/>
        <v>0</v>
      </c>
      <c r="AJ39" s="26">
        <f t="shared" si="25"/>
        <v>0</v>
      </c>
      <c r="AK39" s="26">
        <f t="shared" si="25"/>
        <v>0</v>
      </c>
      <c r="AL39" s="26">
        <f t="shared" si="25"/>
        <v>0</v>
      </c>
      <c r="AM39" s="26">
        <f t="shared" si="25"/>
        <v>0</v>
      </c>
      <c r="AN39" s="26">
        <f t="shared" si="25"/>
        <v>0</v>
      </c>
      <c r="AO39" s="26">
        <f t="shared" si="25"/>
        <v>0</v>
      </c>
      <c r="AP39" s="26">
        <f t="shared" si="25"/>
        <v>0</v>
      </c>
      <c r="AQ39" s="26"/>
      <c r="AR39" s="26">
        <f t="shared" si="25"/>
        <v>0</v>
      </c>
      <c r="AS39" s="26">
        <f t="shared" si="25"/>
        <v>0</v>
      </c>
      <c r="AT39" s="26">
        <f t="shared" si="25"/>
        <v>0</v>
      </c>
      <c r="AU39" s="26">
        <f t="shared" si="25"/>
        <v>395000000</v>
      </c>
      <c r="AV39" s="26">
        <f t="shared" si="25"/>
        <v>145849999</v>
      </c>
      <c r="AW39" s="26">
        <f t="shared" si="25"/>
        <v>54383333</v>
      </c>
      <c r="AX39" s="26"/>
    </row>
    <row r="40" spans="1:50" ht="57" customHeight="1" x14ac:dyDescent="0.2">
      <c r="A40" s="133"/>
      <c r="B40" s="133"/>
      <c r="C40" s="391"/>
      <c r="D40" s="398"/>
      <c r="E40" s="392"/>
      <c r="F40" s="392"/>
      <c r="G40" s="99">
        <v>31</v>
      </c>
      <c r="H40" s="319" t="s">
        <v>108</v>
      </c>
      <c r="I40" s="97" t="s">
        <v>109</v>
      </c>
      <c r="J40" s="101" t="s">
        <v>83</v>
      </c>
      <c r="K40" s="101">
        <v>13</v>
      </c>
      <c r="L40" s="103" t="s">
        <v>31</v>
      </c>
      <c r="M40" s="105">
        <v>8</v>
      </c>
      <c r="N40" s="156" t="s">
        <v>90</v>
      </c>
      <c r="O40" s="37"/>
      <c r="P40" s="37"/>
      <c r="Q40" s="37"/>
      <c r="R40" s="36"/>
      <c r="S40" s="36"/>
      <c r="T40" s="36"/>
      <c r="U40" s="36"/>
      <c r="V40" s="36"/>
      <c r="W40" s="36">
        <v>395000000</v>
      </c>
      <c r="X40" s="36">
        <v>145849999</v>
      </c>
      <c r="Y40" s="36">
        <v>54383333</v>
      </c>
      <c r="Z40" s="36"/>
      <c r="AA40" s="36"/>
      <c r="AB40" s="36"/>
      <c r="AC40" s="36"/>
      <c r="AD40" s="36"/>
      <c r="AE40" s="36"/>
      <c r="AF40" s="36"/>
      <c r="AG40" s="36"/>
      <c r="AH40" s="36"/>
      <c r="AI40" s="36"/>
      <c r="AJ40" s="36"/>
      <c r="AK40" s="36"/>
      <c r="AL40" s="36"/>
      <c r="AM40" s="36"/>
      <c r="AN40" s="36"/>
      <c r="AO40" s="36"/>
      <c r="AP40" s="36"/>
      <c r="AQ40" s="36"/>
      <c r="AR40" s="36"/>
      <c r="AS40" s="36"/>
      <c r="AT40" s="36"/>
      <c r="AU40" s="34">
        <f>AR40+AN40+AK40+AH40+AE40+AA40+W40+S40</f>
        <v>395000000</v>
      </c>
      <c r="AV40" s="34">
        <f>AS40+AO40+AL40+AI40+AF40+AB40+X40+T40</f>
        <v>145849999</v>
      </c>
      <c r="AW40" s="34">
        <f>AT40+AP40+AM40+AJ40+AG40+AC40+Y40+U40</f>
        <v>54383333</v>
      </c>
      <c r="AX40" s="38"/>
    </row>
    <row r="41" spans="1:50" ht="24.75" customHeight="1" x14ac:dyDescent="0.2">
      <c r="A41" s="133"/>
      <c r="B41" s="133"/>
      <c r="C41" s="89">
        <v>7</v>
      </c>
      <c r="D41" s="90" t="s">
        <v>111</v>
      </c>
      <c r="E41" s="92"/>
      <c r="F41" s="117"/>
      <c r="G41" s="92"/>
      <c r="H41" s="92"/>
      <c r="I41" s="92"/>
      <c r="J41" s="92"/>
      <c r="K41" s="92"/>
      <c r="L41" s="92"/>
      <c r="M41" s="92"/>
      <c r="N41" s="92"/>
      <c r="O41" s="47">
        <f t="shared" ref="O41:U41" si="26">SUM(O42:O43)</f>
        <v>0</v>
      </c>
      <c r="P41" s="47">
        <f t="shared" si="26"/>
        <v>0</v>
      </c>
      <c r="Q41" s="47">
        <f t="shared" si="26"/>
        <v>0</v>
      </c>
      <c r="R41" s="47"/>
      <c r="S41" s="47">
        <f t="shared" si="26"/>
        <v>0</v>
      </c>
      <c r="T41" s="47">
        <f t="shared" si="26"/>
        <v>0</v>
      </c>
      <c r="U41" s="47">
        <f t="shared" si="26"/>
        <v>0</v>
      </c>
      <c r="V41" s="47"/>
      <c r="W41" s="47">
        <f>SUM(W42:W43)</f>
        <v>178000000</v>
      </c>
      <c r="X41" s="47">
        <f t="shared" ref="X41:AT41" si="27">SUM(X42:X43)</f>
        <v>36400000</v>
      </c>
      <c r="Y41" s="47">
        <f t="shared" si="27"/>
        <v>9600000</v>
      </c>
      <c r="Z41" s="47">
        <f t="shared" si="27"/>
        <v>0</v>
      </c>
      <c r="AA41" s="47">
        <f t="shared" si="27"/>
        <v>0</v>
      </c>
      <c r="AB41" s="47">
        <f t="shared" si="27"/>
        <v>0</v>
      </c>
      <c r="AC41" s="47">
        <f t="shared" si="27"/>
        <v>0</v>
      </c>
      <c r="AD41" s="47">
        <f t="shared" si="27"/>
        <v>0</v>
      </c>
      <c r="AE41" s="47">
        <f t="shared" si="27"/>
        <v>0</v>
      </c>
      <c r="AF41" s="47">
        <f t="shared" si="27"/>
        <v>0</v>
      </c>
      <c r="AG41" s="47">
        <f t="shared" si="27"/>
        <v>0</v>
      </c>
      <c r="AH41" s="47">
        <f t="shared" si="27"/>
        <v>0</v>
      </c>
      <c r="AI41" s="47">
        <f t="shared" si="27"/>
        <v>0</v>
      </c>
      <c r="AJ41" s="47">
        <f t="shared" si="27"/>
        <v>0</v>
      </c>
      <c r="AK41" s="47">
        <f t="shared" si="27"/>
        <v>0</v>
      </c>
      <c r="AL41" s="47">
        <f t="shared" si="27"/>
        <v>0</v>
      </c>
      <c r="AM41" s="47">
        <f t="shared" si="27"/>
        <v>0</v>
      </c>
      <c r="AN41" s="47">
        <f t="shared" si="27"/>
        <v>0</v>
      </c>
      <c r="AO41" s="47">
        <f t="shared" si="27"/>
        <v>0</v>
      </c>
      <c r="AP41" s="47">
        <f t="shared" si="27"/>
        <v>0</v>
      </c>
      <c r="AQ41" s="47">
        <f t="shared" si="27"/>
        <v>0</v>
      </c>
      <c r="AR41" s="47">
        <f t="shared" si="27"/>
        <v>0</v>
      </c>
      <c r="AS41" s="47">
        <f t="shared" si="27"/>
        <v>0</v>
      </c>
      <c r="AT41" s="47">
        <f t="shared" si="27"/>
        <v>0</v>
      </c>
      <c r="AU41" s="47">
        <f t="shared" ref="AA41:AW41" si="28">SUM(AU42:AU43)</f>
        <v>178000000</v>
      </c>
      <c r="AV41" s="47">
        <f t="shared" si="28"/>
        <v>36400000</v>
      </c>
      <c r="AW41" s="47">
        <f t="shared" si="28"/>
        <v>9600000</v>
      </c>
      <c r="AX41" s="47"/>
    </row>
    <row r="42" spans="1:50" ht="50.25" customHeight="1" x14ac:dyDescent="0.2">
      <c r="A42" s="133"/>
      <c r="B42" s="133"/>
      <c r="C42" s="114">
        <v>5</v>
      </c>
      <c r="D42" s="97" t="s">
        <v>78</v>
      </c>
      <c r="E42" s="160" t="s">
        <v>79</v>
      </c>
      <c r="F42" s="160" t="s">
        <v>80</v>
      </c>
      <c r="G42" s="99">
        <v>35</v>
      </c>
      <c r="H42" s="319" t="s">
        <v>112</v>
      </c>
      <c r="I42" s="97" t="s">
        <v>97</v>
      </c>
      <c r="J42" s="101" t="s">
        <v>83</v>
      </c>
      <c r="K42" s="101">
        <v>13</v>
      </c>
      <c r="L42" s="153" t="s">
        <v>31</v>
      </c>
      <c r="M42" s="104">
        <v>8</v>
      </c>
      <c r="N42" s="153" t="s">
        <v>90</v>
      </c>
      <c r="O42" s="37"/>
      <c r="P42" s="37"/>
      <c r="Q42" s="37"/>
      <c r="R42" s="36"/>
      <c r="S42" s="36"/>
      <c r="T42" s="36"/>
      <c r="U42" s="36"/>
      <c r="V42" s="36"/>
      <c r="W42" s="36">
        <v>50000000</v>
      </c>
      <c r="X42" s="36">
        <v>7200000</v>
      </c>
      <c r="Y42" s="36">
        <v>3600000</v>
      </c>
      <c r="Z42" s="36"/>
      <c r="AA42" s="36"/>
      <c r="AB42" s="36"/>
      <c r="AC42" s="36"/>
      <c r="AD42" s="36"/>
      <c r="AE42" s="36"/>
      <c r="AF42" s="36"/>
      <c r="AG42" s="36"/>
      <c r="AH42" s="36"/>
      <c r="AI42" s="36"/>
      <c r="AJ42" s="36"/>
      <c r="AK42" s="36"/>
      <c r="AL42" s="36"/>
      <c r="AM42" s="36"/>
      <c r="AN42" s="36"/>
      <c r="AO42" s="36"/>
      <c r="AP42" s="36"/>
      <c r="AQ42" s="36"/>
      <c r="AR42" s="36"/>
      <c r="AS42" s="36"/>
      <c r="AT42" s="36"/>
      <c r="AU42" s="34">
        <f t="shared" ref="AU42:AW43" si="29">AR42+AN42+AK42+AH42+AE42+AA42+W42+S42</f>
        <v>50000000</v>
      </c>
      <c r="AV42" s="34">
        <f t="shared" si="29"/>
        <v>7200000</v>
      </c>
      <c r="AW42" s="34">
        <f t="shared" si="29"/>
        <v>3600000</v>
      </c>
      <c r="AX42" s="38"/>
    </row>
    <row r="43" spans="1:50" ht="72" customHeight="1" x14ac:dyDescent="0.2">
      <c r="A43" s="133"/>
      <c r="B43" s="133"/>
      <c r="C43" s="109">
        <v>7</v>
      </c>
      <c r="D43" s="380" t="s">
        <v>103</v>
      </c>
      <c r="E43" s="124" t="s">
        <v>87</v>
      </c>
      <c r="F43" s="159">
        <v>0.27</v>
      </c>
      <c r="G43" s="104">
        <v>37</v>
      </c>
      <c r="H43" s="319" t="s">
        <v>113</v>
      </c>
      <c r="I43" s="97" t="s">
        <v>114</v>
      </c>
      <c r="J43" s="101" t="s">
        <v>83</v>
      </c>
      <c r="K43" s="101">
        <v>13</v>
      </c>
      <c r="L43" s="155" t="s">
        <v>31</v>
      </c>
      <c r="M43" s="104">
        <v>2</v>
      </c>
      <c r="N43" s="153" t="s">
        <v>96</v>
      </c>
      <c r="O43" s="37"/>
      <c r="P43" s="37"/>
      <c r="Q43" s="37"/>
      <c r="R43" s="36"/>
      <c r="S43" s="36"/>
      <c r="T43" s="36"/>
      <c r="U43" s="36"/>
      <c r="V43" s="36"/>
      <c r="W43" s="36">
        <v>128000000</v>
      </c>
      <c r="X43" s="36">
        <v>29200000</v>
      </c>
      <c r="Y43" s="36">
        <v>6000000</v>
      </c>
      <c r="Z43" s="36"/>
      <c r="AA43" s="36"/>
      <c r="AB43" s="36"/>
      <c r="AC43" s="36"/>
      <c r="AD43" s="36"/>
      <c r="AE43" s="36"/>
      <c r="AF43" s="36"/>
      <c r="AG43" s="36"/>
      <c r="AH43" s="36"/>
      <c r="AI43" s="36"/>
      <c r="AJ43" s="36"/>
      <c r="AK43" s="36"/>
      <c r="AL43" s="36"/>
      <c r="AM43" s="36"/>
      <c r="AN43" s="36"/>
      <c r="AO43" s="36"/>
      <c r="AP43" s="36"/>
      <c r="AQ43" s="36"/>
      <c r="AR43" s="36"/>
      <c r="AS43" s="36"/>
      <c r="AT43" s="36"/>
      <c r="AU43" s="34">
        <f t="shared" si="29"/>
        <v>128000000</v>
      </c>
      <c r="AV43" s="34">
        <f t="shared" si="29"/>
        <v>29200000</v>
      </c>
      <c r="AW43" s="34">
        <f t="shared" si="29"/>
        <v>6000000</v>
      </c>
      <c r="AX43" s="38"/>
    </row>
    <row r="44" spans="1:50" ht="24.75" customHeight="1" x14ac:dyDescent="0.2">
      <c r="A44" s="133"/>
      <c r="B44" s="133"/>
      <c r="C44" s="89">
        <v>8</v>
      </c>
      <c r="D44" s="90" t="s">
        <v>115</v>
      </c>
      <c r="E44" s="92"/>
      <c r="F44" s="117"/>
      <c r="G44" s="92"/>
      <c r="H44" s="92"/>
      <c r="I44" s="92"/>
      <c r="J44" s="92"/>
      <c r="K44" s="92"/>
      <c r="L44" s="92"/>
      <c r="M44" s="92"/>
      <c r="N44" s="92"/>
      <c r="O44" s="47">
        <f t="shared" ref="O44:U44" si="30">SUM(O45:O46)</f>
        <v>0</v>
      </c>
      <c r="P44" s="47">
        <f t="shared" si="30"/>
        <v>0</v>
      </c>
      <c r="Q44" s="47">
        <f t="shared" si="30"/>
        <v>0</v>
      </c>
      <c r="R44" s="47"/>
      <c r="S44" s="47">
        <f t="shared" si="30"/>
        <v>0</v>
      </c>
      <c r="T44" s="47">
        <f t="shared" si="30"/>
        <v>0</v>
      </c>
      <c r="U44" s="47">
        <f t="shared" si="30"/>
        <v>0</v>
      </c>
      <c r="V44" s="47"/>
      <c r="W44" s="47">
        <f>SUM(W45:W46)</f>
        <v>115000000</v>
      </c>
      <c r="X44" s="47">
        <f t="shared" ref="X44:Z44" si="31">SUM(X45:X46)</f>
        <v>0</v>
      </c>
      <c r="Y44" s="47">
        <f t="shared" si="31"/>
        <v>0</v>
      </c>
      <c r="Z44" s="47">
        <f t="shared" si="31"/>
        <v>0</v>
      </c>
      <c r="AA44" s="47">
        <f t="shared" ref="AA44:AW44" si="32">SUM(AA45:AA46)</f>
        <v>0</v>
      </c>
      <c r="AB44" s="47">
        <f t="shared" si="32"/>
        <v>0</v>
      </c>
      <c r="AC44" s="47">
        <f t="shared" si="32"/>
        <v>0</v>
      </c>
      <c r="AD44" s="47"/>
      <c r="AE44" s="47">
        <f t="shared" si="32"/>
        <v>0</v>
      </c>
      <c r="AF44" s="47">
        <f t="shared" si="32"/>
        <v>0</v>
      </c>
      <c r="AG44" s="47">
        <f t="shared" si="32"/>
        <v>0</v>
      </c>
      <c r="AH44" s="47">
        <f t="shared" si="32"/>
        <v>0</v>
      </c>
      <c r="AI44" s="47">
        <f t="shared" si="32"/>
        <v>0</v>
      </c>
      <c r="AJ44" s="47">
        <f t="shared" si="32"/>
        <v>0</v>
      </c>
      <c r="AK44" s="47">
        <f t="shared" si="32"/>
        <v>0</v>
      </c>
      <c r="AL44" s="47">
        <f t="shared" si="32"/>
        <v>0</v>
      </c>
      <c r="AM44" s="47">
        <f t="shared" si="32"/>
        <v>0</v>
      </c>
      <c r="AN44" s="47">
        <f t="shared" si="32"/>
        <v>0</v>
      </c>
      <c r="AO44" s="47">
        <f t="shared" si="32"/>
        <v>0</v>
      </c>
      <c r="AP44" s="47">
        <f t="shared" si="32"/>
        <v>0</v>
      </c>
      <c r="AQ44" s="47"/>
      <c r="AR44" s="47">
        <f t="shared" si="32"/>
        <v>0</v>
      </c>
      <c r="AS44" s="47">
        <f t="shared" si="32"/>
        <v>0</v>
      </c>
      <c r="AT44" s="47">
        <f t="shared" si="32"/>
        <v>0</v>
      </c>
      <c r="AU44" s="47">
        <f t="shared" si="32"/>
        <v>115000000</v>
      </c>
      <c r="AV44" s="47">
        <f t="shared" si="32"/>
        <v>0</v>
      </c>
      <c r="AW44" s="47">
        <f t="shared" si="32"/>
        <v>0</v>
      </c>
      <c r="AX44" s="47"/>
    </row>
    <row r="45" spans="1:50" ht="42" customHeight="1" x14ac:dyDescent="0.2">
      <c r="A45" s="133"/>
      <c r="B45" s="133"/>
      <c r="C45" s="391"/>
      <c r="D45" s="494" t="s">
        <v>78</v>
      </c>
      <c r="E45" s="392"/>
      <c r="F45" s="392"/>
      <c r="G45" s="99">
        <v>38</v>
      </c>
      <c r="H45" s="319" t="s">
        <v>116</v>
      </c>
      <c r="I45" s="97" t="s">
        <v>117</v>
      </c>
      <c r="J45" s="101" t="s">
        <v>83</v>
      </c>
      <c r="K45" s="101">
        <v>13</v>
      </c>
      <c r="L45" s="102" t="s">
        <v>31</v>
      </c>
      <c r="M45" s="103">
        <v>12</v>
      </c>
      <c r="N45" s="102" t="s">
        <v>40</v>
      </c>
      <c r="O45" s="37"/>
      <c r="P45" s="37"/>
      <c r="Q45" s="37"/>
      <c r="R45" s="36"/>
      <c r="S45" s="36"/>
      <c r="T45" s="36"/>
      <c r="U45" s="36"/>
      <c r="V45" s="36"/>
      <c r="W45" s="36">
        <v>30000000</v>
      </c>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4">
        <f t="shared" ref="AU45:AW46" si="33">AR45+AN45+AK45+AH45+AE45+AA45+W45+S45+O45</f>
        <v>30000000</v>
      </c>
      <c r="AV45" s="34">
        <f t="shared" si="33"/>
        <v>0</v>
      </c>
      <c r="AW45" s="34">
        <f t="shared" si="33"/>
        <v>0</v>
      </c>
      <c r="AX45" s="38"/>
    </row>
    <row r="46" spans="1:50" ht="37.5" customHeight="1" x14ac:dyDescent="0.2">
      <c r="A46" s="133"/>
      <c r="B46" s="133"/>
      <c r="C46" s="109">
        <v>5</v>
      </c>
      <c r="D46" s="495"/>
      <c r="E46" s="157" t="s">
        <v>79</v>
      </c>
      <c r="F46" s="157" t="s">
        <v>80</v>
      </c>
      <c r="G46" s="99">
        <v>39</v>
      </c>
      <c r="H46" s="319" t="s">
        <v>118</v>
      </c>
      <c r="I46" s="97" t="s">
        <v>119</v>
      </c>
      <c r="J46" s="101" t="s">
        <v>83</v>
      </c>
      <c r="K46" s="101">
        <v>13</v>
      </c>
      <c r="L46" s="102" t="s">
        <v>31</v>
      </c>
      <c r="M46" s="103">
        <v>12</v>
      </c>
      <c r="N46" s="102" t="s">
        <v>40</v>
      </c>
      <c r="O46" s="37"/>
      <c r="P46" s="37"/>
      <c r="Q46" s="37"/>
      <c r="R46" s="36"/>
      <c r="S46" s="36"/>
      <c r="T46" s="36"/>
      <c r="U46" s="36"/>
      <c r="V46" s="36"/>
      <c r="W46" s="36">
        <v>85000000</v>
      </c>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4">
        <f t="shared" si="33"/>
        <v>85000000</v>
      </c>
      <c r="AV46" s="34">
        <f t="shared" si="33"/>
        <v>0</v>
      </c>
      <c r="AW46" s="34">
        <f t="shared" si="33"/>
        <v>0</v>
      </c>
      <c r="AX46" s="38"/>
    </row>
    <row r="47" spans="1:50" ht="24.75" customHeight="1" x14ac:dyDescent="0.2">
      <c r="A47" s="133"/>
      <c r="B47" s="133"/>
      <c r="C47" s="89">
        <v>9</v>
      </c>
      <c r="D47" s="90" t="s">
        <v>121</v>
      </c>
      <c r="E47" s="162"/>
      <c r="F47" s="162"/>
      <c r="G47" s="404"/>
      <c r="H47" s="404"/>
      <c r="I47" s="404"/>
      <c r="J47" s="404"/>
      <c r="K47" s="404"/>
      <c r="L47" s="404"/>
      <c r="M47" s="404"/>
      <c r="N47" s="404"/>
      <c r="O47" s="47">
        <f t="shared" ref="O47:AW47" si="34">SUM(O48:O50)</f>
        <v>0</v>
      </c>
      <c r="P47" s="47">
        <f t="shared" si="34"/>
        <v>0</v>
      </c>
      <c r="Q47" s="47">
        <f t="shared" si="34"/>
        <v>0</v>
      </c>
      <c r="R47" s="47"/>
      <c r="S47" s="47">
        <f t="shared" si="34"/>
        <v>0</v>
      </c>
      <c r="T47" s="47">
        <f t="shared" si="34"/>
        <v>0</v>
      </c>
      <c r="U47" s="47">
        <f t="shared" si="34"/>
        <v>0</v>
      </c>
      <c r="V47" s="47"/>
      <c r="W47" s="47">
        <f t="shared" si="34"/>
        <v>255085000</v>
      </c>
      <c r="X47" s="47">
        <f t="shared" si="34"/>
        <v>24400000</v>
      </c>
      <c r="Y47" s="47">
        <f t="shared" si="34"/>
        <v>10600000</v>
      </c>
      <c r="Z47" s="47"/>
      <c r="AA47" s="47">
        <f t="shared" si="34"/>
        <v>0</v>
      </c>
      <c r="AB47" s="47">
        <f t="shared" si="34"/>
        <v>0</v>
      </c>
      <c r="AC47" s="47">
        <f t="shared" si="34"/>
        <v>0</v>
      </c>
      <c r="AD47" s="47"/>
      <c r="AE47" s="47">
        <f t="shared" si="34"/>
        <v>0</v>
      </c>
      <c r="AF47" s="47">
        <f t="shared" si="34"/>
        <v>0</v>
      </c>
      <c r="AG47" s="47">
        <f t="shared" si="34"/>
        <v>0</v>
      </c>
      <c r="AH47" s="47">
        <f t="shared" si="34"/>
        <v>0</v>
      </c>
      <c r="AI47" s="47">
        <f t="shared" si="34"/>
        <v>0</v>
      </c>
      <c r="AJ47" s="47">
        <f t="shared" si="34"/>
        <v>0</v>
      </c>
      <c r="AK47" s="47">
        <f t="shared" si="34"/>
        <v>0</v>
      </c>
      <c r="AL47" s="47">
        <f t="shared" si="34"/>
        <v>0</v>
      </c>
      <c r="AM47" s="47">
        <f t="shared" si="34"/>
        <v>0</v>
      </c>
      <c r="AN47" s="47">
        <f t="shared" si="34"/>
        <v>0</v>
      </c>
      <c r="AO47" s="47">
        <f t="shared" si="34"/>
        <v>0</v>
      </c>
      <c r="AP47" s="47">
        <f t="shared" si="34"/>
        <v>0</v>
      </c>
      <c r="AQ47" s="47"/>
      <c r="AR47" s="47">
        <f t="shared" si="34"/>
        <v>0</v>
      </c>
      <c r="AS47" s="47">
        <f t="shared" si="34"/>
        <v>0</v>
      </c>
      <c r="AT47" s="47">
        <f t="shared" si="34"/>
        <v>0</v>
      </c>
      <c r="AU47" s="47">
        <f t="shared" si="34"/>
        <v>255085000</v>
      </c>
      <c r="AV47" s="47">
        <f t="shared" si="34"/>
        <v>24400000</v>
      </c>
      <c r="AW47" s="47">
        <f t="shared" si="34"/>
        <v>10600000</v>
      </c>
      <c r="AX47" s="47"/>
    </row>
    <row r="48" spans="1:50" ht="54.75" customHeight="1" x14ac:dyDescent="0.2">
      <c r="A48" s="133"/>
      <c r="B48" s="133"/>
      <c r="C48" s="391"/>
      <c r="D48" s="392" t="s">
        <v>78</v>
      </c>
      <c r="E48" s="392"/>
      <c r="F48" s="392"/>
      <c r="G48" s="99">
        <v>43</v>
      </c>
      <c r="H48" s="319" t="s">
        <v>122</v>
      </c>
      <c r="I48" s="97" t="s">
        <v>123</v>
      </c>
      <c r="J48" s="101" t="s">
        <v>83</v>
      </c>
      <c r="K48" s="101">
        <v>13</v>
      </c>
      <c r="L48" s="102" t="s">
        <v>39</v>
      </c>
      <c r="M48" s="103">
        <v>8</v>
      </c>
      <c r="N48" s="106" t="s">
        <v>90</v>
      </c>
      <c r="O48" s="37"/>
      <c r="P48" s="37"/>
      <c r="Q48" s="37"/>
      <c r="R48" s="36"/>
      <c r="S48" s="36"/>
      <c r="T48" s="36"/>
      <c r="U48" s="36"/>
      <c r="V48" s="36"/>
      <c r="W48" s="36">
        <v>55085000</v>
      </c>
      <c r="X48" s="36">
        <v>9000000</v>
      </c>
      <c r="Y48" s="298">
        <v>4500000</v>
      </c>
      <c r="Z48" s="298"/>
      <c r="AA48" s="36"/>
      <c r="AB48" s="36"/>
      <c r="AC48" s="36"/>
      <c r="AD48" s="36"/>
      <c r="AE48" s="36"/>
      <c r="AF48" s="36"/>
      <c r="AG48" s="36"/>
      <c r="AH48" s="36"/>
      <c r="AI48" s="36"/>
      <c r="AJ48" s="36"/>
      <c r="AK48" s="36"/>
      <c r="AL48" s="36"/>
      <c r="AM48" s="36"/>
      <c r="AN48" s="36"/>
      <c r="AO48" s="36"/>
      <c r="AP48" s="36"/>
      <c r="AQ48" s="36"/>
      <c r="AR48" s="36"/>
      <c r="AS48" s="36"/>
      <c r="AT48" s="36"/>
      <c r="AU48" s="34">
        <f t="shared" ref="AU48:AW50" si="35">AR48+AN48+AK48+AH48+AE48+AA48+W48+S48+O48</f>
        <v>55085000</v>
      </c>
      <c r="AV48" s="34">
        <f t="shared" si="35"/>
        <v>9000000</v>
      </c>
      <c r="AW48" s="34">
        <f t="shared" si="35"/>
        <v>4500000</v>
      </c>
      <c r="AX48" s="38"/>
    </row>
    <row r="49" spans="1:50" ht="57.75" customHeight="1" x14ac:dyDescent="0.2">
      <c r="A49" s="133"/>
      <c r="B49" s="133"/>
      <c r="C49" s="114">
        <v>6</v>
      </c>
      <c r="D49" s="97" t="s">
        <v>110</v>
      </c>
      <c r="E49" s="104" t="s">
        <v>84</v>
      </c>
      <c r="F49" s="104" t="s">
        <v>85</v>
      </c>
      <c r="G49" s="99">
        <v>45</v>
      </c>
      <c r="H49" s="319" t="s">
        <v>124</v>
      </c>
      <c r="I49" s="97" t="s">
        <v>123</v>
      </c>
      <c r="J49" s="101" t="s">
        <v>83</v>
      </c>
      <c r="K49" s="101">
        <v>13</v>
      </c>
      <c r="L49" s="102" t="s">
        <v>39</v>
      </c>
      <c r="M49" s="103">
        <v>8</v>
      </c>
      <c r="N49" s="106" t="s">
        <v>90</v>
      </c>
      <c r="O49" s="37"/>
      <c r="P49" s="37"/>
      <c r="Q49" s="37"/>
      <c r="R49" s="36"/>
      <c r="S49" s="36"/>
      <c r="T49" s="36"/>
      <c r="U49" s="36"/>
      <c r="V49" s="36"/>
      <c r="W49" s="36">
        <v>100000000</v>
      </c>
      <c r="X49" s="36">
        <v>15400000</v>
      </c>
      <c r="Y49" s="298">
        <v>6100000</v>
      </c>
      <c r="Z49" s="298"/>
      <c r="AA49" s="36"/>
      <c r="AB49" s="36"/>
      <c r="AC49" s="36"/>
      <c r="AD49" s="36"/>
      <c r="AE49" s="36"/>
      <c r="AF49" s="36"/>
      <c r="AG49" s="36"/>
      <c r="AH49" s="36"/>
      <c r="AI49" s="36"/>
      <c r="AJ49" s="36"/>
      <c r="AK49" s="36"/>
      <c r="AL49" s="36"/>
      <c r="AM49" s="36"/>
      <c r="AN49" s="36"/>
      <c r="AO49" s="36"/>
      <c r="AP49" s="36"/>
      <c r="AQ49" s="36"/>
      <c r="AR49" s="36"/>
      <c r="AS49" s="36"/>
      <c r="AT49" s="36"/>
      <c r="AU49" s="34">
        <f t="shared" si="35"/>
        <v>100000000</v>
      </c>
      <c r="AV49" s="34">
        <f t="shared" si="35"/>
        <v>15400000</v>
      </c>
      <c r="AW49" s="34">
        <f t="shared" si="35"/>
        <v>6100000</v>
      </c>
      <c r="AX49" s="38"/>
    </row>
    <row r="50" spans="1:50" ht="68.25" customHeight="1" x14ac:dyDescent="0.2">
      <c r="A50" s="133"/>
      <c r="B50" s="133"/>
      <c r="C50" s="109">
        <v>7</v>
      </c>
      <c r="D50" s="380" t="s">
        <v>103</v>
      </c>
      <c r="E50" s="124" t="s">
        <v>87</v>
      </c>
      <c r="F50" s="159">
        <v>0.27</v>
      </c>
      <c r="G50" s="99">
        <v>46</v>
      </c>
      <c r="H50" s="319" t="s">
        <v>125</v>
      </c>
      <c r="I50" s="97" t="s">
        <v>126</v>
      </c>
      <c r="J50" s="101" t="s">
        <v>83</v>
      </c>
      <c r="K50" s="101">
        <v>13</v>
      </c>
      <c r="L50" s="102" t="s">
        <v>31</v>
      </c>
      <c r="M50" s="103">
        <v>1</v>
      </c>
      <c r="N50" s="103" t="s">
        <v>127</v>
      </c>
      <c r="O50" s="37"/>
      <c r="P50" s="37"/>
      <c r="Q50" s="37"/>
      <c r="R50" s="36"/>
      <c r="S50" s="36"/>
      <c r="T50" s="36"/>
      <c r="U50" s="36"/>
      <c r="V50" s="36"/>
      <c r="W50" s="36">
        <v>100000000</v>
      </c>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4">
        <f t="shared" si="35"/>
        <v>100000000</v>
      </c>
      <c r="AV50" s="34">
        <f t="shared" si="35"/>
        <v>0</v>
      </c>
      <c r="AW50" s="34">
        <f t="shared" si="35"/>
        <v>0</v>
      </c>
      <c r="AX50" s="38"/>
    </row>
    <row r="51" spans="1:50" ht="24.75" customHeight="1" x14ac:dyDescent="0.2">
      <c r="A51" s="133"/>
      <c r="B51" s="133"/>
      <c r="C51" s="89">
        <v>10</v>
      </c>
      <c r="D51" s="163" t="s">
        <v>128</v>
      </c>
      <c r="E51" s="92"/>
      <c r="F51" s="164"/>
      <c r="G51" s="92"/>
      <c r="H51" s="92"/>
      <c r="I51" s="92"/>
      <c r="J51" s="92"/>
      <c r="K51" s="92"/>
      <c r="L51" s="92"/>
      <c r="M51" s="92"/>
      <c r="N51" s="92"/>
      <c r="O51" s="47">
        <f t="shared" ref="O51:AW51" si="36">SUM(O52:O53)</f>
        <v>0</v>
      </c>
      <c r="P51" s="47">
        <f t="shared" si="36"/>
        <v>0</v>
      </c>
      <c r="Q51" s="47">
        <f t="shared" si="36"/>
        <v>0</v>
      </c>
      <c r="R51" s="47"/>
      <c r="S51" s="47">
        <f t="shared" si="36"/>
        <v>0</v>
      </c>
      <c r="T51" s="47">
        <f t="shared" si="36"/>
        <v>0</v>
      </c>
      <c r="U51" s="47">
        <f t="shared" si="36"/>
        <v>0</v>
      </c>
      <c r="V51" s="47"/>
      <c r="W51" s="47">
        <f t="shared" si="36"/>
        <v>260000000</v>
      </c>
      <c r="X51" s="47">
        <f t="shared" si="36"/>
        <v>52013333</v>
      </c>
      <c r="Y51" s="47">
        <f t="shared" si="36"/>
        <v>19000000</v>
      </c>
      <c r="Z51" s="47"/>
      <c r="AA51" s="47">
        <f t="shared" si="36"/>
        <v>0</v>
      </c>
      <c r="AB51" s="47">
        <f t="shared" si="36"/>
        <v>0</v>
      </c>
      <c r="AC51" s="47">
        <f t="shared" si="36"/>
        <v>0</v>
      </c>
      <c r="AD51" s="47"/>
      <c r="AE51" s="47">
        <f t="shared" si="36"/>
        <v>0</v>
      </c>
      <c r="AF51" s="47">
        <f t="shared" si="36"/>
        <v>0</v>
      </c>
      <c r="AG51" s="47">
        <f t="shared" si="36"/>
        <v>0</v>
      </c>
      <c r="AH51" s="47">
        <f t="shared" si="36"/>
        <v>0</v>
      </c>
      <c r="AI51" s="47">
        <f t="shared" si="36"/>
        <v>0</v>
      </c>
      <c r="AJ51" s="47">
        <f t="shared" si="36"/>
        <v>0</v>
      </c>
      <c r="AK51" s="47">
        <f t="shared" si="36"/>
        <v>0</v>
      </c>
      <c r="AL51" s="47">
        <f t="shared" si="36"/>
        <v>0</v>
      </c>
      <c r="AM51" s="47">
        <f t="shared" si="36"/>
        <v>0</v>
      </c>
      <c r="AN51" s="47">
        <f t="shared" si="36"/>
        <v>0</v>
      </c>
      <c r="AO51" s="47">
        <f t="shared" si="36"/>
        <v>0</v>
      </c>
      <c r="AP51" s="47">
        <f t="shared" si="36"/>
        <v>0</v>
      </c>
      <c r="AQ51" s="47"/>
      <c r="AR51" s="47">
        <f t="shared" si="36"/>
        <v>0</v>
      </c>
      <c r="AS51" s="47">
        <f t="shared" si="36"/>
        <v>0</v>
      </c>
      <c r="AT51" s="47">
        <f t="shared" si="36"/>
        <v>0</v>
      </c>
      <c r="AU51" s="47">
        <f t="shared" si="36"/>
        <v>260000000</v>
      </c>
      <c r="AV51" s="47">
        <f t="shared" si="36"/>
        <v>52013333</v>
      </c>
      <c r="AW51" s="47">
        <f t="shared" si="36"/>
        <v>19000000</v>
      </c>
      <c r="AX51" s="47"/>
    </row>
    <row r="52" spans="1:50" ht="66" customHeight="1" x14ac:dyDescent="0.2">
      <c r="A52" s="133"/>
      <c r="B52" s="133"/>
      <c r="C52" s="114">
        <v>5</v>
      </c>
      <c r="D52" s="97" t="s">
        <v>78</v>
      </c>
      <c r="E52" s="165" t="s">
        <v>79</v>
      </c>
      <c r="F52" s="165" t="s">
        <v>80</v>
      </c>
      <c r="G52" s="103">
        <v>47</v>
      </c>
      <c r="H52" s="319" t="s">
        <v>129</v>
      </c>
      <c r="I52" s="97" t="s">
        <v>130</v>
      </c>
      <c r="J52" s="102" t="s">
        <v>83</v>
      </c>
      <c r="K52" s="102">
        <v>13</v>
      </c>
      <c r="L52" s="166" t="s">
        <v>39</v>
      </c>
      <c r="M52" s="103">
        <v>12</v>
      </c>
      <c r="N52" s="102" t="s">
        <v>40</v>
      </c>
      <c r="O52" s="37"/>
      <c r="P52" s="37"/>
      <c r="Q52" s="37"/>
      <c r="R52" s="36"/>
      <c r="S52" s="36"/>
      <c r="T52" s="36"/>
      <c r="U52" s="36"/>
      <c r="V52" s="36"/>
      <c r="W52" s="36">
        <v>60000000</v>
      </c>
      <c r="X52" s="36">
        <v>52013333</v>
      </c>
      <c r="Y52" s="36">
        <v>19000000</v>
      </c>
      <c r="Z52" s="36"/>
      <c r="AA52" s="36"/>
      <c r="AB52" s="36"/>
      <c r="AC52" s="36"/>
      <c r="AD52" s="36"/>
      <c r="AE52" s="36"/>
      <c r="AF52" s="36"/>
      <c r="AG52" s="36"/>
      <c r="AH52" s="36"/>
      <c r="AI52" s="36"/>
      <c r="AJ52" s="36"/>
      <c r="AK52" s="36"/>
      <c r="AL52" s="36"/>
      <c r="AM52" s="36"/>
      <c r="AN52" s="36"/>
      <c r="AO52" s="36"/>
      <c r="AP52" s="36"/>
      <c r="AQ52" s="36"/>
      <c r="AR52" s="36"/>
      <c r="AS52" s="36"/>
      <c r="AT52" s="36"/>
      <c r="AU52" s="34">
        <f t="shared" ref="AU52:AW53" si="37">AR52+AN52+AK52+AH52+AE52+AA52+W52+S52+O52</f>
        <v>60000000</v>
      </c>
      <c r="AV52" s="34">
        <f t="shared" si="37"/>
        <v>52013333</v>
      </c>
      <c r="AW52" s="34">
        <f t="shared" si="37"/>
        <v>19000000</v>
      </c>
      <c r="AX52" s="38"/>
    </row>
    <row r="53" spans="1:50" ht="45" customHeight="1" x14ac:dyDescent="0.2">
      <c r="A53" s="133"/>
      <c r="B53" s="133"/>
      <c r="C53" s="114">
        <v>6</v>
      </c>
      <c r="D53" s="97" t="s">
        <v>110</v>
      </c>
      <c r="E53" s="104" t="s">
        <v>84</v>
      </c>
      <c r="F53" s="104" t="s">
        <v>85</v>
      </c>
      <c r="G53" s="104">
        <v>48</v>
      </c>
      <c r="H53" s="319" t="s">
        <v>131</v>
      </c>
      <c r="I53" s="97" t="s">
        <v>132</v>
      </c>
      <c r="J53" s="101" t="s">
        <v>83</v>
      </c>
      <c r="K53" s="101">
        <v>13</v>
      </c>
      <c r="L53" s="102" t="s">
        <v>31</v>
      </c>
      <c r="M53" s="103">
        <v>8</v>
      </c>
      <c r="N53" s="102" t="s">
        <v>90</v>
      </c>
      <c r="O53" s="37"/>
      <c r="P53" s="37"/>
      <c r="Q53" s="37"/>
      <c r="R53" s="36"/>
      <c r="S53" s="36"/>
      <c r="T53" s="36"/>
      <c r="U53" s="36"/>
      <c r="V53" s="36"/>
      <c r="W53" s="36">
        <v>200000000</v>
      </c>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4">
        <f t="shared" si="37"/>
        <v>200000000</v>
      </c>
      <c r="AV53" s="34">
        <f t="shared" si="37"/>
        <v>0</v>
      </c>
      <c r="AW53" s="34">
        <f t="shared" si="37"/>
        <v>0</v>
      </c>
      <c r="AX53" s="38"/>
    </row>
    <row r="54" spans="1:50" ht="24.75" customHeight="1" x14ac:dyDescent="0.2">
      <c r="A54" s="133"/>
      <c r="B54" s="79">
        <v>3</v>
      </c>
      <c r="C54" s="131" t="s">
        <v>133</v>
      </c>
      <c r="D54" s="81"/>
      <c r="E54" s="82"/>
      <c r="F54" s="82"/>
      <c r="G54" s="83"/>
      <c r="H54" s="83"/>
      <c r="I54" s="83"/>
      <c r="J54" s="83"/>
      <c r="K54" s="83"/>
      <c r="L54" s="83"/>
      <c r="M54" s="83"/>
      <c r="N54" s="83"/>
      <c r="O54" s="25">
        <f t="shared" ref="O54:AT54" si="38">O55+O57</f>
        <v>0</v>
      </c>
      <c r="P54" s="25">
        <f t="shared" si="38"/>
        <v>0</v>
      </c>
      <c r="Q54" s="25">
        <f t="shared" si="38"/>
        <v>0</v>
      </c>
      <c r="R54" s="25"/>
      <c r="S54" s="25">
        <f t="shared" si="38"/>
        <v>0</v>
      </c>
      <c r="T54" s="25">
        <f t="shared" si="38"/>
        <v>0</v>
      </c>
      <c r="U54" s="25">
        <f t="shared" si="38"/>
        <v>0</v>
      </c>
      <c r="V54" s="25"/>
      <c r="W54" s="25">
        <f t="shared" si="38"/>
        <v>1212165000</v>
      </c>
      <c r="X54" s="25">
        <f t="shared" si="38"/>
        <v>325866665</v>
      </c>
      <c r="Y54" s="25">
        <f t="shared" si="38"/>
        <v>118200000</v>
      </c>
      <c r="Z54" s="25">
        <f t="shared" ref="Z54" si="39">Z55+Z57</f>
        <v>6155600</v>
      </c>
      <c r="AA54" s="25">
        <f t="shared" si="38"/>
        <v>0</v>
      </c>
      <c r="AB54" s="25">
        <f t="shared" si="38"/>
        <v>0</v>
      </c>
      <c r="AC54" s="25">
        <f t="shared" si="38"/>
        <v>0</v>
      </c>
      <c r="AD54" s="25"/>
      <c r="AE54" s="25">
        <f t="shared" si="38"/>
        <v>0</v>
      </c>
      <c r="AF54" s="25">
        <f t="shared" si="38"/>
        <v>0</v>
      </c>
      <c r="AG54" s="25">
        <f t="shared" si="38"/>
        <v>0</v>
      </c>
      <c r="AH54" s="25">
        <f t="shared" si="38"/>
        <v>0</v>
      </c>
      <c r="AI54" s="25">
        <f t="shared" si="38"/>
        <v>0</v>
      </c>
      <c r="AJ54" s="25">
        <f t="shared" si="38"/>
        <v>0</v>
      </c>
      <c r="AK54" s="25">
        <f t="shared" si="38"/>
        <v>0</v>
      </c>
      <c r="AL54" s="25">
        <f t="shared" si="38"/>
        <v>0</v>
      </c>
      <c r="AM54" s="25">
        <f t="shared" si="38"/>
        <v>0</v>
      </c>
      <c r="AN54" s="25">
        <f t="shared" si="38"/>
        <v>0</v>
      </c>
      <c r="AO54" s="25">
        <f t="shared" si="38"/>
        <v>0</v>
      </c>
      <c r="AP54" s="25">
        <f t="shared" si="38"/>
        <v>0</v>
      </c>
      <c r="AQ54" s="25"/>
      <c r="AR54" s="25">
        <f t="shared" si="38"/>
        <v>0</v>
      </c>
      <c r="AS54" s="25">
        <f t="shared" si="38"/>
        <v>0</v>
      </c>
      <c r="AT54" s="25">
        <f t="shared" si="38"/>
        <v>0</v>
      </c>
      <c r="AU54" s="25">
        <f>AU55+AU57</f>
        <v>1212165000</v>
      </c>
      <c r="AV54" s="25">
        <f t="shared" ref="AV54:AX54" si="40">AV55+AV57</f>
        <v>325866665</v>
      </c>
      <c r="AW54" s="25">
        <f t="shared" si="40"/>
        <v>118200000</v>
      </c>
      <c r="AX54" s="25">
        <f t="shared" si="40"/>
        <v>6155600</v>
      </c>
    </row>
    <row r="55" spans="1:50" ht="24.75" customHeight="1" x14ac:dyDescent="0.2">
      <c r="A55" s="133"/>
      <c r="B55" s="400"/>
      <c r="C55" s="89">
        <v>11</v>
      </c>
      <c r="D55" s="90" t="s">
        <v>134</v>
      </c>
      <c r="E55" s="116"/>
      <c r="F55" s="93"/>
      <c r="G55" s="92"/>
      <c r="H55" s="92"/>
      <c r="I55" s="92"/>
      <c r="J55" s="92"/>
      <c r="K55" s="92"/>
      <c r="L55" s="92"/>
      <c r="M55" s="92"/>
      <c r="N55" s="92"/>
      <c r="O55" s="26">
        <f t="shared" ref="O55:AW55" si="41">SUM(O56:O56)</f>
        <v>0</v>
      </c>
      <c r="P55" s="26">
        <f t="shared" si="41"/>
        <v>0</v>
      </c>
      <c r="Q55" s="26">
        <f t="shared" si="41"/>
        <v>0</v>
      </c>
      <c r="R55" s="26"/>
      <c r="S55" s="26">
        <f t="shared" si="41"/>
        <v>0</v>
      </c>
      <c r="T55" s="26">
        <f t="shared" si="41"/>
        <v>0</v>
      </c>
      <c r="U55" s="26">
        <f t="shared" si="41"/>
        <v>0</v>
      </c>
      <c r="V55" s="26"/>
      <c r="W55" s="26">
        <f t="shared" si="41"/>
        <v>630085000</v>
      </c>
      <c r="X55" s="26">
        <f t="shared" si="41"/>
        <v>93839999</v>
      </c>
      <c r="Y55" s="26">
        <f t="shared" si="41"/>
        <v>44800000</v>
      </c>
      <c r="Z55" s="26">
        <f t="shared" si="41"/>
        <v>0</v>
      </c>
      <c r="AA55" s="26">
        <f t="shared" si="41"/>
        <v>0</v>
      </c>
      <c r="AB55" s="26">
        <f t="shared" si="41"/>
        <v>0</v>
      </c>
      <c r="AC55" s="26">
        <f t="shared" si="41"/>
        <v>0</v>
      </c>
      <c r="AD55" s="26"/>
      <c r="AE55" s="26">
        <f t="shared" si="41"/>
        <v>0</v>
      </c>
      <c r="AF55" s="26">
        <f t="shared" si="41"/>
        <v>0</v>
      </c>
      <c r="AG55" s="26">
        <f t="shared" si="41"/>
        <v>0</v>
      </c>
      <c r="AH55" s="26">
        <f t="shared" si="41"/>
        <v>0</v>
      </c>
      <c r="AI55" s="26">
        <f t="shared" si="41"/>
        <v>0</v>
      </c>
      <c r="AJ55" s="26">
        <f t="shared" si="41"/>
        <v>0</v>
      </c>
      <c r="AK55" s="26">
        <f t="shared" si="41"/>
        <v>0</v>
      </c>
      <c r="AL55" s="26">
        <f t="shared" si="41"/>
        <v>0</v>
      </c>
      <c r="AM55" s="26">
        <f t="shared" si="41"/>
        <v>0</v>
      </c>
      <c r="AN55" s="26">
        <f t="shared" si="41"/>
        <v>0</v>
      </c>
      <c r="AO55" s="26">
        <f t="shared" si="41"/>
        <v>0</v>
      </c>
      <c r="AP55" s="26">
        <f t="shared" si="41"/>
        <v>0</v>
      </c>
      <c r="AQ55" s="26"/>
      <c r="AR55" s="26">
        <f t="shared" si="41"/>
        <v>0</v>
      </c>
      <c r="AS55" s="26">
        <f t="shared" si="41"/>
        <v>0</v>
      </c>
      <c r="AT55" s="26">
        <f t="shared" si="41"/>
        <v>0</v>
      </c>
      <c r="AU55" s="26">
        <f t="shared" si="41"/>
        <v>630085000</v>
      </c>
      <c r="AV55" s="26">
        <f t="shared" si="41"/>
        <v>93839999</v>
      </c>
      <c r="AW55" s="26">
        <f t="shared" si="41"/>
        <v>44800000</v>
      </c>
      <c r="AX55" s="26"/>
    </row>
    <row r="56" spans="1:50" ht="45" customHeight="1" x14ac:dyDescent="0.2">
      <c r="A56" s="133"/>
      <c r="B56" s="133"/>
      <c r="C56" s="109"/>
      <c r="D56" s="377"/>
      <c r="E56" s="112"/>
      <c r="F56" s="112"/>
      <c r="G56" s="99">
        <v>51</v>
      </c>
      <c r="H56" s="319" t="s">
        <v>136</v>
      </c>
      <c r="I56" s="97" t="s">
        <v>137</v>
      </c>
      <c r="J56" s="101" t="s">
        <v>83</v>
      </c>
      <c r="K56" s="101">
        <v>13</v>
      </c>
      <c r="L56" s="101" t="s">
        <v>31</v>
      </c>
      <c r="M56" s="104">
        <v>12</v>
      </c>
      <c r="N56" s="101" t="s">
        <v>40</v>
      </c>
      <c r="O56" s="37"/>
      <c r="P56" s="37"/>
      <c r="Q56" s="37"/>
      <c r="R56" s="36"/>
      <c r="S56" s="36"/>
      <c r="T56" s="36"/>
      <c r="U56" s="36"/>
      <c r="V56" s="36"/>
      <c r="W56" s="36">
        <v>630085000</v>
      </c>
      <c r="X56" s="36">
        <v>93839999</v>
      </c>
      <c r="Y56" s="36">
        <v>44800000</v>
      </c>
      <c r="Z56" s="36"/>
      <c r="AA56" s="36"/>
      <c r="AB56" s="36"/>
      <c r="AC56" s="36"/>
      <c r="AD56" s="36"/>
      <c r="AE56" s="36"/>
      <c r="AF56" s="36"/>
      <c r="AG56" s="36"/>
      <c r="AH56" s="36"/>
      <c r="AI56" s="36"/>
      <c r="AJ56" s="36"/>
      <c r="AK56" s="36"/>
      <c r="AL56" s="36"/>
      <c r="AM56" s="36"/>
      <c r="AN56" s="36"/>
      <c r="AO56" s="36"/>
      <c r="AP56" s="36"/>
      <c r="AQ56" s="36"/>
      <c r="AR56" s="36"/>
      <c r="AS56" s="36"/>
      <c r="AT56" s="36"/>
      <c r="AU56" s="34">
        <f>AR56+AN56+AK56+AH56+AE56+AA56+W56+S56+O56</f>
        <v>630085000</v>
      </c>
      <c r="AV56" s="34">
        <f>AS56+AO56+AL56+AI56+AF56+AB56+X56+T56+P56</f>
        <v>93839999</v>
      </c>
      <c r="AW56" s="34">
        <f>AT56+AP56+AM56+AJ56+AG56+AC56+Y56+U56+Q56</f>
        <v>44800000</v>
      </c>
      <c r="AX56" s="38"/>
    </row>
    <row r="57" spans="1:50" ht="24.75" customHeight="1" x14ac:dyDescent="0.2">
      <c r="A57" s="133"/>
      <c r="B57" s="133"/>
      <c r="C57" s="89">
        <v>13</v>
      </c>
      <c r="D57" s="90" t="s">
        <v>138</v>
      </c>
      <c r="E57" s="92"/>
      <c r="F57" s="117"/>
      <c r="G57" s="92"/>
      <c r="H57" s="92"/>
      <c r="I57" s="92"/>
      <c r="J57" s="92"/>
      <c r="K57" s="92"/>
      <c r="L57" s="92"/>
      <c r="M57" s="92"/>
      <c r="N57" s="92"/>
      <c r="O57" s="47">
        <f t="shared" ref="O57:AX57" si="42">SUM(O58)</f>
        <v>0</v>
      </c>
      <c r="P57" s="47">
        <f t="shared" si="42"/>
        <v>0</v>
      </c>
      <c r="Q57" s="47">
        <f t="shared" si="42"/>
        <v>0</v>
      </c>
      <c r="R57" s="47"/>
      <c r="S57" s="47">
        <f t="shared" si="42"/>
        <v>0</v>
      </c>
      <c r="T57" s="47">
        <f t="shared" si="42"/>
        <v>0</v>
      </c>
      <c r="U57" s="47">
        <f t="shared" si="42"/>
        <v>0</v>
      </c>
      <c r="V57" s="47"/>
      <c r="W57" s="47">
        <f t="shared" si="42"/>
        <v>582080000</v>
      </c>
      <c r="X57" s="47">
        <f t="shared" si="42"/>
        <v>232026666</v>
      </c>
      <c r="Y57" s="47">
        <f t="shared" si="42"/>
        <v>73400000</v>
      </c>
      <c r="Z57" s="47">
        <f t="shared" si="42"/>
        <v>6155600</v>
      </c>
      <c r="AA57" s="47">
        <f t="shared" si="42"/>
        <v>0</v>
      </c>
      <c r="AB57" s="47">
        <f t="shared" si="42"/>
        <v>0</v>
      </c>
      <c r="AC57" s="47">
        <f t="shared" si="42"/>
        <v>0</v>
      </c>
      <c r="AD57" s="47"/>
      <c r="AE57" s="47">
        <f t="shared" si="42"/>
        <v>0</v>
      </c>
      <c r="AF57" s="47">
        <f t="shared" si="42"/>
        <v>0</v>
      </c>
      <c r="AG57" s="47">
        <f t="shared" si="42"/>
        <v>0</v>
      </c>
      <c r="AH57" s="47">
        <f t="shared" si="42"/>
        <v>0</v>
      </c>
      <c r="AI57" s="47">
        <f t="shared" si="42"/>
        <v>0</v>
      </c>
      <c r="AJ57" s="47">
        <f t="shared" si="42"/>
        <v>0</v>
      </c>
      <c r="AK57" s="47">
        <f t="shared" si="42"/>
        <v>0</v>
      </c>
      <c r="AL57" s="47">
        <f t="shared" si="42"/>
        <v>0</v>
      </c>
      <c r="AM57" s="47">
        <f t="shared" si="42"/>
        <v>0</v>
      </c>
      <c r="AN57" s="47">
        <f t="shared" si="42"/>
        <v>0</v>
      </c>
      <c r="AO57" s="47">
        <f t="shared" si="42"/>
        <v>0</v>
      </c>
      <c r="AP57" s="47">
        <f t="shared" si="42"/>
        <v>0</v>
      </c>
      <c r="AQ57" s="47"/>
      <c r="AR57" s="47">
        <f t="shared" si="42"/>
        <v>0</v>
      </c>
      <c r="AS57" s="47">
        <f t="shared" si="42"/>
        <v>0</v>
      </c>
      <c r="AT57" s="47">
        <f t="shared" si="42"/>
        <v>0</v>
      </c>
      <c r="AU57" s="47">
        <f t="shared" si="42"/>
        <v>582080000</v>
      </c>
      <c r="AV57" s="47">
        <f t="shared" si="42"/>
        <v>232026666</v>
      </c>
      <c r="AW57" s="47">
        <f t="shared" si="42"/>
        <v>73400000</v>
      </c>
      <c r="AX57" s="47">
        <f t="shared" si="42"/>
        <v>6155600</v>
      </c>
    </row>
    <row r="58" spans="1:50" ht="45.75" customHeight="1" x14ac:dyDescent="0.2">
      <c r="A58" s="133"/>
      <c r="B58" s="167"/>
      <c r="C58" s="109">
        <v>8</v>
      </c>
      <c r="D58" s="393" t="s">
        <v>135</v>
      </c>
      <c r="E58" s="124">
        <v>665</v>
      </c>
      <c r="F58" s="124">
        <v>798</v>
      </c>
      <c r="G58" s="99">
        <v>53</v>
      </c>
      <c r="H58" s="319" t="s">
        <v>139</v>
      </c>
      <c r="I58" s="97" t="s">
        <v>140</v>
      </c>
      <c r="J58" s="101" t="s">
        <v>83</v>
      </c>
      <c r="K58" s="101">
        <v>13</v>
      </c>
      <c r="L58" s="403" t="s">
        <v>31</v>
      </c>
      <c r="M58" s="103">
        <v>8</v>
      </c>
      <c r="N58" s="403" t="s">
        <v>90</v>
      </c>
      <c r="O58" s="37"/>
      <c r="P58" s="37"/>
      <c r="Q58" s="37"/>
      <c r="R58" s="36"/>
      <c r="S58" s="36"/>
      <c r="T58" s="36"/>
      <c r="U58" s="36"/>
      <c r="V58" s="36"/>
      <c r="W58" s="36">
        <v>582080000</v>
      </c>
      <c r="X58" s="36">
        <v>232026666</v>
      </c>
      <c r="Y58" s="36">
        <v>73400000</v>
      </c>
      <c r="Z58" s="36">
        <v>6155600</v>
      </c>
      <c r="AA58" s="36"/>
      <c r="AB58" s="36"/>
      <c r="AC58" s="36"/>
      <c r="AD58" s="36"/>
      <c r="AE58" s="36"/>
      <c r="AF58" s="36"/>
      <c r="AG58" s="36"/>
      <c r="AH58" s="36"/>
      <c r="AI58" s="36"/>
      <c r="AJ58" s="36"/>
      <c r="AK58" s="36"/>
      <c r="AL58" s="36"/>
      <c r="AM58" s="36"/>
      <c r="AN58" s="36"/>
      <c r="AO58" s="36"/>
      <c r="AP58" s="36"/>
      <c r="AQ58" s="36"/>
      <c r="AR58" s="36"/>
      <c r="AS58" s="36"/>
      <c r="AT58" s="36"/>
      <c r="AU58" s="34">
        <f>AR58+AN58+AK58+AH58+AE58+AA58+W58+S58+O58</f>
        <v>582080000</v>
      </c>
      <c r="AV58" s="34">
        <f>AS58+AO58+AL58+AI58+AF58+AB58+X58+T58+P58</f>
        <v>232026666</v>
      </c>
      <c r="AW58" s="34">
        <f>AT58+AP58+AM58+AJ58+AG58+AC58+Y58+U58+Q58</f>
        <v>73400000</v>
      </c>
      <c r="AX58" s="38">
        <f>V58+Z58+R58+AD58+AQ58</f>
        <v>6155600</v>
      </c>
    </row>
    <row r="59" spans="1:50" s="150" customFormat="1" ht="24.75" customHeight="1" x14ac:dyDescent="0.2">
      <c r="A59" s="133"/>
      <c r="B59" s="79">
        <v>4</v>
      </c>
      <c r="C59" s="131" t="s">
        <v>141</v>
      </c>
      <c r="D59" s="84"/>
      <c r="E59" s="84"/>
      <c r="F59" s="84"/>
      <c r="G59" s="83"/>
      <c r="H59" s="83"/>
      <c r="I59" s="83"/>
      <c r="J59" s="83"/>
      <c r="K59" s="83"/>
      <c r="L59" s="83"/>
      <c r="M59" s="83"/>
      <c r="N59" s="83"/>
      <c r="O59" s="25">
        <f t="shared" ref="O59:AW59" si="43">O60+O62</f>
        <v>0</v>
      </c>
      <c r="P59" s="25">
        <f t="shared" si="43"/>
        <v>0</v>
      </c>
      <c r="Q59" s="25">
        <f t="shared" si="43"/>
        <v>0</v>
      </c>
      <c r="R59" s="25">
        <f t="shared" si="43"/>
        <v>515445320</v>
      </c>
      <c r="S59" s="25">
        <f t="shared" si="43"/>
        <v>2115020115</v>
      </c>
      <c r="T59" s="25">
        <f t="shared" si="43"/>
        <v>415773404</v>
      </c>
      <c r="U59" s="25">
        <f t="shared" si="43"/>
        <v>187485604</v>
      </c>
      <c r="V59" s="25"/>
      <c r="W59" s="25">
        <f t="shared" si="43"/>
        <v>6813439012</v>
      </c>
      <c r="X59" s="25">
        <f t="shared" si="43"/>
        <v>405799665</v>
      </c>
      <c r="Y59" s="25">
        <f t="shared" si="43"/>
        <v>128413333</v>
      </c>
      <c r="Z59" s="25">
        <f t="shared" ref="Z59" si="44">Z60+Z62</f>
        <v>294193557</v>
      </c>
      <c r="AA59" s="25">
        <f t="shared" si="43"/>
        <v>0</v>
      </c>
      <c r="AB59" s="25">
        <f t="shared" si="43"/>
        <v>0</v>
      </c>
      <c r="AC59" s="25">
        <f t="shared" si="43"/>
        <v>0</v>
      </c>
      <c r="AD59" s="25"/>
      <c r="AE59" s="25">
        <f t="shared" si="43"/>
        <v>0</v>
      </c>
      <c r="AF59" s="25">
        <f t="shared" si="43"/>
        <v>0</v>
      </c>
      <c r="AG59" s="25">
        <f t="shared" si="43"/>
        <v>0</v>
      </c>
      <c r="AH59" s="25">
        <f t="shared" si="43"/>
        <v>0</v>
      </c>
      <c r="AI59" s="25">
        <f t="shared" si="43"/>
        <v>0</v>
      </c>
      <c r="AJ59" s="25">
        <f t="shared" si="43"/>
        <v>0</v>
      </c>
      <c r="AK59" s="25">
        <f t="shared" si="43"/>
        <v>0</v>
      </c>
      <c r="AL59" s="25">
        <f t="shared" si="43"/>
        <v>0</v>
      </c>
      <c r="AM59" s="25">
        <f t="shared" si="43"/>
        <v>0</v>
      </c>
      <c r="AN59" s="25">
        <f t="shared" si="43"/>
        <v>0</v>
      </c>
      <c r="AO59" s="25">
        <f t="shared" si="43"/>
        <v>0</v>
      </c>
      <c r="AP59" s="25">
        <f t="shared" si="43"/>
        <v>0</v>
      </c>
      <c r="AQ59" s="25"/>
      <c r="AR59" s="25">
        <f t="shared" si="43"/>
        <v>0</v>
      </c>
      <c r="AS59" s="25">
        <f t="shared" si="43"/>
        <v>0</v>
      </c>
      <c r="AT59" s="25">
        <f t="shared" si="43"/>
        <v>0</v>
      </c>
      <c r="AU59" s="25">
        <f t="shared" si="43"/>
        <v>8928459127</v>
      </c>
      <c r="AV59" s="25">
        <f t="shared" si="43"/>
        <v>821573069</v>
      </c>
      <c r="AW59" s="25">
        <f t="shared" si="43"/>
        <v>315898937</v>
      </c>
      <c r="AX59" s="25">
        <f t="shared" ref="AX59" si="45">AX60+AX62</f>
        <v>885625761.29999995</v>
      </c>
    </row>
    <row r="60" spans="1:50" s="150" customFormat="1" ht="24.75" customHeight="1" x14ac:dyDescent="0.2">
      <c r="A60" s="133"/>
      <c r="B60" s="405"/>
      <c r="C60" s="89">
        <v>14</v>
      </c>
      <c r="D60" s="90" t="s">
        <v>142</v>
      </c>
      <c r="E60" s="91"/>
      <c r="F60" s="90"/>
      <c r="G60" s="126"/>
      <c r="H60" s="126"/>
      <c r="I60" s="126"/>
      <c r="J60" s="126"/>
      <c r="K60" s="126"/>
      <c r="L60" s="126"/>
      <c r="M60" s="126"/>
      <c r="N60" s="126"/>
      <c r="O60" s="26">
        <f t="shared" ref="O60:AX60" si="46">SUM(O61:O61)</f>
        <v>0</v>
      </c>
      <c r="P60" s="26">
        <f t="shared" si="46"/>
        <v>0</v>
      </c>
      <c r="Q60" s="26">
        <f t="shared" si="46"/>
        <v>0</v>
      </c>
      <c r="R60" s="26"/>
      <c r="S60" s="26">
        <f t="shared" si="46"/>
        <v>218280000</v>
      </c>
      <c r="T60" s="26">
        <f t="shared" si="46"/>
        <v>29088500</v>
      </c>
      <c r="U60" s="26">
        <f t="shared" si="46"/>
        <v>12434550</v>
      </c>
      <c r="V60" s="26"/>
      <c r="W60" s="26">
        <f t="shared" si="46"/>
        <v>1356871847</v>
      </c>
      <c r="X60" s="26">
        <f t="shared" si="46"/>
        <v>151219332</v>
      </c>
      <c r="Y60" s="26">
        <f t="shared" si="46"/>
        <v>50058333</v>
      </c>
      <c r="Z60" s="26">
        <f t="shared" si="46"/>
        <v>5512181</v>
      </c>
      <c r="AA60" s="26">
        <f t="shared" si="46"/>
        <v>0</v>
      </c>
      <c r="AB60" s="26">
        <f t="shared" si="46"/>
        <v>0</v>
      </c>
      <c r="AC60" s="26">
        <f t="shared" si="46"/>
        <v>0</v>
      </c>
      <c r="AD60" s="26"/>
      <c r="AE60" s="26">
        <f t="shared" si="46"/>
        <v>0</v>
      </c>
      <c r="AF60" s="26">
        <f t="shared" si="46"/>
        <v>0</v>
      </c>
      <c r="AG60" s="26">
        <f t="shared" si="46"/>
        <v>0</v>
      </c>
      <c r="AH60" s="26">
        <f t="shared" si="46"/>
        <v>0</v>
      </c>
      <c r="AI60" s="26">
        <f t="shared" si="46"/>
        <v>0</v>
      </c>
      <c r="AJ60" s="26">
        <f t="shared" si="46"/>
        <v>0</v>
      </c>
      <c r="AK60" s="26">
        <f t="shared" si="46"/>
        <v>0</v>
      </c>
      <c r="AL60" s="26">
        <f t="shared" si="46"/>
        <v>0</v>
      </c>
      <c r="AM60" s="26">
        <f t="shared" si="46"/>
        <v>0</v>
      </c>
      <c r="AN60" s="26">
        <f t="shared" si="46"/>
        <v>0</v>
      </c>
      <c r="AO60" s="26">
        <f t="shared" si="46"/>
        <v>0</v>
      </c>
      <c r="AP60" s="26">
        <f t="shared" si="46"/>
        <v>0</v>
      </c>
      <c r="AQ60" s="26"/>
      <c r="AR60" s="26">
        <f t="shared" si="46"/>
        <v>0</v>
      </c>
      <c r="AS60" s="26">
        <f t="shared" si="46"/>
        <v>0</v>
      </c>
      <c r="AT60" s="26">
        <f t="shared" si="46"/>
        <v>0</v>
      </c>
      <c r="AU60" s="26">
        <f t="shared" si="46"/>
        <v>1575151847</v>
      </c>
      <c r="AV60" s="26">
        <f t="shared" si="46"/>
        <v>180307832</v>
      </c>
      <c r="AW60" s="26">
        <f t="shared" si="46"/>
        <v>62492883</v>
      </c>
      <c r="AX60" s="26">
        <f t="shared" si="46"/>
        <v>5512181</v>
      </c>
    </row>
    <row r="61" spans="1:50" ht="69" customHeight="1" x14ac:dyDescent="0.2">
      <c r="A61" s="133"/>
      <c r="B61" s="145"/>
      <c r="C61" s="391">
        <v>9</v>
      </c>
      <c r="D61" s="393" t="s">
        <v>143</v>
      </c>
      <c r="E61" s="401">
        <v>0.59</v>
      </c>
      <c r="F61" s="401">
        <v>0.87</v>
      </c>
      <c r="G61" s="314">
        <v>54</v>
      </c>
      <c r="H61" s="320" t="s">
        <v>144</v>
      </c>
      <c r="I61" s="97" t="s">
        <v>145</v>
      </c>
      <c r="J61" s="101" t="s">
        <v>146</v>
      </c>
      <c r="K61" s="101">
        <v>9</v>
      </c>
      <c r="L61" s="103" t="s">
        <v>31</v>
      </c>
      <c r="M61" s="168">
        <v>9</v>
      </c>
      <c r="N61" s="104" t="s">
        <v>120</v>
      </c>
      <c r="O61" s="37"/>
      <c r="P61" s="37"/>
      <c r="Q61" s="37"/>
      <c r="R61" s="36"/>
      <c r="S61" s="36">
        <v>218280000</v>
      </c>
      <c r="T61" s="36">
        <v>29088500</v>
      </c>
      <c r="U61" s="36">
        <v>12434550</v>
      </c>
      <c r="V61" s="36"/>
      <c r="W61" s="298">
        <v>1356871847</v>
      </c>
      <c r="X61" s="36">
        <v>151219332</v>
      </c>
      <c r="Y61" s="36">
        <v>50058333</v>
      </c>
      <c r="Z61" s="36">
        <v>5512181</v>
      </c>
      <c r="AA61" s="36"/>
      <c r="AB61" s="36"/>
      <c r="AC61" s="36"/>
      <c r="AD61" s="36"/>
      <c r="AE61" s="36"/>
      <c r="AF61" s="36"/>
      <c r="AG61" s="36"/>
      <c r="AH61" s="36"/>
      <c r="AI61" s="36"/>
      <c r="AJ61" s="36"/>
      <c r="AK61" s="36"/>
      <c r="AL61" s="36"/>
      <c r="AM61" s="36"/>
      <c r="AN61" s="36"/>
      <c r="AO61" s="36"/>
      <c r="AP61" s="36"/>
      <c r="AQ61" s="36"/>
      <c r="AR61" s="36"/>
      <c r="AS61" s="36"/>
      <c r="AT61" s="36"/>
      <c r="AU61" s="34">
        <f>O61+S61+W61+AA61+AE61+AH61+AK61+AN61+AR61</f>
        <v>1575151847</v>
      </c>
      <c r="AV61" s="34">
        <f>P61+T61+X61+AB61+AF61+AI61+AL61+AO61+AS61</f>
        <v>180307832</v>
      </c>
      <c r="AW61" s="34">
        <f>Q61+U61+Y61+AC61+AG61+AJ61+AM61+AP61+AT61</f>
        <v>62492883</v>
      </c>
      <c r="AX61" s="38">
        <f>V61+Z61+R61+AD61+AQ61</f>
        <v>5512181</v>
      </c>
    </row>
    <row r="62" spans="1:50" ht="24.75" customHeight="1" x14ac:dyDescent="0.2">
      <c r="A62" s="133"/>
      <c r="B62" s="145"/>
      <c r="C62" s="89">
        <v>15</v>
      </c>
      <c r="D62" s="90" t="s">
        <v>147</v>
      </c>
      <c r="E62" s="93"/>
      <c r="F62" s="93"/>
      <c r="G62" s="94"/>
      <c r="H62" s="94"/>
      <c r="I62" s="94"/>
      <c r="J62" s="94"/>
      <c r="K62" s="94"/>
      <c r="L62" s="94"/>
      <c r="M62" s="94"/>
      <c r="N62" s="94"/>
      <c r="O62" s="47">
        <f t="shared" ref="O62:AX62" si="47">SUM(O63:O68)</f>
        <v>0</v>
      </c>
      <c r="P62" s="47">
        <f t="shared" si="47"/>
        <v>0</v>
      </c>
      <c r="Q62" s="47">
        <f t="shared" si="47"/>
        <v>0</v>
      </c>
      <c r="R62" s="47">
        <f t="shared" si="47"/>
        <v>515445320</v>
      </c>
      <c r="S62" s="47">
        <f t="shared" si="47"/>
        <v>1896740115</v>
      </c>
      <c r="T62" s="47">
        <f t="shared" si="47"/>
        <v>386684904</v>
      </c>
      <c r="U62" s="47">
        <f t="shared" si="47"/>
        <v>175051054</v>
      </c>
      <c r="V62" s="47">
        <f t="shared" si="47"/>
        <v>75986884.299999997</v>
      </c>
      <c r="W62" s="47">
        <f t="shared" si="47"/>
        <v>5456567165</v>
      </c>
      <c r="X62" s="47">
        <f t="shared" si="47"/>
        <v>254580333</v>
      </c>
      <c r="Y62" s="47">
        <f t="shared" si="47"/>
        <v>78355000</v>
      </c>
      <c r="Z62" s="47">
        <f t="shared" si="47"/>
        <v>288681376</v>
      </c>
      <c r="AA62" s="47">
        <f t="shared" si="47"/>
        <v>0</v>
      </c>
      <c r="AB62" s="47">
        <f t="shared" si="47"/>
        <v>0</v>
      </c>
      <c r="AC62" s="47">
        <f t="shared" si="47"/>
        <v>0</v>
      </c>
      <c r="AD62" s="47"/>
      <c r="AE62" s="47">
        <f t="shared" si="47"/>
        <v>0</v>
      </c>
      <c r="AF62" s="47">
        <f t="shared" si="47"/>
        <v>0</v>
      </c>
      <c r="AG62" s="47">
        <f t="shared" si="47"/>
        <v>0</v>
      </c>
      <c r="AH62" s="47">
        <f t="shared" si="47"/>
        <v>0</v>
      </c>
      <c r="AI62" s="47">
        <f t="shared" si="47"/>
        <v>0</v>
      </c>
      <c r="AJ62" s="47">
        <f t="shared" si="47"/>
        <v>0</v>
      </c>
      <c r="AK62" s="47">
        <f t="shared" si="47"/>
        <v>0</v>
      </c>
      <c r="AL62" s="47">
        <f t="shared" si="47"/>
        <v>0</v>
      </c>
      <c r="AM62" s="47">
        <f t="shared" si="47"/>
        <v>0</v>
      </c>
      <c r="AN62" s="47">
        <f t="shared" si="47"/>
        <v>0</v>
      </c>
      <c r="AO62" s="47">
        <f t="shared" si="47"/>
        <v>0</v>
      </c>
      <c r="AP62" s="47">
        <f t="shared" si="47"/>
        <v>0</v>
      </c>
      <c r="AQ62" s="47"/>
      <c r="AR62" s="47">
        <f t="shared" si="47"/>
        <v>0</v>
      </c>
      <c r="AS62" s="47">
        <f t="shared" si="47"/>
        <v>0</v>
      </c>
      <c r="AT62" s="47">
        <f t="shared" si="47"/>
        <v>0</v>
      </c>
      <c r="AU62" s="47">
        <f t="shared" si="47"/>
        <v>7353307280</v>
      </c>
      <c r="AV62" s="47">
        <f t="shared" si="47"/>
        <v>641265237</v>
      </c>
      <c r="AW62" s="47">
        <f t="shared" si="47"/>
        <v>253406054</v>
      </c>
      <c r="AX62" s="47">
        <f t="shared" si="47"/>
        <v>880113580.29999995</v>
      </c>
    </row>
    <row r="63" spans="1:50" ht="73.5" customHeight="1" x14ac:dyDescent="0.2">
      <c r="A63" s="133"/>
      <c r="B63" s="145"/>
      <c r="C63" s="114">
        <v>14</v>
      </c>
      <c r="D63" s="97" t="s">
        <v>148</v>
      </c>
      <c r="E63" s="171" t="s">
        <v>149</v>
      </c>
      <c r="F63" s="171">
        <v>0.03</v>
      </c>
      <c r="G63" s="302">
        <v>57</v>
      </c>
      <c r="H63" s="319" t="s">
        <v>150</v>
      </c>
      <c r="I63" s="97" t="s">
        <v>151</v>
      </c>
      <c r="J63" s="101" t="s">
        <v>152</v>
      </c>
      <c r="K63" s="101">
        <v>1</v>
      </c>
      <c r="L63" s="166" t="s">
        <v>39</v>
      </c>
      <c r="M63" s="104">
        <v>11</v>
      </c>
      <c r="N63" s="101" t="s">
        <v>153</v>
      </c>
      <c r="O63" s="37"/>
      <c r="P63" s="37"/>
      <c r="Q63" s="37"/>
      <c r="R63" s="36"/>
      <c r="S63" s="36">
        <v>632247000</v>
      </c>
      <c r="T63" s="36">
        <v>123480500</v>
      </c>
      <c r="U63" s="37">
        <v>57702550</v>
      </c>
      <c r="V63" s="36">
        <v>74605351.299999997</v>
      </c>
      <c r="W63" s="298">
        <v>1405091000</v>
      </c>
      <c r="X63" s="36">
        <v>168888333</v>
      </c>
      <c r="Y63" s="36">
        <v>59305000</v>
      </c>
      <c r="Z63" s="36">
        <v>238880097</v>
      </c>
      <c r="AA63" s="36"/>
      <c r="AB63" s="36"/>
      <c r="AC63" s="36"/>
      <c r="AD63" s="36"/>
      <c r="AE63" s="36"/>
      <c r="AF63" s="36"/>
      <c r="AG63" s="36"/>
      <c r="AH63" s="36"/>
      <c r="AI63" s="36"/>
      <c r="AJ63" s="36"/>
      <c r="AK63" s="36"/>
      <c r="AL63" s="36"/>
      <c r="AM63" s="36"/>
      <c r="AN63" s="36"/>
      <c r="AO63" s="36"/>
      <c r="AP63" s="36"/>
      <c r="AQ63" s="36"/>
      <c r="AR63" s="36"/>
      <c r="AS63" s="36"/>
      <c r="AT63" s="36"/>
      <c r="AU63" s="34">
        <f>O63+S63+W63+AA63+AE63+AH63+AK63+AN63+AR63</f>
        <v>2037338000</v>
      </c>
      <c r="AV63" s="34">
        <f>P63+T63+X63+AB63+AF63+AI63+AL63+AO63+AS63</f>
        <v>292368833</v>
      </c>
      <c r="AW63" s="34">
        <f>Q63+U63+Y63+AC63+AG63+AJ63+AM63+AP63+AT63</f>
        <v>117007550</v>
      </c>
      <c r="AX63" s="38">
        <f>V63+Z63+R63+AD63+AQ63</f>
        <v>313485448.30000001</v>
      </c>
    </row>
    <row r="64" spans="1:50" ht="73.5" customHeight="1" x14ac:dyDescent="0.2">
      <c r="A64" s="133"/>
      <c r="B64" s="145"/>
      <c r="C64" s="114"/>
      <c r="D64" s="377"/>
      <c r="E64" s="373"/>
      <c r="F64" s="169"/>
      <c r="G64" s="302">
        <v>58</v>
      </c>
      <c r="H64" s="319" t="s">
        <v>757</v>
      </c>
      <c r="I64" s="97" t="s">
        <v>758</v>
      </c>
      <c r="J64" s="403" t="s">
        <v>155</v>
      </c>
      <c r="K64" s="403">
        <v>15</v>
      </c>
      <c r="L64" s="166" t="s">
        <v>39</v>
      </c>
      <c r="M64" s="104">
        <v>11</v>
      </c>
      <c r="N64" s="101" t="s">
        <v>153</v>
      </c>
      <c r="O64" s="37"/>
      <c r="P64" s="37"/>
      <c r="Q64" s="36"/>
      <c r="R64" s="37">
        <f>176096290+303731798</f>
        <v>479828088</v>
      </c>
      <c r="S64" s="374"/>
      <c r="T64" s="36"/>
      <c r="U64" s="36"/>
      <c r="V64" s="36"/>
      <c r="W64" s="298"/>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4"/>
      <c r="AV64" s="34"/>
      <c r="AW64" s="34"/>
      <c r="AX64" s="38">
        <f>V64+Z64+R64+AD64+AQ64</f>
        <v>479828088</v>
      </c>
    </row>
    <row r="65" spans="1:50" ht="90.75" customHeight="1" x14ac:dyDescent="0.2">
      <c r="A65" s="133"/>
      <c r="B65" s="133"/>
      <c r="C65" s="114">
        <v>36</v>
      </c>
      <c r="D65" s="377" t="s">
        <v>156</v>
      </c>
      <c r="E65" s="406">
        <v>0.4</v>
      </c>
      <c r="F65" s="173">
        <v>0.6</v>
      </c>
      <c r="G65" s="302">
        <v>59</v>
      </c>
      <c r="H65" s="319" t="s">
        <v>157</v>
      </c>
      <c r="I65" s="97" t="s">
        <v>158</v>
      </c>
      <c r="J65" s="403" t="s">
        <v>155</v>
      </c>
      <c r="K65" s="403">
        <v>15</v>
      </c>
      <c r="L65" s="166" t="s">
        <v>39</v>
      </c>
      <c r="M65" s="103">
        <v>11</v>
      </c>
      <c r="N65" s="102" t="s">
        <v>153</v>
      </c>
      <c r="O65" s="37"/>
      <c r="P65" s="37"/>
      <c r="Q65" s="37"/>
      <c r="R65" s="36"/>
      <c r="S65" s="36">
        <v>413967000</v>
      </c>
      <c r="T65" s="36">
        <v>94392000</v>
      </c>
      <c r="U65" s="36">
        <v>45268000</v>
      </c>
      <c r="V65" s="36">
        <v>1381533</v>
      </c>
      <c r="W65" s="298">
        <v>3273930000</v>
      </c>
      <c r="X65" s="36">
        <v>85692000</v>
      </c>
      <c r="Y65" s="36">
        <v>19050000</v>
      </c>
      <c r="Z65" s="36">
        <v>49801279</v>
      </c>
      <c r="AA65" s="36"/>
      <c r="AB65" s="36"/>
      <c r="AC65" s="36"/>
      <c r="AD65" s="36"/>
      <c r="AE65" s="36"/>
      <c r="AF65" s="36"/>
      <c r="AG65" s="36"/>
      <c r="AH65" s="36"/>
      <c r="AI65" s="36"/>
      <c r="AJ65" s="36"/>
      <c r="AK65" s="36"/>
      <c r="AL65" s="36"/>
      <c r="AM65" s="36"/>
      <c r="AN65" s="36"/>
      <c r="AO65" s="36"/>
      <c r="AP65" s="36"/>
      <c r="AQ65" s="36"/>
      <c r="AR65" s="36"/>
      <c r="AS65" s="36"/>
      <c r="AT65" s="36"/>
      <c r="AU65" s="34">
        <f t="shared" ref="AU65:AW68" si="48">O65+S65+W65+AA65+AE65+AH65+AK65+AN65+AR65</f>
        <v>3687897000</v>
      </c>
      <c r="AV65" s="34">
        <f t="shared" si="48"/>
        <v>180084000</v>
      </c>
      <c r="AW65" s="34">
        <f t="shared" si="48"/>
        <v>64318000</v>
      </c>
      <c r="AX65" s="38">
        <f>V65+Z65+R65+AD65+AQ65</f>
        <v>51182812</v>
      </c>
    </row>
    <row r="66" spans="1:50" ht="86.25" customHeight="1" x14ac:dyDescent="0.2">
      <c r="A66" s="133"/>
      <c r="B66" s="133"/>
      <c r="C66" s="114">
        <v>10</v>
      </c>
      <c r="D66" s="97" t="s">
        <v>159</v>
      </c>
      <c r="E66" s="114" t="s">
        <v>160</v>
      </c>
      <c r="F66" s="170" t="s">
        <v>161</v>
      </c>
      <c r="G66" s="302">
        <v>60</v>
      </c>
      <c r="H66" s="319" t="s">
        <v>162</v>
      </c>
      <c r="I66" s="97" t="s">
        <v>163</v>
      </c>
      <c r="J66" s="403" t="s">
        <v>155</v>
      </c>
      <c r="K66" s="403">
        <v>15</v>
      </c>
      <c r="L66" s="166" t="s">
        <v>39</v>
      </c>
      <c r="M66" s="103">
        <v>11</v>
      </c>
      <c r="N66" s="102" t="s">
        <v>153</v>
      </c>
      <c r="O66" s="37"/>
      <c r="P66" s="37"/>
      <c r="Q66" s="37"/>
      <c r="R66" s="36">
        <v>35617232</v>
      </c>
      <c r="S66" s="36">
        <v>218280000</v>
      </c>
      <c r="T66" s="36">
        <v>29088500</v>
      </c>
      <c r="U66" s="36">
        <v>12434550</v>
      </c>
      <c r="V66" s="36"/>
      <c r="W66" s="298"/>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4">
        <f t="shared" si="48"/>
        <v>218280000</v>
      </c>
      <c r="AV66" s="34">
        <f t="shared" si="48"/>
        <v>29088500</v>
      </c>
      <c r="AW66" s="34">
        <f t="shared" si="48"/>
        <v>12434550</v>
      </c>
      <c r="AX66" s="38">
        <f>V66+Z66+R66+AD66+AQ66</f>
        <v>35617232</v>
      </c>
    </row>
    <row r="67" spans="1:50" ht="79.5" customHeight="1" x14ac:dyDescent="0.2">
      <c r="A67" s="133"/>
      <c r="B67" s="145"/>
      <c r="C67" s="114">
        <v>22</v>
      </c>
      <c r="D67" s="97" t="s">
        <v>164</v>
      </c>
      <c r="E67" s="104" t="s">
        <v>165</v>
      </c>
      <c r="F67" s="104" t="s">
        <v>166</v>
      </c>
      <c r="G67" s="302">
        <v>62</v>
      </c>
      <c r="H67" s="319" t="s">
        <v>167</v>
      </c>
      <c r="I67" s="97" t="s">
        <v>168</v>
      </c>
      <c r="J67" s="407" t="s">
        <v>155</v>
      </c>
      <c r="K67" s="407">
        <v>15</v>
      </c>
      <c r="L67" s="166" t="s">
        <v>31</v>
      </c>
      <c r="M67" s="104">
        <v>11</v>
      </c>
      <c r="N67" s="101" t="s">
        <v>153</v>
      </c>
      <c r="O67" s="37"/>
      <c r="P67" s="37"/>
      <c r="Q67" s="37"/>
      <c r="R67" s="36"/>
      <c r="S67" s="36"/>
      <c r="T67" s="36"/>
      <c r="U67" s="36"/>
      <c r="V67" s="36"/>
      <c r="W67" s="298">
        <v>75000000</v>
      </c>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4">
        <f t="shared" si="48"/>
        <v>75000000</v>
      </c>
      <c r="AV67" s="34">
        <f t="shared" si="48"/>
        <v>0</v>
      </c>
      <c r="AW67" s="34">
        <f t="shared" si="48"/>
        <v>0</v>
      </c>
      <c r="AX67" s="38"/>
    </row>
    <row r="68" spans="1:50" ht="64.5" customHeight="1" x14ac:dyDescent="0.2">
      <c r="A68" s="133"/>
      <c r="B68" s="145"/>
      <c r="C68" s="114">
        <v>32</v>
      </c>
      <c r="D68" s="97" t="s">
        <v>169</v>
      </c>
      <c r="E68" s="98" t="s">
        <v>170</v>
      </c>
      <c r="F68" s="98" t="s">
        <v>171</v>
      </c>
      <c r="G68" s="302">
        <v>63</v>
      </c>
      <c r="H68" s="319" t="s">
        <v>172</v>
      </c>
      <c r="I68" s="97" t="s">
        <v>173</v>
      </c>
      <c r="J68" s="101" t="s">
        <v>174</v>
      </c>
      <c r="K68" s="101">
        <v>7</v>
      </c>
      <c r="L68" s="102" t="s">
        <v>39</v>
      </c>
      <c r="M68" s="104">
        <v>1</v>
      </c>
      <c r="N68" s="101" t="s">
        <v>127</v>
      </c>
      <c r="O68" s="37"/>
      <c r="P68" s="37"/>
      <c r="Q68" s="37"/>
      <c r="R68" s="36"/>
      <c r="S68" s="36">
        <v>632246115</v>
      </c>
      <c r="T68" s="36">
        <v>139723904</v>
      </c>
      <c r="U68" s="36">
        <v>59645954</v>
      </c>
      <c r="V68" s="36"/>
      <c r="W68" s="298">
        <v>702546165</v>
      </c>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4">
        <f t="shared" si="48"/>
        <v>1334792280</v>
      </c>
      <c r="AV68" s="34">
        <f t="shared" si="48"/>
        <v>139723904</v>
      </c>
      <c r="AW68" s="34">
        <f t="shared" si="48"/>
        <v>59645954</v>
      </c>
      <c r="AX68" s="38"/>
    </row>
    <row r="69" spans="1:50" ht="24.75" customHeight="1" x14ac:dyDescent="0.2">
      <c r="A69" s="127">
        <v>3</v>
      </c>
      <c r="B69" s="175" t="s">
        <v>175</v>
      </c>
      <c r="C69" s="176"/>
      <c r="D69" s="176"/>
      <c r="E69" s="177"/>
      <c r="F69" s="177"/>
      <c r="G69" s="178"/>
      <c r="H69" s="178"/>
      <c r="I69" s="178"/>
      <c r="J69" s="178"/>
      <c r="K69" s="178"/>
      <c r="L69" s="178"/>
      <c r="M69" s="178"/>
      <c r="N69" s="178"/>
      <c r="O69" s="48">
        <f t="shared" ref="O69:AW69" si="49">O70+O80+O90+O98+O109+O118+O124+O132+O176+O183+O196+O199+O205+O214+O227+O233+O245+O252</f>
        <v>0</v>
      </c>
      <c r="P69" s="48">
        <f t="shared" si="49"/>
        <v>0</v>
      </c>
      <c r="Q69" s="48">
        <f t="shared" si="49"/>
        <v>0</v>
      </c>
      <c r="R69" s="48"/>
      <c r="S69" s="48">
        <f t="shared" si="49"/>
        <v>1814558788</v>
      </c>
      <c r="T69" s="48">
        <f t="shared" si="49"/>
        <v>285878924</v>
      </c>
      <c r="U69" s="48">
        <f t="shared" si="49"/>
        <v>90313333</v>
      </c>
      <c r="V69" s="48"/>
      <c r="W69" s="48">
        <f t="shared" si="49"/>
        <v>16844554468</v>
      </c>
      <c r="X69" s="48">
        <f t="shared" si="49"/>
        <v>3167285546</v>
      </c>
      <c r="Y69" s="48">
        <f t="shared" si="49"/>
        <v>787882220</v>
      </c>
      <c r="Z69" s="48"/>
      <c r="AA69" s="48">
        <f t="shared" si="49"/>
        <v>41602702125</v>
      </c>
      <c r="AB69" s="48">
        <f t="shared" si="49"/>
        <v>11410622762</v>
      </c>
      <c r="AC69" s="48">
        <f t="shared" si="49"/>
        <v>57750000</v>
      </c>
      <c r="AD69" s="48"/>
      <c r="AE69" s="48">
        <f t="shared" si="49"/>
        <v>0</v>
      </c>
      <c r="AF69" s="48">
        <f t="shared" si="49"/>
        <v>0</v>
      </c>
      <c r="AG69" s="48">
        <f t="shared" si="49"/>
        <v>0</v>
      </c>
      <c r="AH69" s="48">
        <f t="shared" si="49"/>
        <v>0</v>
      </c>
      <c r="AI69" s="48">
        <f t="shared" si="49"/>
        <v>0</v>
      </c>
      <c r="AJ69" s="48">
        <f t="shared" si="49"/>
        <v>0</v>
      </c>
      <c r="AK69" s="48">
        <f t="shared" si="49"/>
        <v>167499056704</v>
      </c>
      <c r="AL69" s="48">
        <f t="shared" si="49"/>
        <v>35544304071</v>
      </c>
      <c r="AM69" s="48">
        <f t="shared" si="49"/>
        <v>34030994813</v>
      </c>
      <c r="AN69" s="48">
        <f t="shared" si="49"/>
        <v>4423424000</v>
      </c>
      <c r="AO69" s="48">
        <f t="shared" si="49"/>
        <v>339293660</v>
      </c>
      <c r="AP69" s="48">
        <f t="shared" si="49"/>
        <v>52192000</v>
      </c>
      <c r="AQ69" s="48">
        <f t="shared" ref="AQ69" si="50">AQ70+AQ80+AQ90+AQ98+AQ109+AQ118+AQ124+AQ132+AQ176+AQ183+AQ196+AQ199+AQ205+AQ214+AQ227+AQ233+AQ245+AQ252</f>
        <v>2798000</v>
      </c>
      <c r="AR69" s="48">
        <f t="shared" si="49"/>
        <v>0</v>
      </c>
      <c r="AS69" s="48">
        <f t="shared" si="49"/>
        <v>0</v>
      </c>
      <c r="AT69" s="48">
        <f t="shared" si="49"/>
        <v>0</v>
      </c>
      <c r="AU69" s="48">
        <f t="shared" si="49"/>
        <v>232184296085</v>
      </c>
      <c r="AV69" s="48">
        <f t="shared" si="49"/>
        <v>50747384963</v>
      </c>
      <c r="AW69" s="48">
        <f t="shared" si="49"/>
        <v>35019132366</v>
      </c>
      <c r="AX69" s="48">
        <f t="shared" ref="AX69" si="51">AX70+AX80+AX90+AX98+AX109+AX118+AX124+AX132+AX176+AX183+AX196+AX199+AX205+AX214+AX227+AX233+AX245+AX252</f>
        <v>2798000</v>
      </c>
    </row>
    <row r="70" spans="1:50" ht="24.75" customHeight="1" x14ac:dyDescent="0.2">
      <c r="A70" s="400"/>
      <c r="B70" s="79">
        <v>5</v>
      </c>
      <c r="C70" s="131" t="s">
        <v>176</v>
      </c>
      <c r="D70" s="82"/>
      <c r="E70" s="82"/>
      <c r="F70" s="82"/>
      <c r="G70" s="83"/>
      <c r="H70" s="83"/>
      <c r="I70" s="83"/>
      <c r="J70" s="83"/>
      <c r="K70" s="83"/>
      <c r="L70" s="83"/>
      <c r="M70" s="83"/>
      <c r="N70" s="83"/>
      <c r="O70" s="25">
        <f t="shared" ref="O70:AW70" si="52">O71+O75+O78</f>
        <v>0</v>
      </c>
      <c r="P70" s="25">
        <f t="shared" si="52"/>
        <v>0</v>
      </c>
      <c r="Q70" s="25">
        <f t="shared" si="52"/>
        <v>0</v>
      </c>
      <c r="R70" s="25"/>
      <c r="S70" s="25">
        <f t="shared" si="52"/>
        <v>150000000</v>
      </c>
      <c r="T70" s="25">
        <f t="shared" si="52"/>
        <v>0</v>
      </c>
      <c r="U70" s="25">
        <f t="shared" si="52"/>
        <v>0</v>
      </c>
      <c r="V70" s="25"/>
      <c r="W70" s="25">
        <f t="shared" si="52"/>
        <v>2456863000</v>
      </c>
      <c r="X70" s="25">
        <f t="shared" si="52"/>
        <v>1389034835</v>
      </c>
      <c r="Y70" s="25">
        <f t="shared" si="52"/>
        <v>304969837</v>
      </c>
      <c r="Z70" s="25"/>
      <c r="AA70" s="25">
        <f t="shared" si="52"/>
        <v>14549543380</v>
      </c>
      <c r="AB70" s="25">
        <f t="shared" si="52"/>
        <v>11410622762</v>
      </c>
      <c r="AC70" s="25">
        <f t="shared" si="52"/>
        <v>57750000</v>
      </c>
      <c r="AD70" s="25"/>
      <c r="AE70" s="25">
        <f t="shared" si="52"/>
        <v>0</v>
      </c>
      <c r="AF70" s="25">
        <f t="shared" si="52"/>
        <v>0</v>
      </c>
      <c r="AG70" s="25">
        <f t="shared" si="52"/>
        <v>0</v>
      </c>
      <c r="AH70" s="25">
        <f t="shared" si="52"/>
        <v>0</v>
      </c>
      <c r="AI70" s="25">
        <f t="shared" si="52"/>
        <v>0</v>
      </c>
      <c r="AJ70" s="25">
        <f t="shared" si="52"/>
        <v>0</v>
      </c>
      <c r="AK70" s="25">
        <f t="shared" si="52"/>
        <v>153400000000</v>
      </c>
      <c r="AL70" s="25">
        <f t="shared" si="52"/>
        <v>35075263485</v>
      </c>
      <c r="AM70" s="25">
        <f t="shared" si="52"/>
        <v>33561954227</v>
      </c>
      <c r="AN70" s="25">
        <f t="shared" si="52"/>
        <v>0</v>
      </c>
      <c r="AO70" s="25">
        <f t="shared" si="52"/>
        <v>0</v>
      </c>
      <c r="AP70" s="25">
        <f t="shared" si="52"/>
        <v>0</v>
      </c>
      <c r="AQ70" s="25">
        <f t="shared" ref="AQ70" si="53">AQ71+AQ75+AQ78</f>
        <v>0</v>
      </c>
      <c r="AR70" s="25">
        <f t="shared" si="52"/>
        <v>0</v>
      </c>
      <c r="AS70" s="25">
        <f t="shared" si="52"/>
        <v>0</v>
      </c>
      <c r="AT70" s="25">
        <f t="shared" si="52"/>
        <v>0</v>
      </c>
      <c r="AU70" s="25">
        <f t="shared" si="52"/>
        <v>170556406380</v>
      </c>
      <c r="AV70" s="25">
        <f t="shared" si="52"/>
        <v>47874921082</v>
      </c>
      <c r="AW70" s="25">
        <f t="shared" si="52"/>
        <v>33924674064</v>
      </c>
      <c r="AX70" s="25">
        <f t="shared" ref="AX70" si="54">AX71+AX75+AX78</f>
        <v>0</v>
      </c>
    </row>
    <row r="71" spans="1:50" ht="24.75" customHeight="1" x14ac:dyDescent="0.2">
      <c r="A71" s="133"/>
      <c r="B71" s="400"/>
      <c r="C71" s="89">
        <v>16</v>
      </c>
      <c r="D71" s="90" t="s">
        <v>177</v>
      </c>
      <c r="E71" s="93"/>
      <c r="F71" s="93"/>
      <c r="G71" s="92"/>
      <c r="H71" s="92"/>
      <c r="I71" s="92"/>
      <c r="J71" s="92"/>
      <c r="K71" s="92"/>
      <c r="L71" s="92"/>
      <c r="M71" s="92"/>
      <c r="N71" s="92"/>
      <c r="O71" s="26">
        <f t="shared" ref="O71:AW71" si="55">SUM(O72:O74)</f>
        <v>0</v>
      </c>
      <c r="P71" s="26">
        <f t="shared" si="55"/>
        <v>0</v>
      </c>
      <c r="Q71" s="26">
        <f t="shared" si="55"/>
        <v>0</v>
      </c>
      <c r="R71" s="26"/>
      <c r="S71" s="26">
        <f t="shared" si="55"/>
        <v>150000000</v>
      </c>
      <c r="T71" s="26">
        <f t="shared" si="55"/>
        <v>0</v>
      </c>
      <c r="U71" s="26">
        <f t="shared" si="55"/>
        <v>0</v>
      </c>
      <c r="V71" s="26"/>
      <c r="W71" s="26">
        <f t="shared" si="55"/>
        <v>2456863000</v>
      </c>
      <c r="X71" s="26">
        <f t="shared" si="55"/>
        <v>1389034835</v>
      </c>
      <c r="Y71" s="26">
        <f t="shared" si="55"/>
        <v>304969837</v>
      </c>
      <c r="Z71" s="26"/>
      <c r="AA71" s="26">
        <f t="shared" si="55"/>
        <v>14549543380</v>
      </c>
      <c r="AB71" s="26">
        <f t="shared" si="55"/>
        <v>11410622762</v>
      </c>
      <c r="AC71" s="26">
        <f t="shared" si="55"/>
        <v>57750000</v>
      </c>
      <c r="AD71" s="26"/>
      <c r="AE71" s="26">
        <f t="shared" si="55"/>
        <v>0</v>
      </c>
      <c r="AF71" s="26">
        <f t="shared" si="55"/>
        <v>0</v>
      </c>
      <c r="AG71" s="26">
        <f t="shared" si="55"/>
        <v>0</v>
      </c>
      <c r="AH71" s="26">
        <f t="shared" si="55"/>
        <v>0</v>
      </c>
      <c r="AI71" s="26">
        <f t="shared" si="55"/>
        <v>0</v>
      </c>
      <c r="AJ71" s="26">
        <f t="shared" si="55"/>
        <v>0</v>
      </c>
      <c r="AK71" s="26">
        <f t="shared" si="55"/>
        <v>0</v>
      </c>
      <c r="AL71" s="26">
        <f t="shared" si="55"/>
        <v>0</v>
      </c>
      <c r="AM71" s="26">
        <f t="shared" si="55"/>
        <v>0</v>
      </c>
      <c r="AN71" s="26">
        <f t="shared" si="55"/>
        <v>0</v>
      </c>
      <c r="AO71" s="26">
        <f t="shared" si="55"/>
        <v>0</v>
      </c>
      <c r="AP71" s="26">
        <f t="shared" si="55"/>
        <v>0</v>
      </c>
      <c r="AQ71" s="26">
        <f t="shared" ref="AQ71" si="56">SUM(AQ72:AQ74)</f>
        <v>0</v>
      </c>
      <c r="AR71" s="26">
        <f t="shared" si="55"/>
        <v>0</v>
      </c>
      <c r="AS71" s="26">
        <f t="shared" si="55"/>
        <v>0</v>
      </c>
      <c r="AT71" s="26">
        <f t="shared" si="55"/>
        <v>0</v>
      </c>
      <c r="AU71" s="26">
        <f t="shared" si="55"/>
        <v>17156406380</v>
      </c>
      <c r="AV71" s="26">
        <f t="shared" si="55"/>
        <v>12799657597</v>
      </c>
      <c r="AW71" s="26">
        <f t="shared" si="55"/>
        <v>362719837</v>
      </c>
      <c r="AX71" s="26">
        <f t="shared" ref="AX71" si="57">SUM(AX72:AX74)</f>
        <v>0</v>
      </c>
    </row>
    <row r="72" spans="1:50" ht="58.5" customHeight="1" x14ac:dyDescent="0.2">
      <c r="A72" s="133"/>
      <c r="B72" s="133"/>
      <c r="C72" s="391">
        <v>15</v>
      </c>
      <c r="D72" s="393" t="s">
        <v>178</v>
      </c>
      <c r="E72" s="394" t="s">
        <v>179</v>
      </c>
      <c r="F72" s="394" t="s">
        <v>180</v>
      </c>
      <c r="G72" s="302">
        <v>65</v>
      </c>
      <c r="H72" s="319" t="s">
        <v>181</v>
      </c>
      <c r="I72" s="179" t="s">
        <v>182</v>
      </c>
      <c r="J72" s="180" t="s">
        <v>183</v>
      </c>
      <c r="K72" s="180">
        <v>1</v>
      </c>
      <c r="L72" s="122" t="s">
        <v>31</v>
      </c>
      <c r="M72" s="104">
        <v>4</v>
      </c>
      <c r="N72" s="134" t="s">
        <v>74</v>
      </c>
      <c r="O72" s="37"/>
      <c r="P72" s="37"/>
      <c r="Q72" s="37"/>
      <c r="R72" s="36"/>
      <c r="S72" s="36"/>
      <c r="T72" s="36"/>
      <c r="U72" s="36"/>
      <c r="V72" s="36"/>
      <c r="W72" s="298">
        <v>1270863000</v>
      </c>
      <c r="X72" s="298">
        <v>1103034835</v>
      </c>
      <c r="Y72" s="298">
        <v>304969837</v>
      </c>
      <c r="Z72" s="298"/>
      <c r="AA72" s="298">
        <v>2349543380</v>
      </c>
      <c r="AB72" s="298">
        <v>1277519050</v>
      </c>
      <c r="AC72" s="298"/>
      <c r="AD72" s="298"/>
      <c r="AE72" s="36"/>
      <c r="AF72" s="36"/>
      <c r="AG72" s="36"/>
      <c r="AH72" s="36"/>
      <c r="AI72" s="36"/>
      <c r="AJ72" s="36"/>
      <c r="AK72" s="36"/>
      <c r="AL72" s="36"/>
      <c r="AM72" s="36"/>
      <c r="AN72" s="36"/>
      <c r="AO72" s="36"/>
      <c r="AP72" s="36"/>
      <c r="AQ72" s="36"/>
      <c r="AR72" s="36"/>
      <c r="AS72" s="36"/>
      <c r="AT72" s="36"/>
      <c r="AU72" s="34">
        <f t="shared" ref="AU72:AW74" si="58">AR72+AN72+AK72+AH72+AE72+AA72+W72+S72+O72</f>
        <v>3620406380</v>
      </c>
      <c r="AV72" s="34">
        <f t="shared" si="58"/>
        <v>2380553885</v>
      </c>
      <c r="AW72" s="34">
        <f t="shared" si="58"/>
        <v>304969837</v>
      </c>
      <c r="AX72" s="38"/>
    </row>
    <row r="73" spans="1:50" ht="48" customHeight="1" x14ac:dyDescent="0.2">
      <c r="A73" s="133"/>
      <c r="B73" s="133"/>
      <c r="C73" s="110"/>
      <c r="D73" s="380"/>
      <c r="E73" s="124"/>
      <c r="F73" s="124"/>
      <c r="G73" s="302">
        <v>66</v>
      </c>
      <c r="H73" s="319" t="s">
        <v>184</v>
      </c>
      <c r="I73" s="179" t="s">
        <v>185</v>
      </c>
      <c r="J73" s="180" t="s">
        <v>183</v>
      </c>
      <c r="K73" s="180">
        <v>1</v>
      </c>
      <c r="L73" s="122" t="s">
        <v>31</v>
      </c>
      <c r="M73" s="103">
        <v>2</v>
      </c>
      <c r="N73" s="106" t="s">
        <v>96</v>
      </c>
      <c r="O73" s="37"/>
      <c r="P73" s="37"/>
      <c r="Q73" s="37"/>
      <c r="R73" s="36"/>
      <c r="S73" s="298">
        <v>150000000</v>
      </c>
      <c r="T73" s="36"/>
      <c r="U73" s="36"/>
      <c r="V73" s="36"/>
      <c r="W73" s="298">
        <v>286000000</v>
      </c>
      <c r="X73" s="298">
        <v>286000000</v>
      </c>
      <c r="Y73" s="298"/>
      <c r="Z73" s="298"/>
      <c r="AA73" s="298">
        <v>12000000000</v>
      </c>
      <c r="AB73" s="298">
        <v>10133103712</v>
      </c>
      <c r="AC73" s="298">
        <v>57750000</v>
      </c>
      <c r="AD73" s="298"/>
      <c r="AE73" s="298"/>
      <c r="AF73" s="298"/>
      <c r="AG73" s="298"/>
      <c r="AH73" s="298"/>
      <c r="AI73" s="298"/>
      <c r="AJ73" s="298"/>
      <c r="AK73" s="298"/>
      <c r="AL73" s="298"/>
      <c r="AM73" s="298"/>
      <c r="AN73" s="36"/>
      <c r="AO73" s="36"/>
      <c r="AP73" s="36"/>
      <c r="AQ73" s="36"/>
      <c r="AR73" s="36"/>
      <c r="AS73" s="36"/>
      <c r="AT73" s="36"/>
      <c r="AU73" s="34">
        <f t="shared" si="58"/>
        <v>12436000000</v>
      </c>
      <c r="AV73" s="34">
        <f t="shared" si="58"/>
        <v>10419103712</v>
      </c>
      <c r="AW73" s="34">
        <f t="shared" si="58"/>
        <v>57750000</v>
      </c>
      <c r="AX73" s="38"/>
    </row>
    <row r="74" spans="1:50" ht="48" customHeight="1" x14ac:dyDescent="0.2">
      <c r="A74" s="133"/>
      <c r="B74" s="133"/>
      <c r="C74" s="109"/>
      <c r="D74" s="377"/>
      <c r="E74" s="112"/>
      <c r="F74" s="112"/>
      <c r="G74" s="302">
        <v>67</v>
      </c>
      <c r="H74" s="319" t="s">
        <v>186</v>
      </c>
      <c r="I74" s="179" t="s">
        <v>187</v>
      </c>
      <c r="J74" s="180" t="s">
        <v>183</v>
      </c>
      <c r="K74" s="180">
        <v>1</v>
      </c>
      <c r="L74" s="122" t="s">
        <v>31</v>
      </c>
      <c r="M74" s="103">
        <v>4</v>
      </c>
      <c r="N74" s="106" t="s">
        <v>74</v>
      </c>
      <c r="O74" s="37"/>
      <c r="P74" s="37"/>
      <c r="Q74" s="37"/>
      <c r="R74" s="36"/>
      <c r="S74" s="36"/>
      <c r="T74" s="36"/>
      <c r="U74" s="36"/>
      <c r="V74" s="36"/>
      <c r="W74" s="298">
        <v>900000000</v>
      </c>
      <c r="X74" s="298"/>
      <c r="Y74" s="298"/>
      <c r="Z74" s="298"/>
      <c r="AA74" s="298">
        <v>200000000</v>
      </c>
      <c r="AB74" s="298"/>
      <c r="AC74" s="298"/>
      <c r="AD74" s="298"/>
      <c r="AE74" s="36"/>
      <c r="AF74" s="36"/>
      <c r="AG74" s="36"/>
      <c r="AH74" s="36"/>
      <c r="AI74" s="36"/>
      <c r="AJ74" s="36"/>
      <c r="AK74" s="36"/>
      <c r="AL74" s="36"/>
      <c r="AM74" s="36"/>
      <c r="AN74" s="36"/>
      <c r="AO74" s="36"/>
      <c r="AP74" s="36"/>
      <c r="AQ74" s="36"/>
      <c r="AR74" s="36"/>
      <c r="AS74" s="36"/>
      <c r="AT74" s="36"/>
      <c r="AU74" s="34">
        <f t="shared" si="58"/>
        <v>1100000000</v>
      </c>
      <c r="AV74" s="34">
        <f t="shared" si="58"/>
        <v>0</v>
      </c>
      <c r="AW74" s="34">
        <f t="shared" si="58"/>
        <v>0</v>
      </c>
      <c r="AX74" s="38"/>
    </row>
    <row r="75" spans="1:50" ht="24.75" customHeight="1" x14ac:dyDescent="0.2">
      <c r="A75" s="133"/>
      <c r="B75" s="133"/>
      <c r="C75" s="89">
        <v>17</v>
      </c>
      <c r="D75" s="90" t="s">
        <v>188</v>
      </c>
      <c r="E75" s="91"/>
      <c r="F75" s="90"/>
      <c r="G75" s="89"/>
      <c r="H75" s="89"/>
      <c r="I75" s="89"/>
      <c r="J75" s="89"/>
      <c r="K75" s="89"/>
      <c r="L75" s="89"/>
      <c r="M75" s="89"/>
      <c r="N75" s="89"/>
      <c r="O75" s="26">
        <f t="shared" ref="O75:AW75" si="59">SUM(O76:O77)</f>
        <v>0</v>
      </c>
      <c r="P75" s="26">
        <f t="shared" si="59"/>
        <v>0</v>
      </c>
      <c r="Q75" s="26">
        <f t="shared" si="59"/>
        <v>0</v>
      </c>
      <c r="R75" s="26"/>
      <c r="S75" s="26">
        <f t="shared" si="59"/>
        <v>0</v>
      </c>
      <c r="T75" s="26">
        <f t="shared" si="59"/>
        <v>0</v>
      </c>
      <c r="U75" s="26">
        <f t="shared" si="59"/>
        <v>0</v>
      </c>
      <c r="V75" s="26"/>
      <c r="W75" s="26">
        <f t="shared" si="59"/>
        <v>0</v>
      </c>
      <c r="X75" s="26">
        <f t="shared" si="59"/>
        <v>0</v>
      </c>
      <c r="Y75" s="26">
        <f t="shared" si="59"/>
        <v>0</v>
      </c>
      <c r="Z75" s="26"/>
      <c r="AA75" s="26">
        <f t="shared" si="59"/>
        <v>0</v>
      </c>
      <c r="AB75" s="26">
        <f t="shared" si="59"/>
        <v>0</v>
      </c>
      <c r="AC75" s="26">
        <f t="shared" si="59"/>
        <v>0</v>
      </c>
      <c r="AD75" s="26"/>
      <c r="AE75" s="26">
        <f t="shared" si="59"/>
        <v>0</v>
      </c>
      <c r="AF75" s="26">
        <f t="shared" si="59"/>
        <v>0</v>
      </c>
      <c r="AG75" s="26">
        <f t="shared" si="59"/>
        <v>0</v>
      </c>
      <c r="AH75" s="26">
        <f t="shared" si="59"/>
        <v>0</v>
      </c>
      <c r="AI75" s="26">
        <f t="shared" si="59"/>
        <v>0</v>
      </c>
      <c r="AJ75" s="26">
        <f t="shared" si="59"/>
        <v>0</v>
      </c>
      <c r="AK75" s="26">
        <f t="shared" si="59"/>
        <v>1632000000</v>
      </c>
      <c r="AL75" s="26">
        <f t="shared" si="59"/>
        <v>1187277568</v>
      </c>
      <c r="AM75" s="26">
        <f t="shared" si="59"/>
        <v>123913140</v>
      </c>
      <c r="AN75" s="26">
        <f t="shared" si="59"/>
        <v>0</v>
      </c>
      <c r="AO75" s="26">
        <f t="shared" si="59"/>
        <v>0</v>
      </c>
      <c r="AP75" s="26">
        <f t="shared" si="59"/>
        <v>0</v>
      </c>
      <c r="AQ75" s="26"/>
      <c r="AR75" s="26">
        <f t="shared" si="59"/>
        <v>0</v>
      </c>
      <c r="AS75" s="26">
        <f t="shared" si="59"/>
        <v>0</v>
      </c>
      <c r="AT75" s="26">
        <f t="shared" si="59"/>
        <v>0</v>
      </c>
      <c r="AU75" s="26">
        <f t="shared" si="59"/>
        <v>1632000000</v>
      </c>
      <c r="AV75" s="26">
        <f t="shared" si="59"/>
        <v>1187277568</v>
      </c>
      <c r="AW75" s="26">
        <f t="shared" si="59"/>
        <v>123913140</v>
      </c>
      <c r="AX75" s="26"/>
    </row>
    <row r="76" spans="1:50" ht="96.75" customHeight="1" x14ac:dyDescent="0.2">
      <c r="A76" s="133"/>
      <c r="B76" s="133"/>
      <c r="C76" s="110"/>
      <c r="D76" s="380"/>
      <c r="E76" s="124"/>
      <c r="F76" s="124"/>
      <c r="G76" s="302">
        <v>72</v>
      </c>
      <c r="H76" s="319" t="s">
        <v>190</v>
      </c>
      <c r="I76" s="179" t="s">
        <v>191</v>
      </c>
      <c r="J76" s="180" t="s">
        <v>183</v>
      </c>
      <c r="K76" s="180">
        <v>1</v>
      </c>
      <c r="L76" s="185" t="s">
        <v>31</v>
      </c>
      <c r="M76" s="104">
        <v>4</v>
      </c>
      <c r="N76" s="134" t="s">
        <v>74</v>
      </c>
      <c r="O76" s="37"/>
      <c r="P76" s="37"/>
      <c r="Q76" s="37"/>
      <c r="R76" s="36"/>
      <c r="S76" s="36"/>
      <c r="T76" s="36"/>
      <c r="U76" s="36"/>
      <c r="V76" s="36"/>
      <c r="W76" s="36"/>
      <c r="X76" s="36"/>
      <c r="Y76" s="36"/>
      <c r="Z76" s="36"/>
      <c r="AA76" s="36"/>
      <c r="AB76" s="36"/>
      <c r="AC76" s="36"/>
      <c r="AD76" s="36"/>
      <c r="AE76" s="36"/>
      <c r="AF76" s="36"/>
      <c r="AG76" s="36"/>
      <c r="AH76" s="36"/>
      <c r="AI76" s="36"/>
      <c r="AJ76" s="36"/>
      <c r="AK76" s="36">
        <v>52000000</v>
      </c>
      <c r="AL76" s="36"/>
      <c r="AM76" s="36"/>
      <c r="AN76" s="36"/>
      <c r="AO76" s="36"/>
      <c r="AP76" s="36"/>
      <c r="AQ76" s="36"/>
      <c r="AR76" s="36"/>
      <c r="AS76" s="36"/>
      <c r="AT76" s="36"/>
      <c r="AU76" s="34">
        <f t="shared" ref="AU76:AW77" si="60">AR76+AN76+AK76+AH76+AE76+AA76+W76+S76+O76</f>
        <v>52000000</v>
      </c>
      <c r="AV76" s="34">
        <f t="shared" si="60"/>
        <v>0</v>
      </c>
      <c r="AW76" s="34">
        <f t="shared" si="60"/>
        <v>0</v>
      </c>
      <c r="AX76" s="38"/>
    </row>
    <row r="77" spans="1:50" ht="72" customHeight="1" x14ac:dyDescent="0.2">
      <c r="A77" s="133"/>
      <c r="B77" s="133"/>
      <c r="C77" s="109"/>
      <c r="D77" s="377"/>
      <c r="E77" s="112"/>
      <c r="F77" s="112"/>
      <c r="G77" s="302">
        <v>73</v>
      </c>
      <c r="H77" s="319" t="s">
        <v>192</v>
      </c>
      <c r="I77" s="179" t="s">
        <v>193</v>
      </c>
      <c r="J77" s="180" t="s">
        <v>183</v>
      </c>
      <c r="K77" s="180">
        <v>1</v>
      </c>
      <c r="L77" s="122" t="s">
        <v>31</v>
      </c>
      <c r="M77" s="104">
        <v>4</v>
      </c>
      <c r="N77" s="134" t="s">
        <v>74</v>
      </c>
      <c r="O77" s="37"/>
      <c r="P77" s="37"/>
      <c r="Q77" s="37"/>
      <c r="R77" s="36"/>
      <c r="S77" s="36"/>
      <c r="T77" s="36"/>
      <c r="U77" s="36"/>
      <c r="V77" s="36"/>
      <c r="W77" s="36"/>
      <c r="X77" s="36"/>
      <c r="Y77" s="36"/>
      <c r="Z77" s="36"/>
      <c r="AA77" s="36"/>
      <c r="AB77" s="36"/>
      <c r="AC77" s="36"/>
      <c r="AD77" s="36"/>
      <c r="AE77" s="36"/>
      <c r="AF77" s="36"/>
      <c r="AG77" s="36"/>
      <c r="AH77" s="36"/>
      <c r="AI77" s="36"/>
      <c r="AJ77" s="36"/>
      <c r="AK77" s="36">
        <v>1580000000</v>
      </c>
      <c r="AL77" s="36">
        <v>1187277568</v>
      </c>
      <c r="AM77" s="36">
        <v>123913140</v>
      </c>
      <c r="AN77" s="36"/>
      <c r="AO77" s="36"/>
      <c r="AP77" s="36"/>
      <c r="AQ77" s="36"/>
      <c r="AR77" s="36"/>
      <c r="AS77" s="36"/>
      <c r="AT77" s="36"/>
      <c r="AU77" s="34">
        <f t="shared" si="60"/>
        <v>1580000000</v>
      </c>
      <c r="AV77" s="34">
        <f t="shared" si="60"/>
        <v>1187277568</v>
      </c>
      <c r="AW77" s="34">
        <f t="shared" si="60"/>
        <v>123913140</v>
      </c>
      <c r="AX77" s="38"/>
    </row>
    <row r="78" spans="1:50" ht="24.75" customHeight="1" x14ac:dyDescent="0.2">
      <c r="A78" s="133"/>
      <c r="B78" s="133"/>
      <c r="C78" s="89">
        <v>18</v>
      </c>
      <c r="D78" s="90" t="s">
        <v>194</v>
      </c>
      <c r="E78" s="93"/>
      <c r="F78" s="93"/>
      <c r="G78" s="94"/>
      <c r="H78" s="94"/>
      <c r="I78" s="94"/>
      <c r="J78" s="94"/>
      <c r="K78" s="94"/>
      <c r="L78" s="94"/>
      <c r="M78" s="94"/>
      <c r="N78" s="94"/>
      <c r="O78" s="26">
        <f t="shared" ref="O78:AW78" si="61">SUM(O79)</f>
        <v>0</v>
      </c>
      <c r="P78" s="26">
        <f t="shared" si="61"/>
        <v>0</v>
      </c>
      <c r="Q78" s="26">
        <f t="shared" si="61"/>
        <v>0</v>
      </c>
      <c r="R78" s="26"/>
      <c r="S78" s="26">
        <f t="shared" si="61"/>
        <v>0</v>
      </c>
      <c r="T78" s="26">
        <f t="shared" si="61"/>
        <v>0</v>
      </c>
      <c r="U78" s="26">
        <f t="shared" si="61"/>
        <v>0</v>
      </c>
      <c r="V78" s="26"/>
      <c r="W78" s="26">
        <f t="shared" si="61"/>
        <v>0</v>
      </c>
      <c r="X78" s="26">
        <f t="shared" si="61"/>
        <v>0</v>
      </c>
      <c r="Y78" s="26">
        <f t="shared" si="61"/>
        <v>0</v>
      </c>
      <c r="Z78" s="26"/>
      <c r="AA78" s="26">
        <f t="shared" si="61"/>
        <v>0</v>
      </c>
      <c r="AB78" s="26">
        <f t="shared" si="61"/>
        <v>0</v>
      </c>
      <c r="AC78" s="26">
        <f t="shared" si="61"/>
        <v>0</v>
      </c>
      <c r="AD78" s="26"/>
      <c r="AE78" s="26">
        <f t="shared" si="61"/>
        <v>0</v>
      </c>
      <c r="AF78" s="26">
        <f t="shared" si="61"/>
        <v>0</v>
      </c>
      <c r="AG78" s="26">
        <f t="shared" si="61"/>
        <v>0</v>
      </c>
      <c r="AH78" s="26">
        <f t="shared" si="61"/>
        <v>0</v>
      </c>
      <c r="AI78" s="26">
        <f t="shared" si="61"/>
        <v>0</v>
      </c>
      <c r="AJ78" s="26">
        <f t="shared" si="61"/>
        <v>0</v>
      </c>
      <c r="AK78" s="26">
        <f t="shared" si="61"/>
        <v>151768000000</v>
      </c>
      <c r="AL78" s="26">
        <f t="shared" si="61"/>
        <v>33887985917</v>
      </c>
      <c r="AM78" s="26">
        <f t="shared" si="61"/>
        <v>33438041087</v>
      </c>
      <c r="AN78" s="26">
        <f t="shared" si="61"/>
        <v>0</v>
      </c>
      <c r="AO78" s="26">
        <f t="shared" si="61"/>
        <v>0</v>
      </c>
      <c r="AP78" s="26">
        <f t="shared" si="61"/>
        <v>0</v>
      </c>
      <c r="AQ78" s="26"/>
      <c r="AR78" s="26">
        <f t="shared" si="61"/>
        <v>0</v>
      </c>
      <c r="AS78" s="26">
        <f t="shared" si="61"/>
        <v>0</v>
      </c>
      <c r="AT78" s="26">
        <f t="shared" si="61"/>
        <v>0</v>
      </c>
      <c r="AU78" s="26">
        <f t="shared" si="61"/>
        <v>151768000000</v>
      </c>
      <c r="AV78" s="26">
        <f t="shared" si="61"/>
        <v>33887985917</v>
      </c>
      <c r="AW78" s="26">
        <f t="shared" si="61"/>
        <v>33438041087</v>
      </c>
      <c r="AX78" s="26"/>
    </row>
    <row r="79" spans="1:50" ht="102.75" customHeight="1" x14ac:dyDescent="0.2">
      <c r="A79" s="133"/>
      <c r="B79" s="167"/>
      <c r="C79" s="114">
        <v>15</v>
      </c>
      <c r="D79" s="97" t="s">
        <v>195</v>
      </c>
      <c r="E79" s="98" t="s">
        <v>179</v>
      </c>
      <c r="F79" s="168" t="s">
        <v>180</v>
      </c>
      <c r="G79" s="302">
        <v>74</v>
      </c>
      <c r="H79" s="319" t="s">
        <v>196</v>
      </c>
      <c r="I79" s="179" t="s">
        <v>197</v>
      </c>
      <c r="J79" s="299" t="s">
        <v>183</v>
      </c>
      <c r="K79" s="299">
        <v>1</v>
      </c>
      <c r="L79" s="186" t="s">
        <v>31</v>
      </c>
      <c r="M79" s="103">
        <v>4</v>
      </c>
      <c r="N79" s="106" t="s">
        <v>74</v>
      </c>
      <c r="O79" s="37"/>
      <c r="P79" s="37"/>
      <c r="Q79" s="37"/>
      <c r="R79" s="36"/>
      <c r="S79" s="36"/>
      <c r="T79" s="36"/>
      <c r="U79" s="36"/>
      <c r="V79" s="36"/>
      <c r="W79" s="36"/>
      <c r="X79" s="36"/>
      <c r="Y79" s="36"/>
      <c r="Z79" s="36"/>
      <c r="AA79" s="36"/>
      <c r="AB79" s="36"/>
      <c r="AC79" s="36"/>
      <c r="AD79" s="36"/>
      <c r="AE79" s="36"/>
      <c r="AF79" s="36"/>
      <c r="AG79" s="36"/>
      <c r="AH79" s="36"/>
      <c r="AI79" s="36"/>
      <c r="AJ79" s="36"/>
      <c r="AK79" s="36">
        <v>151768000000</v>
      </c>
      <c r="AL79" s="36">
        <v>33887985917</v>
      </c>
      <c r="AM79" s="36">
        <v>33438041087</v>
      </c>
      <c r="AN79" s="36"/>
      <c r="AO79" s="36"/>
      <c r="AP79" s="36"/>
      <c r="AQ79" s="36"/>
      <c r="AR79" s="36"/>
      <c r="AS79" s="36"/>
      <c r="AT79" s="36"/>
      <c r="AU79" s="34">
        <f>AR79+AN79+AK79+AH79+AE79+AA79+W79+S79+O79</f>
        <v>151768000000</v>
      </c>
      <c r="AV79" s="34">
        <f>AS79+AO79+AL79+AI79+AF79+AB79+X79+T79+P79</f>
        <v>33887985917</v>
      </c>
      <c r="AW79" s="34">
        <f>AT79+AP79+AM79+AJ79+AG79+AC79+Y79+U79+Q79</f>
        <v>33438041087</v>
      </c>
      <c r="AX79" s="38"/>
    </row>
    <row r="80" spans="1:50" ht="24.75" customHeight="1" x14ac:dyDescent="0.2">
      <c r="A80" s="133"/>
      <c r="B80" s="79">
        <v>6</v>
      </c>
      <c r="C80" s="131" t="s">
        <v>198</v>
      </c>
      <c r="D80" s="84"/>
      <c r="E80" s="84"/>
      <c r="F80" s="84"/>
      <c r="G80" s="83"/>
      <c r="H80" s="83"/>
      <c r="I80" s="83"/>
      <c r="J80" s="83"/>
      <c r="K80" s="83"/>
      <c r="L80" s="83"/>
      <c r="M80" s="83"/>
      <c r="N80" s="83"/>
      <c r="O80" s="25">
        <f t="shared" ref="O80:AT80" si="62">O81+O88</f>
        <v>0</v>
      </c>
      <c r="P80" s="25">
        <f t="shared" si="62"/>
        <v>0</v>
      </c>
      <c r="Q80" s="25">
        <f t="shared" si="62"/>
        <v>0</v>
      </c>
      <c r="R80" s="25"/>
      <c r="S80" s="25">
        <f t="shared" si="62"/>
        <v>0</v>
      </c>
      <c r="T80" s="25">
        <f t="shared" si="62"/>
        <v>0</v>
      </c>
      <c r="U80" s="25">
        <f t="shared" si="62"/>
        <v>0</v>
      </c>
      <c r="V80" s="25"/>
      <c r="W80" s="25">
        <f t="shared" si="62"/>
        <v>166778000</v>
      </c>
      <c r="X80" s="25">
        <f t="shared" si="62"/>
        <v>58160000</v>
      </c>
      <c r="Y80" s="25">
        <f t="shared" si="62"/>
        <v>24760000</v>
      </c>
      <c r="Z80" s="25"/>
      <c r="AA80" s="25">
        <f t="shared" si="62"/>
        <v>0</v>
      </c>
      <c r="AB80" s="25">
        <f t="shared" si="62"/>
        <v>0</v>
      </c>
      <c r="AC80" s="25">
        <f t="shared" si="62"/>
        <v>0</v>
      </c>
      <c r="AD80" s="25"/>
      <c r="AE80" s="25">
        <f t="shared" si="62"/>
        <v>0</v>
      </c>
      <c r="AF80" s="25">
        <f t="shared" si="62"/>
        <v>0</v>
      </c>
      <c r="AG80" s="25">
        <f t="shared" si="62"/>
        <v>0</v>
      </c>
      <c r="AH80" s="25">
        <f t="shared" si="62"/>
        <v>0</v>
      </c>
      <c r="AI80" s="25">
        <f t="shared" si="62"/>
        <v>0</v>
      </c>
      <c r="AJ80" s="25">
        <f t="shared" si="62"/>
        <v>0</v>
      </c>
      <c r="AK80" s="25">
        <f t="shared" si="62"/>
        <v>68000000</v>
      </c>
      <c r="AL80" s="25">
        <f t="shared" si="62"/>
        <v>0</v>
      </c>
      <c r="AM80" s="25">
        <f t="shared" si="62"/>
        <v>0</v>
      </c>
      <c r="AN80" s="25">
        <f t="shared" si="62"/>
        <v>0</v>
      </c>
      <c r="AO80" s="25">
        <f t="shared" si="62"/>
        <v>0</v>
      </c>
      <c r="AP80" s="25">
        <f t="shared" si="62"/>
        <v>0</v>
      </c>
      <c r="AQ80" s="25"/>
      <c r="AR80" s="25">
        <f t="shared" si="62"/>
        <v>0</v>
      </c>
      <c r="AS80" s="25">
        <f t="shared" si="62"/>
        <v>0</v>
      </c>
      <c r="AT80" s="25">
        <f t="shared" si="62"/>
        <v>0</v>
      </c>
      <c r="AU80" s="25">
        <f>AU81+AU88</f>
        <v>234778000</v>
      </c>
      <c r="AV80" s="25">
        <f t="shared" ref="AV80:AW80" si="63">AV81+AV88</f>
        <v>58160000</v>
      </c>
      <c r="AW80" s="25">
        <f t="shared" si="63"/>
        <v>24760000</v>
      </c>
      <c r="AX80" s="25"/>
    </row>
    <row r="81" spans="1:50" ht="24.75" customHeight="1" x14ac:dyDescent="0.2">
      <c r="A81" s="133"/>
      <c r="B81" s="133"/>
      <c r="C81" s="89">
        <v>20</v>
      </c>
      <c r="D81" s="90" t="s">
        <v>206</v>
      </c>
      <c r="E81" s="92"/>
      <c r="F81" s="117"/>
      <c r="G81" s="92"/>
      <c r="H81" s="92"/>
      <c r="I81" s="92"/>
      <c r="J81" s="92"/>
      <c r="K81" s="92"/>
      <c r="L81" s="92"/>
      <c r="M81" s="92"/>
      <c r="N81" s="92"/>
      <c r="O81" s="47">
        <f t="shared" ref="O81:AW81" si="64">SUM(O82:O87)</f>
        <v>0</v>
      </c>
      <c r="P81" s="47">
        <f t="shared" si="64"/>
        <v>0</v>
      </c>
      <c r="Q81" s="47">
        <f t="shared" si="64"/>
        <v>0</v>
      </c>
      <c r="R81" s="47"/>
      <c r="S81" s="47">
        <f t="shared" si="64"/>
        <v>0</v>
      </c>
      <c r="T81" s="47">
        <f t="shared" si="64"/>
        <v>0</v>
      </c>
      <c r="U81" s="47">
        <f t="shared" si="64"/>
        <v>0</v>
      </c>
      <c r="V81" s="47"/>
      <c r="W81" s="47">
        <f t="shared" si="64"/>
        <v>146778000</v>
      </c>
      <c r="X81" s="47">
        <f t="shared" si="64"/>
        <v>38960000</v>
      </c>
      <c r="Y81" s="47">
        <f t="shared" si="64"/>
        <v>18360000</v>
      </c>
      <c r="Z81" s="47"/>
      <c r="AA81" s="47">
        <f t="shared" si="64"/>
        <v>0</v>
      </c>
      <c r="AB81" s="47">
        <f t="shared" si="64"/>
        <v>0</v>
      </c>
      <c r="AC81" s="47">
        <f t="shared" si="64"/>
        <v>0</v>
      </c>
      <c r="AD81" s="47"/>
      <c r="AE81" s="47">
        <f t="shared" si="64"/>
        <v>0</v>
      </c>
      <c r="AF81" s="47">
        <f t="shared" si="64"/>
        <v>0</v>
      </c>
      <c r="AG81" s="47">
        <f t="shared" si="64"/>
        <v>0</v>
      </c>
      <c r="AH81" s="47">
        <f t="shared" si="64"/>
        <v>0</v>
      </c>
      <c r="AI81" s="47">
        <f t="shared" si="64"/>
        <v>0</v>
      </c>
      <c r="AJ81" s="47">
        <f t="shared" si="64"/>
        <v>0</v>
      </c>
      <c r="AK81" s="47">
        <f t="shared" si="64"/>
        <v>68000000</v>
      </c>
      <c r="AL81" s="47">
        <f t="shared" si="64"/>
        <v>0</v>
      </c>
      <c r="AM81" s="47">
        <f t="shared" si="64"/>
        <v>0</v>
      </c>
      <c r="AN81" s="47">
        <f t="shared" si="64"/>
        <v>0</v>
      </c>
      <c r="AO81" s="47">
        <f t="shared" si="64"/>
        <v>0</v>
      </c>
      <c r="AP81" s="47">
        <f t="shared" si="64"/>
        <v>0</v>
      </c>
      <c r="AQ81" s="47"/>
      <c r="AR81" s="47">
        <f t="shared" si="64"/>
        <v>0</v>
      </c>
      <c r="AS81" s="47">
        <f t="shared" si="64"/>
        <v>0</v>
      </c>
      <c r="AT81" s="47">
        <f t="shared" si="64"/>
        <v>0</v>
      </c>
      <c r="AU81" s="47">
        <f t="shared" si="64"/>
        <v>214778000</v>
      </c>
      <c r="AV81" s="47">
        <f t="shared" si="64"/>
        <v>38960000</v>
      </c>
      <c r="AW81" s="47">
        <f t="shared" si="64"/>
        <v>18360000</v>
      </c>
      <c r="AX81" s="47"/>
    </row>
    <row r="82" spans="1:50" ht="60.75" customHeight="1" x14ac:dyDescent="0.2">
      <c r="A82" s="133"/>
      <c r="B82" s="133"/>
      <c r="C82" s="391"/>
      <c r="D82" s="393" t="s">
        <v>199</v>
      </c>
      <c r="E82" s="392"/>
      <c r="F82" s="392"/>
      <c r="G82" s="301">
        <v>83</v>
      </c>
      <c r="H82" s="319" t="s">
        <v>207</v>
      </c>
      <c r="I82" s="189" t="s">
        <v>208</v>
      </c>
      <c r="J82" s="180" t="s">
        <v>183</v>
      </c>
      <c r="K82" s="184">
        <v>1</v>
      </c>
      <c r="L82" s="181" t="s">
        <v>39</v>
      </c>
      <c r="M82" s="104">
        <v>4</v>
      </c>
      <c r="N82" s="134" t="s">
        <v>74</v>
      </c>
      <c r="O82" s="37"/>
      <c r="P82" s="37"/>
      <c r="Q82" s="37"/>
      <c r="R82" s="36"/>
      <c r="S82" s="36"/>
      <c r="T82" s="36"/>
      <c r="U82" s="36"/>
      <c r="V82" s="36"/>
      <c r="W82" s="36">
        <v>61600000</v>
      </c>
      <c r="X82" s="36">
        <v>20600000</v>
      </c>
      <c r="Y82" s="36"/>
      <c r="Z82" s="36"/>
      <c r="AA82" s="36"/>
      <c r="AB82" s="36"/>
      <c r="AC82" s="36"/>
      <c r="AD82" s="36"/>
      <c r="AE82" s="36"/>
      <c r="AF82" s="36"/>
      <c r="AG82" s="36"/>
      <c r="AH82" s="36"/>
      <c r="AI82" s="36"/>
      <c r="AJ82" s="36"/>
      <c r="AK82" s="36"/>
      <c r="AL82" s="36"/>
      <c r="AM82" s="36"/>
      <c r="AN82" s="36"/>
      <c r="AO82" s="36"/>
      <c r="AP82" s="36"/>
      <c r="AQ82" s="36"/>
      <c r="AR82" s="36"/>
      <c r="AS82" s="36"/>
      <c r="AT82" s="36"/>
      <c r="AU82" s="34">
        <f t="shared" ref="AU82:AW87" si="65">AR82+AN82+AK82+AH82+AE82+AA82+W82+S82+O82</f>
        <v>61600000</v>
      </c>
      <c r="AV82" s="34">
        <f t="shared" si="65"/>
        <v>20600000</v>
      </c>
      <c r="AW82" s="34">
        <f t="shared" si="65"/>
        <v>0</v>
      </c>
      <c r="AX82" s="38"/>
    </row>
    <row r="83" spans="1:50" ht="53.25" customHeight="1" x14ac:dyDescent="0.2">
      <c r="A83" s="133"/>
      <c r="B83" s="133"/>
      <c r="C83" s="110"/>
      <c r="D83" s="119"/>
      <c r="E83" s="140"/>
      <c r="F83" s="140"/>
      <c r="G83" s="301">
        <v>86</v>
      </c>
      <c r="H83" s="319" t="s">
        <v>209</v>
      </c>
      <c r="I83" s="189" t="s">
        <v>210</v>
      </c>
      <c r="J83" s="180" t="s">
        <v>183</v>
      </c>
      <c r="K83" s="184">
        <v>1</v>
      </c>
      <c r="L83" s="181" t="s">
        <v>39</v>
      </c>
      <c r="M83" s="104">
        <v>4</v>
      </c>
      <c r="N83" s="134" t="s">
        <v>74</v>
      </c>
      <c r="O83" s="37"/>
      <c r="P83" s="37"/>
      <c r="Q83" s="37"/>
      <c r="R83" s="36"/>
      <c r="S83" s="36"/>
      <c r="T83" s="36"/>
      <c r="U83" s="36"/>
      <c r="V83" s="36"/>
      <c r="W83" s="36">
        <v>5400000</v>
      </c>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4">
        <f t="shared" si="65"/>
        <v>5400000</v>
      </c>
      <c r="AV83" s="34">
        <f t="shared" si="65"/>
        <v>0</v>
      </c>
      <c r="AW83" s="34">
        <f t="shared" si="65"/>
        <v>0</v>
      </c>
      <c r="AX83" s="38"/>
    </row>
    <row r="84" spans="1:50" ht="68.25" customHeight="1" x14ac:dyDescent="0.2">
      <c r="A84" s="133"/>
      <c r="B84" s="133">
        <v>50</v>
      </c>
      <c r="C84" s="109">
        <v>17</v>
      </c>
      <c r="D84" s="377" t="s">
        <v>200</v>
      </c>
      <c r="E84" s="187" t="s">
        <v>201</v>
      </c>
      <c r="F84" s="188">
        <v>0.5</v>
      </c>
      <c r="G84" s="301">
        <v>87</v>
      </c>
      <c r="H84" s="319" t="s">
        <v>211</v>
      </c>
      <c r="I84" s="189" t="s">
        <v>212</v>
      </c>
      <c r="J84" s="180" t="s">
        <v>183</v>
      </c>
      <c r="K84" s="184">
        <v>1</v>
      </c>
      <c r="L84" s="181" t="s">
        <v>31</v>
      </c>
      <c r="M84" s="104">
        <v>4</v>
      </c>
      <c r="N84" s="134" t="s">
        <v>74</v>
      </c>
      <c r="O84" s="37"/>
      <c r="P84" s="37"/>
      <c r="Q84" s="37"/>
      <c r="R84" s="36"/>
      <c r="S84" s="36"/>
      <c r="T84" s="36"/>
      <c r="U84" s="36"/>
      <c r="V84" s="36"/>
      <c r="W84" s="36">
        <v>20000000</v>
      </c>
      <c r="X84" s="36"/>
      <c r="Y84" s="36"/>
      <c r="Z84" s="36"/>
      <c r="AA84" s="36"/>
      <c r="AB84" s="36"/>
      <c r="AC84" s="36"/>
      <c r="AD84" s="36"/>
      <c r="AE84" s="36"/>
      <c r="AF84" s="36"/>
      <c r="AG84" s="36"/>
      <c r="AH84" s="36"/>
      <c r="AI84" s="36"/>
      <c r="AJ84" s="36"/>
      <c r="AK84" s="36">
        <v>25000000</v>
      </c>
      <c r="AL84" s="36"/>
      <c r="AM84" s="36"/>
      <c r="AN84" s="36"/>
      <c r="AO84" s="36"/>
      <c r="AP84" s="36"/>
      <c r="AQ84" s="36"/>
      <c r="AR84" s="36"/>
      <c r="AS84" s="36"/>
      <c r="AT84" s="36"/>
      <c r="AU84" s="34">
        <f t="shared" si="65"/>
        <v>45000000</v>
      </c>
      <c r="AV84" s="34">
        <f t="shared" si="65"/>
        <v>0</v>
      </c>
      <c r="AW84" s="34">
        <f t="shared" si="65"/>
        <v>0</v>
      </c>
      <c r="AX84" s="38"/>
    </row>
    <row r="85" spans="1:50" ht="56.25" customHeight="1" x14ac:dyDescent="0.2">
      <c r="A85" s="133"/>
      <c r="B85" s="133"/>
      <c r="C85" s="114">
        <v>18</v>
      </c>
      <c r="D85" s="97" t="s">
        <v>202</v>
      </c>
      <c r="E85" s="103">
        <v>6</v>
      </c>
      <c r="F85" s="103">
        <v>12</v>
      </c>
      <c r="G85" s="301">
        <v>88</v>
      </c>
      <c r="H85" s="319" t="s">
        <v>213</v>
      </c>
      <c r="I85" s="97" t="s">
        <v>214</v>
      </c>
      <c r="J85" s="180" t="s">
        <v>183</v>
      </c>
      <c r="K85" s="184">
        <v>1</v>
      </c>
      <c r="L85" s="183" t="s">
        <v>39</v>
      </c>
      <c r="M85" s="104">
        <v>4</v>
      </c>
      <c r="N85" s="134" t="s">
        <v>74</v>
      </c>
      <c r="O85" s="37"/>
      <c r="P85" s="37"/>
      <c r="Q85" s="37"/>
      <c r="R85" s="36"/>
      <c r="S85" s="36"/>
      <c r="T85" s="36"/>
      <c r="U85" s="36"/>
      <c r="V85" s="36"/>
      <c r="W85" s="36">
        <v>34778000</v>
      </c>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4">
        <f t="shared" si="65"/>
        <v>34778000</v>
      </c>
      <c r="AV85" s="34">
        <f t="shared" si="65"/>
        <v>0</v>
      </c>
      <c r="AW85" s="34">
        <f t="shared" si="65"/>
        <v>0</v>
      </c>
      <c r="AX85" s="38"/>
    </row>
    <row r="86" spans="1:50" ht="57.75" customHeight="1" x14ac:dyDescent="0.2">
      <c r="A86" s="133"/>
      <c r="B86" s="133"/>
      <c r="C86" s="110"/>
      <c r="D86" s="119"/>
      <c r="E86" s="190"/>
      <c r="F86" s="408"/>
      <c r="G86" s="301">
        <v>90</v>
      </c>
      <c r="H86" s="319" t="s">
        <v>215</v>
      </c>
      <c r="I86" s="189" t="s">
        <v>216</v>
      </c>
      <c r="J86" s="299" t="s">
        <v>183</v>
      </c>
      <c r="K86" s="300">
        <v>1</v>
      </c>
      <c r="L86" s="183" t="s">
        <v>39</v>
      </c>
      <c r="M86" s="104">
        <v>4</v>
      </c>
      <c r="N86" s="134" t="s">
        <v>74</v>
      </c>
      <c r="O86" s="37"/>
      <c r="P86" s="37"/>
      <c r="Q86" s="37"/>
      <c r="R86" s="36"/>
      <c r="S86" s="36"/>
      <c r="T86" s="36"/>
      <c r="U86" s="36"/>
      <c r="V86" s="36"/>
      <c r="W86" s="36">
        <v>25000000</v>
      </c>
      <c r="X86" s="36">
        <v>18360000</v>
      </c>
      <c r="Y86" s="36">
        <v>18360000</v>
      </c>
      <c r="Z86" s="36"/>
      <c r="AA86" s="36"/>
      <c r="AB86" s="36"/>
      <c r="AC86" s="36"/>
      <c r="AD86" s="36"/>
      <c r="AE86" s="36"/>
      <c r="AF86" s="36"/>
      <c r="AG86" s="36"/>
      <c r="AH86" s="36"/>
      <c r="AI86" s="36"/>
      <c r="AJ86" s="36"/>
      <c r="AK86" s="36"/>
      <c r="AL86" s="36"/>
      <c r="AM86" s="36"/>
      <c r="AN86" s="36"/>
      <c r="AO86" s="36"/>
      <c r="AP86" s="36"/>
      <c r="AQ86" s="36"/>
      <c r="AR86" s="36"/>
      <c r="AS86" s="36"/>
      <c r="AT86" s="36"/>
      <c r="AU86" s="34">
        <f t="shared" si="65"/>
        <v>25000000</v>
      </c>
      <c r="AV86" s="34">
        <f t="shared" si="65"/>
        <v>18360000</v>
      </c>
      <c r="AW86" s="34">
        <f t="shared" si="65"/>
        <v>18360000</v>
      </c>
      <c r="AX86" s="38"/>
    </row>
    <row r="87" spans="1:50" ht="84" customHeight="1" x14ac:dyDescent="0.2">
      <c r="A87" s="133"/>
      <c r="B87" s="133"/>
      <c r="C87" s="110"/>
      <c r="D87" s="119"/>
      <c r="E87" s="140"/>
      <c r="F87" s="140"/>
      <c r="G87" s="301">
        <v>91</v>
      </c>
      <c r="H87" s="319" t="s">
        <v>217</v>
      </c>
      <c r="I87" s="189" t="s">
        <v>218</v>
      </c>
      <c r="J87" s="180" t="s">
        <v>183</v>
      </c>
      <c r="K87" s="184">
        <v>1</v>
      </c>
      <c r="L87" s="181" t="s">
        <v>31</v>
      </c>
      <c r="M87" s="104">
        <v>4</v>
      </c>
      <c r="N87" s="134" t="s">
        <v>74</v>
      </c>
      <c r="O87" s="37"/>
      <c r="P87" s="37"/>
      <c r="Q87" s="37"/>
      <c r="R87" s="36"/>
      <c r="S87" s="36"/>
      <c r="T87" s="36"/>
      <c r="U87" s="36"/>
      <c r="V87" s="36"/>
      <c r="W87" s="36"/>
      <c r="X87" s="36"/>
      <c r="Y87" s="36"/>
      <c r="Z87" s="36"/>
      <c r="AA87" s="36"/>
      <c r="AB87" s="36"/>
      <c r="AC87" s="36"/>
      <c r="AD87" s="36"/>
      <c r="AE87" s="36"/>
      <c r="AF87" s="36"/>
      <c r="AG87" s="36"/>
      <c r="AH87" s="36"/>
      <c r="AI87" s="36"/>
      <c r="AJ87" s="36"/>
      <c r="AK87" s="36">
        <v>43000000</v>
      </c>
      <c r="AL87" s="36"/>
      <c r="AM87" s="36"/>
      <c r="AN87" s="36"/>
      <c r="AO87" s="36"/>
      <c r="AP87" s="36"/>
      <c r="AQ87" s="36"/>
      <c r="AR87" s="36"/>
      <c r="AS87" s="36"/>
      <c r="AT87" s="36"/>
      <c r="AU87" s="34">
        <f t="shared" si="65"/>
        <v>43000000</v>
      </c>
      <c r="AV87" s="34">
        <f t="shared" si="65"/>
        <v>0</v>
      </c>
      <c r="AW87" s="34">
        <f t="shared" si="65"/>
        <v>0</v>
      </c>
      <c r="AX87" s="38"/>
    </row>
    <row r="88" spans="1:50" ht="24.75" customHeight="1" x14ac:dyDescent="0.2">
      <c r="A88" s="133"/>
      <c r="B88" s="133"/>
      <c r="C88" s="89">
        <v>22</v>
      </c>
      <c r="D88" s="90" t="s">
        <v>219</v>
      </c>
      <c r="E88" s="92"/>
      <c r="F88" s="117"/>
      <c r="G88" s="92"/>
      <c r="H88" s="92"/>
      <c r="I88" s="92"/>
      <c r="J88" s="92"/>
      <c r="K88" s="92"/>
      <c r="L88" s="92"/>
      <c r="M88" s="92"/>
      <c r="N88" s="92"/>
      <c r="O88" s="47">
        <f t="shared" ref="O88:AW88" si="66">SUM(O89)</f>
        <v>0</v>
      </c>
      <c r="P88" s="47">
        <f t="shared" si="66"/>
        <v>0</v>
      </c>
      <c r="Q88" s="47">
        <f t="shared" si="66"/>
        <v>0</v>
      </c>
      <c r="R88" s="47"/>
      <c r="S88" s="47">
        <f t="shared" si="66"/>
        <v>0</v>
      </c>
      <c r="T88" s="47">
        <f t="shared" si="66"/>
        <v>0</v>
      </c>
      <c r="U88" s="47">
        <f t="shared" si="66"/>
        <v>0</v>
      </c>
      <c r="V88" s="47"/>
      <c r="W88" s="47">
        <f t="shared" si="66"/>
        <v>20000000</v>
      </c>
      <c r="X88" s="47">
        <f t="shared" si="66"/>
        <v>19200000</v>
      </c>
      <c r="Y88" s="47">
        <f t="shared" si="66"/>
        <v>6400000</v>
      </c>
      <c r="Z88" s="47"/>
      <c r="AA88" s="47">
        <f t="shared" si="66"/>
        <v>0</v>
      </c>
      <c r="AB88" s="47">
        <f t="shared" si="66"/>
        <v>0</v>
      </c>
      <c r="AC88" s="47">
        <f t="shared" si="66"/>
        <v>0</v>
      </c>
      <c r="AD88" s="47"/>
      <c r="AE88" s="47">
        <f t="shared" si="66"/>
        <v>0</v>
      </c>
      <c r="AF88" s="47">
        <f t="shared" si="66"/>
        <v>0</v>
      </c>
      <c r="AG88" s="47">
        <f t="shared" si="66"/>
        <v>0</v>
      </c>
      <c r="AH88" s="47">
        <f t="shared" si="66"/>
        <v>0</v>
      </c>
      <c r="AI88" s="47">
        <f t="shared" si="66"/>
        <v>0</v>
      </c>
      <c r="AJ88" s="47">
        <f t="shared" si="66"/>
        <v>0</v>
      </c>
      <c r="AK88" s="47">
        <f t="shared" si="66"/>
        <v>0</v>
      </c>
      <c r="AL88" s="47">
        <f t="shared" si="66"/>
        <v>0</v>
      </c>
      <c r="AM88" s="47">
        <f t="shared" si="66"/>
        <v>0</v>
      </c>
      <c r="AN88" s="47">
        <f t="shared" si="66"/>
        <v>0</v>
      </c>
      <c r="AO88" s="47">
        <f t="shared" si="66"/>
        <v>0</v>
      </c>
      <c r="AP88" s="47">
        <f t="shared" si="66"/>
        <v>0</v>
      </c>
      <c r="AQ88" s="47"/>
      <c r="AR88" s="47">
        <f t="shared" si="66"/>
        <v>0</v>
      </c>
      <c r="AS88" s="47">
        <f t="shared" si="66"/>
        <v>0</v>
      </c>
      <c r="AT88" s="47">
        <f t="shared" si="66"/>
        <v>0</v>
      </c>
      <c r="AU88" s="47">
        <f t="shared" si="66"/>
        <v>20000000</v>
      </c>
      <c r="AV88" s="47">
        <f t="shared" si="66"/>
        <v>19200000</v>
      </c>
      <c r="AW88" s="47">
        <f t="shared" si="66"/>
        <v>6400000</v>
      </c>
      <c r="AX88" s="47"/>
    </row>
    <row r="89" spans="1:50" ht="81.75" customHeight="1" x14ac:dyDescent="0.2">
      <c r="A89" s="133"/>
      <c r="B89" s="133"/>
      <c r="C89" s="103" t="s">
        <v>722</v>
      </c>
      <c r="D89" s="192" t="s">
        <v>728</v>
      </c>
      <c r="E89" s="193" t="s">
        <v>729</v>
      </c>
      <c r="F89" s="193" t="s">
        <v>730</v>
      </c>
      <c r="G89" s="409">
        <v>97</v>
      </c>
      <c r="H89" s="396" t="s">
        <v>220</v>
      </c>
      <c r="I89" s="410" t="s">
        <v>221</v>
      </c>
      <c r="J89" s="411" t="s">
        <v>183</v>
      </c>
      <c r="K89" s="184">
        <v>1</v>
      </c>
      <c r="L89" s="412" t="s">
        <v>39</v>
      </c>
      <c r="M89" s="395">
        <v>4</v>
      </c>
      <c r="N89" s="395" t="s">
        <v>74</v>
      </c>
      <c r="O89" s="29"/>
      <c r="P89" s="29"/>
      <c r="Q89" s="29"/>
      <c r="R89" s="355"/>
      <c r="S89" s="355"/>
      <c r="T89" s="355"/>
      <c r="U89" s="355"/>
      <c r="V89" s="355"/>
      <c r="W89" s="355">
        <v>20000000</v>
      </c>
      <c r="X89" s="355">
        <v>19200000</v>
      </c>
      <c r="Y89" s="355">
        <v>6400000</v>
      </c>
      <c r="Z89" s="355"/>
      <c r="AA89" s="356"/>
      <c r="AB89" s="356"/>
      <c r="AC89" s="356"/>
      <c r="AD89" s="356"/>
      <c r="AE89" s="355"/>
      <c r="AF89" s="355"/>
      <c r="AG89" s="355"/>
      <c r="AH89" s="355"/>
      <c r="AI89" s="355"/>
      <c r="AJ89" s="355"/>
      <c r="AK89" s="355"/>
      <c r="AL89" s="355"/>
      <c r="AM89" s="355"/>
      <c r="AN89" s="355"/>
      <c r="AO89" s="355"/>
      <c r="AP89" s="355"/>
      <c r="AQ89" s="370"/>
      <c r="AR89" s="370"/>
      <c r="AS89" s="370"/>
      <c r="AT89" s="370"/>
      <c r="AU89" s="34">
        <f>AR89+AN89+AK89+AH89+AE89+AA89+W89+S89+O89</f>
        <v>20000000</v>
      </c>
      <c r="AV89" s="34">
        <f>AS89+AO89+AL89+AI89+AF89+AB89+X89+T89+P89</f>
        <v>19200000</v>
      </c>
      <c r="AW89" s="34">
        <f>AT89+AP89+AM89+AJ89+AG89+AC89+Y89+U89+Q89</f>
        <v>6400000</v>
      </c>
      <c r="AX89" s="38"/>
    </row>
    <row r="90" spans="1:50" ht="24.75" customHeight="1" x14ac:dyDescent="0.2">
      <c r="A90" s="133"/>
      <c r="B90" s="79">
        <v>7</v>
      </c>
      <c r="C90" s="131" t="s">
        <v>222</v>
      </c>
      <c r="D90" s="84"/>
      <c r="E90" s="84"/>
      <c r="F90" s="84"/>
      <c r="G90" s="83"/>
      <c r="H90" s="83"/>
      <c r="I90" s="83"/>
      <c r="J90" s="83"/>
      <c r="K90" s="83"/>
      <c r="L90" s="83"/>
      <c r="M90" s="83"/>
      <c r="N90" s="83"/>
      <c r="O90" s="25">
        <f t="shared" ref="O90:AW90" si="67">O91+O93</f>
        <v>0</v>
      </c>
      <c r="P90" s="25">
        <f t="shared" si="67"/>
        <v>0</v>
      </c>
      <c r="Q90" s="25">
        <f t="shared" si="67"/>
        <v>0</v>
      </c>
      <c r="R90" s="25"/>
      <c r="S90" s="25">
        <f t="shared" si="67"/>
        <v>0</v>
      </c>
      <c r="T90" s="25">
        <f t="shared" si="67"/>
        <v>0</v>
      </c>
      <c r="U90" s="25">
        <f t="shared" si="67"/>
        <v>0</v>
      </c>
      <c r="V90" s="25"/>
      <c r="W90" s="25">
        <f t="shared" si="67"/>
        <v>290000000</v>
      </c>
      <c r="X90" s="25">
        <f t="shared" si="67"/>
        <v>112513333</v>
      </c>
      <c r="Y90" s="25">
        <f t="shared" si="67"/>
        <v>100000000</v>
      </c>
      <c r="Z90" s="25"/>
      <c r="AA90" s="25">
        <f t="shared" si="67"/>
        <v>50000000</v>
      </c>
      <c r="AB90" s="25">
        <f t="shared" si="67"/>
        <v>0</v>
      </c>
      <c r="AC90" s="25">
        <f t="shared" si="67"/>
        <v>0</v>
      </c>
      <c r="AD90" s="25"/>
      <c r="AE90" s="25">
        <f t="shared" si="67"/>
        <v>0</v>
      </c>
      <c r="AF90" s="25">
        <f t="shared" si="67"/>
        <v>0</v>
      </c>
      <c r="AG90" s="25">
        <f t="shared" si="67"/>
        <v>0</v>
      </c>
      <c r="AH90" s="25">
        <f t="shared" si="67"/>
        <v>0</v>
      </c>
      <c r="AI90" s="25">
        <f t="shared" si="67"/>
        <v>0</v>
      </c>
      <c r="AJ90" s="25">
        <f t="shared" si="67"/>
        <v>0</v>
      </c>
      <c r="AK90" s="25">
        <f t="shared" si="67"/>
        <v>0</v>
      </c>
      <c r="AL90" s="25">
        <f t="shared" si="67"/>
        <v>0</v>
      </c>
      <c r="AM90" s="25">
        <f t="shared" si="67"/>
        <v>0</v>
      </c>
      <c r="AN90" s="25">
        <f t="shared" si="67"/>
        <v>0</v>
      </c>
      <c r="AO90" s="25">
        <f t="shared" si="67"/>
        <v>0</v>
      </c>
      <c r="AP90" s="25">
        <f t="shared" si="67"/>
        <v>0</v>
      </c>
      <c r="AQ90" s="25"/>
      <c r="AR90" s="25">
        <f t="shared" si="67"/>
        <v>0</v>
      </c>
      <c r="AS90" s="25">
        <f t="shared" si="67"/>
        <v>0</v>
      </c>
      <c r="AT90" s="25">
        <f t="shared" si="67"/>
        <v>0</v>
      </c>
      <c r="AU90" s="25">
        <f t="shared" si="67"/>
        <v>340000000</v>
      </c>
      <c r="AV90" s="25">
        <f t="shared" si="67"/>
        <v>112513333</v>
      </c>
      <c r="AW90" s="25">
        <f t="shared" si="67"/>
        <v>100000000</v>
      </c>
      <c r="AX90" s="25"/>
    </row>
    <row r="91" spans="1:50" ht="24.75" customHeight="1" x14ac:dyDescent="0.2">
      <c r="A91" s="133"/>
      <c r="B91" s="400"/>
      <c r="C91" s="89">
        <v>23</v>
      </c>
      <c r="D91" s="90" t="s">
        <v>223</v>
      </c>
      <c r="E91" s="116"/>
      <c r="F91" s="93"/>
      <c r="G91" s="92"/>
      <c r="H91" s="92"/>
      <c r="I91" s="92"/>
      <c r="J91" s="92"/>
      <c r="K91" s="92"/>
      <c r="L91" s="92"/>
      <c r="M91" s="92"/>
      <c r="N91" s="92"/>
      <c r="O91" s="26">
        <f t="shared" ref="O91:AW91" si="68">SUM(O92:O92)</f>
        <v>0</v>
      </c>
      <c r="P91" s="26">
        <f t="shared" si="68"/>
        <v>0</v>
      </c>
      <c r="Q91" s="26">
        <f t="shared" si="68"/>
        <v>0</v>
      </c>
      <c r="R91" s="26"/>
      <c r="S91" s="26">
        <f t="shared" si="68"/>
        <v>0</v>
      </c>
      <c r="T91" s="26">
        <f t="shared" si="68"/>
        <v>0</v>
      </c>
      <c r="U91" s="26">
        <f t="shared" si="68"/>
        <v>0</v>
      </c>
      <c r="V91" s="26"/>
      <c r="W91" s="26">
        <f t="shared" si="68"/>
        <v>20000000</v>
      </c>
      <c r="X91" s="26">
        <f t="shared" si="68"/>
        <v>0</v>
      </c>
      <c r="Y91" s="26">
        <f t="shared" si="68"/>
        <v>0</v>
      </c>
      <c r="Z91" s="26"/>
      <c r="AA91" s="26">
        <f t="shared" si="68"/>
        <v>0</v>
      </c>
      <c r="AB91" s="26">
        <f t="shared" si="68"/>
        <v>0</v>
      </c>
      <c r="AC91" s="26">
        <f t="shared" si="68"/>
        <v>0</v>
      </c>
      <c r="AD91" s="26"/>
      <c r="AE91" s="26">
        <f t="shared" si="68"/>
        <v>0</v>
      </c>
      <c r="AF91" s="26">
        <f t="shared" si="68"/>
        <v>0</v>
      </c>
      <c r="AG91" s="26">
        <f t="shared" si="68"/>
        <v>0</v>
      </c>
      <c r="AH91" s="26">
        <f t="shared" si="68"/>
        <v>0</v>
      </c>
      <c r="AI91" s="26">
        <f t="shared" si="68"/>
        <v>0</v>
      </c>
      <c r="AJ91" s="26">
        <f t="shared" si="68"/>
        <v>0</v>
      </c>
      <c r="AK91" s="26">
        <f t="shared" si="68"/>
        <v>0</v>
      </c>
      <c r="AL91" s="26">
        <f t="shared" si="68"/>
        <v>0</v>
      </c>
      <c r="AM91" s="26">
        <f t="shared" si="68"/>
        <v>0</v>
      </c>
      <c r="AN91" s="26">
        <f t="shared" si="68"/>
        <v>0</v>
      </c>
      <c r="AO91" s="26">
        <f t="shared" si="68"/>
        <v>0</v>
      </c>
      <c r="AP91" s="26">
        <f t="shared" si="68"/>
        <v>0</v>
      </c>
      <c r="AQ91" s="26"/>
      <c r="AR91" s="26">
        <f t="shared" si="68"/>
        <v>0</v>
      </c>
      <c r="AS91" s="26">
        <f t="shared" si="68"/>
        <v>0</v>
      </c>
      <c r="AT91" s="26">
        <f t="shared" si="68"/>
        <v>0</v>
      </c>
      <c r="AU91" s="26">
        <f t="shared" si="68"/>
        <v>20000000</v>
      </c>
      <c r="AV91" s="26">
        <f t="shared" si="68"/>
        <v>0</v>
      </c>
      <c r="AW91" s="26">
        <f t="shared" si="68"/>
        <v>0</v>
      </c>
      <c r="AX91" s="26"/>
    </row>
    <row r="92" spans="1:50" ht="51" customHeight="1" x14ac:dyDescent="0.2">
      <c r="A92" s="133"/>
      <c r="B92" s="133"/>
      <c r="C92" s="109">
        <v>19</v>
      </c>
      <c r="D92" s="380" t="s">
        <v>203</v>
      </c>
      <c r="E92" s="151" t="s">
        <v>204</v>
      </c>
      <c r="F92" s="172" t="s">
        <v>205</v>
      </c>
      <c r="G92" s="302">
        <v>102</v>
      </c>
      <c r="H92" s="319" t="s">
        <v>224</v>
      </c>
      <c r="I92" s="189" t="s">
        <v>225</v>
      </c>
      <c r="J92" s="180" t="s">
        <v>183</v>
      </c>
      <c r="K92" s="184">
        <v>1</v>
      </c>
      <c r="L92" s="183" t="s">
        <v>39</v>
      </c>
      <c r="M92" s="104">
        <v>4</v>
      </c>
      <c r="N92" s="134" t="s">
        <v>74</v>
      </c>
      <c r="O92" s="37"/>
      <c r="P92" s="37"/>
      <c r="Q92" s="37"/>
      <c r="R92" s="36"/>
      <c r="S92" s="36"/>
      <c r="T92" s="36"/>
      <c r="U92" s="36"/>
      <c r="V92" s="36"/>
      <c r="W92" s="36">
        <v>20000000</v>
      </c>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4">
        <f>AR92+AN92+AK92+AH92+AE92+AA92+W92+S92+O92</f>
        <v>20000000</v>
      </c>
      <c r="AV92" s="34">
        <f>AS92+AO92+AL92+AI92+AF92+AB92+X92+T92+P92</f>
        <v>0</v>
      </c>
      <c r="AW92" s="34">
        <f>AT92+AP92+AM92+AJ92+AG92+AC92+Y92+U92+Q92</f>
        <v>0</v>
      </c>
      <c r="AX92" s="38"/>
    </row>
    <row r="93" spans="1:50" ht="24.75" customHeight="1" x14ac:dyDescent="0.2">
      <c r="A93" s="133"/>
      <c r="B93" s="133"/>
      <c r="C93" s="89">
        <v>24</v>
      </c>
      <c r="D93" s="115" t="s">
        <v>226</v>
      </c>
      <c r="E93" s="126"/>
      <c r="F93" s="117"/>
      <c r="G93" s="92"/>
      <c r="H93" s="92"/>
      <c r="I93" s="92"/>
      <c r="J93" s="92"/>
      <c r="K93" s="92"/>
      <c r="L93" s="92"/>
      <c r="M93" s="92"/>
      <c r="N93" s="92"/>
      <c r="O93" s="49">
        <f t="shared" ref="O93:AW93" si="69">SUM(O94:O97)</f>
        <v>0</v>
      </c>
      <c r="P93" s="49">
        <f t="shared" si="69"/>
        <v>0</v>
      </c>
      <c r="Q93" s="49">
        <f t="shared" si="69"/>
        <v>0</v>
      </c>
      <c r="R93" s="49"/>
      <c r="S93" s="49">
        <f t="shared" si="69"/>
        <v>0</v>
      </c>
      <c r="T93" s="49">
        <f t="shared" si="69"/>
        <v>0</v>
      </c>
      <c r="U93" s="49">
        <f t="shared" si="69"/>
        <v>0</v>
      </c>
      <c r="V93" s="49"/>
      <c r="W93" s="49">
        <f t="shared" si="69"/>
        <v>270000000</v>
      </c>
      <c r="X93" s="49">
        <f t="shared" si="69"/>
        <v>112513333</v>
      </c>
      <c r="Y93" s="49">
        <f t="shared" si="69"/>
        <v>100000000</v>
      </c>
      <c r="Z93" s="49"/>
      <c r="AA93" s="49">
        <f t="shared" si="69"/>
        <v>50000000</v>
      </c>
      <c r="AB93" s="49">
        <f t="shared" si="69"/>
        <v>0</v>
      </c>
      <c r="AC93" s="49">
        <f t="shared" si="69"/>
        <v>0</v>
      </c>
      <c r="AD93" s="49"/>
      <c r="AE93" s="49">
        <f t="shared" si="69"/>
        <v>0</v>
      </c>
      <c r="AF93" s="49">
        <f t="shared" si="69"/>
        <v>0</v>
      </c>
      <c r="AG93" s="49">
        <f t="shared" si="69"/>
        <v>0</v>
      </c>
      <c r="AH93" s="49">
        <f t="shared" si="69"/>
        <v>0</v>
      </c>
      <c r="AI93" s="49">
        <f t="shared" si="69"/>
        <v>0</v>
      </c>
      <c r="AJ93" s="49">
        <f t="shared" si="69"/>
        <v>0</v>
      </c>
      <c r="AK93" s="49">
        <f t="shared" si="69"/>
        <v>0</v>
      </c>
      <c r="AL93" s="49">
        <f t="shared" si="69"/>
        <v>0</v>
      </c>
      <c r="AM93" s="49">
        <f t="shared" si="69"/>
        <v>0</v>
      </c>
      <c r="AN93" s="49">
        <f t="shared" si="69"/>
        <v>0</v>
      </c>
      <c r="AO93" s="49">
        <f t="shared" si="69"/>
        <v>0</v>
      </c>
      <c r="AP93" s="49">
        <f t="shared" si="69"/>
        <v>0</v>
      </c>
      <c r="AQ93" s="49"/>
      <c r="AR93" s="49">
        <f t="shared" si="69"/>
        <v>0</v>
      </c>
      <c r="AS93" s="49">
        <f t="shared" si="69"/>
        <v>0</v>
      </c>
      <c r="AT93" s="49">
        <f t="shared" si="69"/>
        <v>0</v>
      </c>
      <c r="AU93" s="49">
        <f t="shared" si="69"/>
        <v>320000000</v>
      </c>
      <c r="AV93" s="49">
        <f t="shared" si="69"/>
        <v>112513333</v>
      </c>
      <c r="AW93" s="49">
        <f t="shared" si="69"/>
        <v>100000000</v>
      </c>
      <c r="AX93" s="413"/>
    </row>
    <row r="94" spans="1:50" ht="47.25" customHeight="1" x14ac:dyDescent="0.2">
      <c r="A94" s="133"/>
      <c r="B94" s="133"/>
      <c r="C94" s="110"/>
      <c r="D94" s="380"/>
      <c r="E94" s="140"/>
      <c r="F94" s="140"/>
      <c r="G94" s="301">
        <v>104</v>
      </c>
      <c r="H94" s="319" t="s">
        <v>227</v>
      </c>
      <c r="I94" s="189" t="s">
        <v>228</v>
      </c>
      <c r="J94" s="180" t="s">
        <v>183</v>
      </c>
      <c r="K94" s="184">
        <v>1</v>
      </c>
      <c r="L94" s="183" t="s">
        <v>39</v>
      </c>
      <c r="M94" s="104">
        <v>4</v>
      </c>
      <c r="N94" s="134" t="s">
        <v>74</v>
      </c>
      <c r="O94" s="37"/>
      <c r="P94" s="37"/>
      <c r="Q94" s="37"/>
      <c r="R94" s="36"/>
      <c r="S94" s="36"/>
      <c r="T94" s="36"/>
      <c r="U94" s="36"/>
      <c r="V94" s="36"/>
      <c r="W94" s="36">
        <v>66000000</v>
      </c>
      <c r="X94" s="36">
        <v>12513333</v>
      </c>
      <c r="Y94" s="36"/>
      <c r="Z94" s="36"/>
      <c r="AA94" s="36"/>
      <c r="AB94" s="36"/>
      <c r="AC94" s="36"/>
      <c r="AD94" s="36"/>
      <c r="AE94" s="36"/>
      <c r="AF94" s="36"/>
      <c r="AG94" s="36"/>
      <c r="AH94" s="36"/>
      <c r="AI94" s="36"/>
      <c r="AJ94" s="36"/>
      <c r="AK94" s="36"/>
      <c r="AL94" s="36"/>
      <c r="AM94" s="36"/>
      <c r="AN94" s="36"/>
      <c r="AO94" s="36"/>
      <c r="AP94" s="36"/>
      <c r="AQ94" s="36"/>
      <c r="AR94" s="36"/>
      <c r="AS94" s="36"/>
      <c r="AT94" s="36"/>
      <c r="AU94" s="34">
        <f t="shared" ref="AU94:AW97" si="70">AR94+AN94+AK94+AH94+AE94+AA94+W94+S94+O94</f>
        <v>66000000</v>
      </c>
      <c r="AV94" s="34">
        <f t="shared" si="70"/>
        <v>12513333</v>
      </c>
      <c r="AW94" s="34">
        <f t="shared" si="70"/>
        <v>0</v>
      </c>
      <c r="AX94" s="38"/>
    </row>
    <row r="95" spans="1:50" ht="62.25" customHeight="1" x14ac:dyDescent="0.2">
      <c r="A95" s="133"/>
      <c r="B95" s="133"/>
      <c r="C95" s="109">
        <v>17</v>
      </c>
      <c r="D95" s="377" t="s">
        <v>200</v>
      </c>
      <c r="E95" s="187" t="s">
        <v>201</v>
      </c>
      <c r="F95" s="188">
        <v>0.5</v>
      </c>
      <c r="G95" s="301">
        <v>105</v>
      </c>
      <c r="H95" s="319" t="s">
        <v>229</v>
      </c>
      <c r="I95" s="189" t="s">
        <v>228</v>
      </c>
      <c r="J95" s="299" t="s">
        <v>183</v>
      </c>
      <c r="K95" s="300">
        <v>1</v>
      </c>
      <c r="L95" s="181" t="s">
        <v>31</v>
      </c>
      <c r="M95" s="104">
        <v>4</v>
      </c>
      <c r="N95" s="134" t="s">
        <v>74</v>
      </c>
      <c r="O95" s="37"/>
      <c r="P95" s="37"/>
      <c r="Q95" s="37"/>
      <c r="R95" s="36"/>
      <c r="S95" s="36"/>
      <c r="T95" s="36"/>
      <c r="U95" s="36"/>
      <c r="V95" s="36"/>
      <c r="W95" s="36">
        <v>3838500</v>
      </c>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4">
        <f t="shared" si="70"/>
        <v>3838500</v>
      </c>
      <c r="AV95" s="34">
        <f t="shared" si="70"/>
        <v>0</v>
      </c>
      <c r="AW95" s="34">
        <f t="shared" si="70"/>
        <v>0</v>
      </c>
      <c r="AX95" s="38"/>
    </row>
    <row r="96" spans="1:50" ht="65.25" customHeight="1" x14ac:dyDescent="0.2">
      <c r="A96" s="133"/>
      <c r="B96" s="133"/>
      <c r="C96" s="114">
        <v>18</v>
      </c>
      <c r="D96" s="97" t="s">
        <v>202</v>
      </c>
      <c r="E96" s="103">
        <v>6</v>
      </c>
      <c r="F96" s="103">
        <v>12</v>
      </c>
      <c r="G96" s="301">
        <v>106</v>
      </c>
      <c r="H96" s="319" t="s">
        <v>230</v>
      </c>
      <c r="I96" s="189" t="s">
        <v>231</v>
      </c>
      <c r="J96" s="180" t="s">
        <v>183</v>
      </c>
      <c r="K96" s="184">
        <v>1</v>
      </c>
      <c r="L96" s="181" t="s">
        <v>31</v>
      </c>
      <c r="M96" s="104">
        <v>4</v>
      </c>
      <c r="N96" s="134" t="s">
        <v>74</v>
      </c>
      <c r="O96" s="37"/>
      <c r="P96" s="37"/>
      <c r="Q96" s="37"/>
      <c r="R96" s="36"/>
      <c r="S96" s="36"/>
      <c r="T96" s="36"/>
      <c r="U96" s="36"/>
      <c r="V96" s="36"/>
      <c r="W96" s="36">
        <v>50161500</v>
      </c>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4">
        <f t="shared" si="70"/>
        <v>50161500</v>
      </c>
      <c r="AV96" s="34">
        <f t="shared" si="70"/>
        <v>0</v>
      </c>
      <c r="AW96" s="34">
        <f t="shared" si="70"/>
        <v>0</v>
      </c>
      <c r="AX96" s="38"/>
    </row>
    <row r="97" spans="1:50" ht="66.75" customHeight="1" x14ac:dyDescent="0.2">
      <c r="A97" s="133"/>
      <c r="B97" s="167"/>
      <c r="C97" s="109">
        <v>19</v>
      </c>
      <c r="D97" s="380" t="s">
        <v>203</v>
      </c>
      <c r="E97" s="151" t="s">
        <v>204</v>
      </c>
      <c r="F97" s="172" t="s">
        <v>205</v>
      </c>
      <c r="G97" s="302">
        <v>107</v>
      </c>
      <c r="H97" s="319" t="s">
        <v>232</v>
      </c>
      <c r="I97" s="97" t="s">
        <v>233</v>
      </c>
      <c r="J97" s="180" t="s">
        <v>183</v>
      </c>
      <c r="K97" s="184">
        <v>1</v>
      </c>
      <c r="L97" s="194" t="s">
        <v>31</v>
      </c>
      <c r="M97" s="104">
        <v>4</v>
      </c>
      <c r="N97" s="134" t="s">
        <v>74</v>
      </c>
      <c r="O97" s="37"/>
      <c r="P97" s="37"/>
      <c r="Q97" s="37"/>
      <c r="R97" s="36"/>
      <c r="S97" s="36"/>
      <c r="T97" s="36"/>
      <c r="U97" s="36"/>
      <c r="V97" s="36"/>
      <c r="W97" s="298">
        <v>150000000</v>
      </c>
      <c r="X97" s="298">
        <v>100000000</v>
      </c>
      <c r="Y97" s="298">
        <v>100000000</v>
      </c>
      <c r="Z97" s="298"/>
      <c r="AA97" s="298">
        <v>50000000</v>
      </c>
      <c r="AB97" s="36"/>
      <c r="AC97" s="36"/>
      <c r="AD97" s="36"/>
      <c r="AE97" s="36"/>
      <c r="AF97" s="36"/>
      <c r="AG97" s="36"/>
      <c r="AH97" s="36"/>
      <c r="AI97" s="36"/>
      <c r="AJ97" s="36"/>
      <c r="AK97" s="36"/>
      <c r="AL97" s="36"/>
      <c r="AM97" s="36"/>
      <c r="AN97" s="36"/>
      <c r="AO97" s="36"/>
      <c r="AP97" s="36"/>
      <c r="AQ97" s="36"/>
      <c r="AR97" s="36"/>
      <c r="AS97" s="36"/>
      <c r="AT97" s="36"/>
      <c r="AU97" s="34">
        <f t="shared" si="70"/>
        <v>200000000</v>
      </c>
      <c r="AV97" s="34">
        <f t="shared" si="70"/>
        <v>100000000</v>
      </c>
      <c r="AW97" s="34">
        <f t="shared" si="70"/>
        <v>100000000</v>
      </c>
      <c r="AX97" s="38"/>
    </row>
    <row r="98" spans="1:50" ht="24.75" customHeight="1" x14ac:dyDescent="0.2">
      <c r="A98" s="133"/>
      <c r="B98" s="79">
        <v>8</v>
      </c>
      <c r="C98" s="131" t="s">
        <v>234</v>
      </c>
      <c r="D98" s="82"/>
      <c r="E98" s="82"/>
      <c r="F98" s="82"/>
      <c r="G98" s="83"/>
      <c r="H98" s="83"/>
      <c r="I98" s="83"/>
      <c r="J98" s="83"/>
      <c r="K98" s="83"/>
      <c r="L98" s="83"/>
      <c r="M98" s="83"/>
      <c r="N98" s="83"/>
      <c r="O98" s="50">
        <f t="shared" ref="O98:AW98" si="71">O99+O102+O104+O106</f>
        <v>0</v>
      </c>
      <c r="P98" s="50">
        <f t="shared" si="71"/>
        <v>0</v>
      </c>
      <c r="Q98" s="50">
        <f t="shared" si="71"/>
        <v>0</v>
      </c>
      <c r="R98" s="50"/>
      <c r="S98" s="50">
        <f t="shared" si="71"/>
        <v>0</v>
      </c>
      <c r="T98" s="50">
        <f t="shared" si="71"/>
        <v>0</v>
      </c>
      <c r="U98" s="50">
        <f t="shared" si="71"/>
        <v>0</v>
      </c>
      <c r="V98" s="50"/>
      <c r="W98" s="50">
        <f t="shared" si="71"/>
        <v>60000000</v>
      </c>
      <c r="X98" s="50">
        <f t="shared" si="71"/>
        <v>0</v>
      </c>
      <c r="Y98" s="50">
        <f t="shared" si="71"/>
        <v>0</v>
      </c>
      <c r="Z98" s="50"/>
      <c r="AA98" s="50">
        <f t="shared" si="71"/>
        <v>0</v>
      </c>
      <c r="AB98" s="50">
        <f t="shared" si="71"/>
        <v>0</v>
      </c>
      <c r="AC98" s="50">
        <f t="shared" si="71"/>
        <v>0</v>
      </c>
      <c r="AD98" s="50"/>
      <c r="AE98" s="50">
        <f t="shared" si="71"/>
        <v>0</v>
      </c>
      <c r="AF98" s="50">
        <f t="shared" si="71"/>
        <v>0</v>
      </c>
      <c r="AG98" s="50">
        <f t="shared" si="71"/>
        <v>0</v>
      </c>
      <c r="AH98" s="50">
        <f t="shared" si="71"/>
        <v>0</v>
      </c>
      <c r="AI98" s="50">
        <f t="shared" si="71"/>
        <v>0</v>
      </c>
      <c r="AJ98" s="50">
        <f t="shared" si="71"/>
        <v>0</v>
      </c>
      <c r="AK98" s="50">
        <f t="shared" si="71"/>
        <v>4462000000</v>
      </c>
      <c r="AL98" s="50">
        <f t="shared" si="71"/>
        <v>469040586</v>
      </c>
      <c r="AM98" s="50">
        <f t="shared" si="71"/>
        <v>469040586</v>
      </c>
      <c r="AN98" s="50">
        <f t="shared" si="71"/>
        <v>0</v>
      </c>
      <c r="AO98" s="50">
        <f t="shared" si="71"/>
        <v>0</v>
      </c>
      <c r="AP98" s="50">
        <f t="shared" si="71"/>
        <v>0</v>
      </c>
      <c r="AQ98" s="50"/>
      <c r="AR98" s="50">
        <f t="shared" si="71"/>
        <v>0</v>
      </c>
      <c r="AS98" s="50">
        <f t="shared" si="71"/>
        <v>0</v>
      </c>
      <c r="AT98" s="50">
        <f t="shared" si="71"/>
        <v>0</v>
      </c>
      <c r="AU98" s="50">
        <f t="shared" si="71"/>
        <v>4522000000</v>
      </c>
      <c r="AV98" s="50">
        <f t="shared" si="71"/>
        <v>469040586</v>
      </c>
      <c r="AW98" s="50">
        <f t="shared" si="71"/>
        <v>469040586</v>
      </c>
      <c r="AX98" s="50"/>
    </row>
    <row r="99" spans="1:50" ht="24.75" customHeight="1" x14ac:dyDescent="0.2">
      <c r="A99" s="133"/>
      <c r="B99" s="400"/>
      <c r="C99" s="89">
        <v>25</v>
      </c>
      <c r="D99" s="90" t="s">
        <v>235</v>
      </c>
      <c r="E99" s="414"/>
      <c r="F99" s="415"/>
      <c r="G99" s="92"/>
      <c r="H99" s="92"/>
      <c r="I99" s="92"/>
      <c r="J99" s="92"/>
      <c r="K99" s="92"/>
      <c r="L99" s="92"/>
      <c r="M99" s="92"/>
      <c r="N99" s="92"/>
      <c r="O99" s="26">
        <f t="shared" ref="O99:AW99" si="72">SUM(O100:O101)</f>
        <v>0</v>
      </c>
      <c r="P99" s="26">
        <f t="shared" si="72"/>
        <v>0</v>
      </c>
      <c r="Q99" s="26">
        <f t="shared" si="72"/>
        <v>0</v>
      </c>
      <c r="R99" s="26"/>
      <c r="S99" s="26">
        <f t="shared" si="72"/>
        <v>0</v>
      </c>
      <c r="T99" s="26">
        <f t="shared" si="72"/>
        <v>0</v>
      </c>
      <c r="U99" s="26">
        <f t="shared" si="72"/>
        <v>0</v>
      </c>
      <c r="V99" s="26"/>
      <c r="W99" s="26">
        <f t="shared" si="72"/>
        <v>20000000</v>
      </c>
      <c r="X99" s="26">
        <f t="shared" si="72"/>
        <v>0</v>
      </c>
      <c r="Y99" s="26">
        <f t="shared" si="72"/>
        <v>0</v>
      </c>
      <c r="Z99" s="26"/>
      <c r="AA99" s="26">
        <f t="shared" si="72"/>
        <v>0</v>
      </c>
      <c r="AB99" s="26">
        <f t="shared" si="72"/>
        <v>0</v>
      </c>
      <c r="AC99" s="26">
        <f t="shared" si="72"/>
        <v>0</v>
      </c>
      <c r="AD99" s="26"/>
      <c r="AE99" s="26">
        <f t="shared" si="72"/>
        <v>0</v>
      </c>
      <c r="AF99" s="26">
        <f t="shared" si="72"/>
        <v>0</v>
      </c>
      <c r="AG99" s="26">
        <f t="shared" si="72"/>
        <v>0</v>
      </c>
      <c r="AH99" s="26">
        <f t="shared" si="72"/>
        <v>0</v>
      </c>
      <c r="AI99" s="26">
        <f t="shared" si="72"/>
        <v>0</v>
      </c>
      <c r="AJ99" s="26">
        <f t="shared" si="72"/>
        <v>0</v>
      </c>
      <c r="AK99" s="26">
        <f t="shared" si="72"/>
        <v>0</v>
      </c>
      <c r="AL99" s="26">
        <f t="shared" si="72"/>
        <v>0</v>
      </c>
      <c r="AM99" s="26">
        <f t="shared" si="72"/>
        <v>0</v>
      </c>
      <c r="AN99" s="26">
        <f t="shared" si="72"/>
        <v>0</v>
      </c>
      <c r="AO99" s="26">
        <f t="shared" si="72"/>
        <v>0</v>
      </c>
      <c r="AP99" s="26">
        <f t="shared" si="72"/>
        <v>0</v>
      </c>
      <c r="AQ99" s="26"/>
      <c r="AR99" s="26">
        <f t="shared" si="72"/>
        <v>0</v>
      </c>
      <c r="AS99" s="26">
        <f t="shared" si="72"/>
        <v>0</v>
      </c>
      <c r="AT99" s="26">
        <f t="shared" si="72"/>
        <v>0</v>
      </c>
      <c r="AU99" s="26">
        <f t="shared" si="72"/>
        <v>20000000</v>
      </c>
      <c r="AV99" s="26">
        <f t="shared" si="72"/>
        <v>0</v>
      </c>
      <c r="AW99" s="26">
        <f t="shared" si="72"/>
        <v>0</v>
      </c>
      <c r="AX99" s="26"/>
    </row>
    <row r="100" spans="1:50" s="195" customFormat="1" ht="73.5" customHeight="1" x14ac:dyDescent="0.25">
      <c r="A100" s="133"/>
      <c r="B100" s="133"/>
      <c r="C100" s="114">
        <v>16</v>
      </c>
      <c r="D100" s="97" t="s">
        <v>236</v>
      </c>
      <c r="E100" s="114">
        <v>45</v>
      </c>
      <c r="F100" s="114">
        <v>90</v>
      </c>
      <c r="G100" s="301">
        <v>108</v>
      </c>
      <c r="H100" s="396" t="s">
        <v>237</v>
      </c>
      <c r="I100" s="416" t="s">
        <v>238</v>
      </c>
      <c r="J100" s="417" t="s">
        <v>183</v>
      </c>
      <c r="K100" s="417">
        <v>1</v>
      </c>
      <c r="L100" s="98" t="s">
        <v>31</v>
      </c>
      <c r="M100" s="104">
        <v>16</v>
      </c>
      <c r="N100" s="104" t="s">
        <v>239</v>
      </c>
      <c r="O100" s="38"/>
      <c r="P100" s="38"/>
      <c r="Q100" s="38"/>
      <c r="R100" s="356"/>
      <c r="S100" s="356"/>
      <c r="T100" s="356"/>
      <c r="U100" s="356"/>
      <c r="V100" s="356"/>
      <c r="W100" s="356">
        <v>10000000</v>
      </c>
      <c r="X100" s="356"/>
      <c r="Y100" s="356"/>
      <c r="Z100" s="356"/>
      <c r="AA100" s="356"/>
      <c r="AB100" s="356"/>
      <c r="AC100" s="356"/>
      <c r="AD100" s="356"/>
      <c r="AE100" s="356"/>
      <c r="AF100" s="356"/>
      <c r="AG100" s="356"/>
      <c r="AH100" s="356"/>
      <c r="AI100" s="356"/>
      <c r="AJ100" s="356"/>
      <c r="AK100" s="356"/>
      <c r="AL100" s="356"/>
      <c r="AM100" s="356"/>
      <c r="AN100" s="356"/>
      <c r="AO100" s="356"/>
      <c r="AP100" s="356"/>
      <c r="AQ100" s="357"/>
      <c r="AR100" s="357"/>
      <c r="AS100" s="357"/>
      <c r="AT100" s="357"/>
      <c r="AU100" s="34">
        <f t="shared" ref="AU100:AW101" si="73">AR100+AN100+AK100+AH100+AE100+AA100+W100+S100+O100</f>
        <v>10000000</v>
      </c>
      <c r="AV100" s="34">
        <f t="shared" si="73"/>
        <v>0</v>
      </c>
      <c r="AW100" s="34">
        <f t="shared" si="73"/>
        <v>0</v>
      </c>
      <c r="AX100" s="38"/>
    </row>
    <row r="101" spans="1:50" s="195" customFormat="1" ht="72.75" customHeight="1" x14ac:dyDescent="0.25">
      <c r="A101" s="133"/>
      <c r="B101" s="133"/>
      <c r="C101" s="110">
        <v>16</v>
      </c>
      <c r="D101" s="380" t="s">
        <v>236</v>
      </c>
      <c r="E101" s="110">
        <v>45</v>
      </c>
      <c r="F101" s="110">
        <v>90</v>
      </c>
      <c r="G101" s="301">
        <v>109</v>
      </c>
      <c r="H101" s="319" t="s">
        <v>240</v>
      </c>
      <c r="I101" s="189" t="s">
        <v>241</v>
      </c>
      <c r="J101" s="180" t="s">
        <v>183</v>
      </c>
      <c r="K101" s="184">
        <v>1</v>
      </c>
      <c r="L101" s="182" t="s">
        <v>31</v>
      </c>
      <c r="M101" s="104">
        <v>16</v>
      </c>
      <c r="N101" s="104" t="s">
        <v>239</v>
      </c>
      <c r="O101" s="38"/>
      <c r="P101" s="38"/>
      <c r="Q101" s="38"/>
      <c r="R101" s="357"/>
      <c r="S101" s="357"/>
      <c r="T101" s="357"/>
      <c r="U101" s="357"/>
      <c r="V101" s="357"/>
      <c r="W101" s="357">
        <v>10000000</v>
      </c>
      <c r="X101" s="357"/>
      <c r="Y101" s="357"/>
      <c r="Z101" s="357"/>
      <c r="AA101" s="357"/>
      <c r="AB101" s="357"/>
      <c r="AC101" s="357"/>
      <c r="AD101" s="357"/>
      <c r="AE101" s="357"/>
      <c r="AF101" s="357"/>
      <c r="AG101" s="357"/>
      <c r="AH101" s="357"/>
      <c r="AI101" s="357"/>
      <c r="AJ101" s="357"/>
      <c r="AK101" s="357"/>
      <c r="AL101" s="357"/>
      <c r="AM101" s="357"/>
      <c r="AN101" s="357"/>
      <c r="AO101" s="357"/>
      <c r="AP101" s="357"/>
      <c r="AQ101" s="357"/>
      <c r="AR101" s="357"/>
      <c r="AS101" s="357"/>
      <c r="AT101" s="357"/>
      <c r="AU101" s="34">
        <f t="shared" si="73"/>
        <v>10000000</v>
      </c>
      <c r="AV101" s="34">
        <f t="shared" si="73"/>
        <v>0</v>
      </c>
      <c r="AW101" s="34">
        <f t="shared" si="73"/>
        <v>0</v>
      </c>
      <c r="AX101" s="38"/>
    </row>
    <row r="102" spans="1:50" s="196" customFormat="1" ht="23.25" customHeight="1" x14ac:dyDescent="0.25">
      <c r="A102" s="136"/>
      <c r="B102" s="418"/>
      <c r="C102" s="126">
        <v>26</v>
      </c>
      <c r="D102" s="93" t="s">
        <v>242</v>
      </c>
      <c r="E102" s="116"/>
      <c r="F102" s="339"/>
      <c r="G102" s="126"/>
      <c r="H102" s="126"/>
      <c r="I102" s="126"/>
      <c r="J102" s="126"/>
      <c r="K102" s="126"/>
      <c r="L102" s="126"/>
      <c r="M102" s="126"/>
      <c r="N102" s="126"/>
      <c r="O102" s="26">
        <f t="shared" ref="O102:AW102" si="74">SUM(O103)</f>
        <v>0</v>
      </c>
      <c r="P102" s="26">
        <f t="shared" si="74"/>
        <v>0</v>
      </c>
      <c r="Q102" s="26">
        <f t="shared" si="74"/>
        <v>0</v>
      </c>
      <c r="R102" s="26"/>
      <c r="S102" s="26">
        <f t="shared" si="74"/>
        <v>0</v>
      </c>
      <c r="T102" s="26">
        <f t="shared" si="74"/>
        <v>0</v>
      </c>
      <c r="U102" s="26">
        <f t="shared" si="74"/>
        <v>0</v>
      </c>
      <c r="V102" s="26"/>
      <c r="W102" s="26">
        <f t="shared" si="74"/>
        <v>0</v>
      </c>
      <c r="X102" s="26">
        <f t="shared" si="74"/>
        <v>0</v>
      </c>
      <c r="Y102" s="26">
        <f t="shared" si="74"/>
        <v>0</v>
      </c>
      <c r="Z102" s="26"/>
      <c r="AA102" s="26">
        <f t="shared" si="74"/>
        <v>0</v>
      </c>
      <c r="AB102" s="26">
        <f t="shared" si="74"/>
        <v>0</v>
      </c>
      <c r="AC102" s="26">
        <f t="shared" si="74"/>
        <v>0</v>
      </c>
      <c r="AD102" s="26"/>
      <c r="AE102" s="26">
        <f t="shared" si="74"/>
        <v>0</v>
      </c>
      <c r="AF102" s="26">
        <f t="shared" si="74"/>
        <v>0</v>
      </c>
      <c r="AG102" s="26">
        <f t="shared" si="74"/>
        <v>0</v>
      </c>
      <c r="AH102" s="26">
        <f t="shared" si="74"/>
        <v>0</v>
      </c>
      <c r="AI102" s="26">
        <f t="shared" si="74"/>
        <v>0</v>
      </c>
      <c r="AJ102" s="26">
        <f t="shared" si="74"/>
        <v>0</v>
      </c>
      <c r="AK102" s="26">
        <f t="shared" si="74"/>
        <v>700000000</v>
      </c>
      <c r="AL102" s="26">
        <f t="shared" si="74"/>
        <v>0</v>
      </c>
      <c r="AM102" s="26">
        <f t="shared" si="74"/>
        <v>0</v>
      </c>
      <c r="AN102" s="26">
        <f t="shared" si="74"/>
        <v>0</v>
      </c>
      <c r="AO102" s="26">
        <f t="shared" si="74"/>
        <v>0</v>
      </c>
      <c r="AP102" s="26">
        <f t="shared" si="74"/>
        <v>0</v>
      </c>
      <c r="AQ102" s="26"/>
      <c r="AR102" s="26">
        <f t="shared" si="74"/>
        <v>0</v>
      </c>
      <c r="AS102" s="26">
        <f t="shared" si="74"/>
        <v>0</v>
      </c>
      <c r="AT102" s="26">
        <f t="shared" si="74"/>
        <v>0</v>
      </c>
      <c r="AU102" s="26">
        <f t="shared" si="74"/>
        <v>700000000</v>
      </c>
      <c r="AV102" s="26">
        <f t="shared" si="74"/>
        <v>0</v>
      </c>
      <c r="AW102" s="26">
        <f t="shared" si="74"/>
        <v>0</v>
      </c>
      <c r="AX102" s="26"/>
    </row>
    <row r="103" spans="1:50" s="195" customFormat="1" ht="73.5" customHeight="1" x14ac:dyDescent="0.25">
      <c r="A103" s="133"/>
      <c r="B103" s="133"/>
      <c r="C103" s="109">
        <v>16</v>
      </c>
      <c r="D103" s="377" t="s">
        <v>236</v>
      </c>
      <c r="E103" s="109">
        <v>45</v>
      </c>
      <c r="F103" s="109">
        <v>90</v>
      </c>
      <c r="G103" s="330">
        <v>110</v>
      </c>
      <c r="H103" s="322" t="s">
        <v>243</v>
      </c>
      <c r="I103" s="198" t="s">
        <v>244</v>
      </c>
      <c r="J103" s="303" t="s">
        <v>183</v>
      </c>
      <c r="K103" s="300">
        <v>1</v>
      </c>
      <c r="L103" s="182" t="s">
        <v>31</v>
      </c>
      <c r="M103" s="103">
        <v>4</v>
      </c>
      <c r="N103" s="103" t="s">
        <v>74</v>
      </c>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v>700000000</v>
      </c>
      <c r="AL103" s="38"/>
      <c r="AM103" s="38"/>
      <c r="AN103" s="38"/>
      <c r="AO103" s="38"/>
      <c r="AP103" s="38"/>
      <c r="AQ103" s="38"/>
      <c r="AR103" s="38"/>
      <c r="AS103" s="38"/>
      <c r="AT103" s="38"/>
      <c r="AU103" s="38">
        <f>AR103+AN103+AK103+AH103+AE103+AA103+W103+S103+O103</f>
        <v>700000000</v>
      </c>
      <c r="AV103" s="38">
        <f>AS103+AO103+AL103+AI103+AF103+AB103+X103+T103+P103</f>
        <v>0</v>
      </c>
      <c r="AW103" s="38">
        <f>AT103+AP103+AM103+AJ103+AG103+AC103+Y103+U103+Q103</f>
        <v>0</v>
      </c>
      <c r="AX103" s="368"/>
    </row>
    <row r="104" spans="1:50" s="195" customFormat="1" ht="24.75" customHeight="1" x14ac:dyDescent="0.25">
      <c r="A104" s="133"/>
      <c r="B104" s="133"/>
      <c r="C104" s="89">
        <v>27</v>
      </c>
      <c r="D104" s="90" t="s">
        <v>245</v>
      </c>
      <c r="E104" s="419"/>
      <c r="F104" s="415"/>
      <c r="G104" s="420"/>
      <c r="H104" s="420"/>
      <c r="I104" s="420"/>
      <c r="J104" s="420"/>
      <c r="K104" s="420"/>
      <c r="L104" s="420"/>
      <c r="M104" s="420"/>
      <c r="N104" s="420"/>
      <c r="O104" s="26">
        <f t="shared" ref="O104:AW104" si="75">SUM(O105)</f>
        <v>0</v>
      </c>
      <c r="P104" s="26">
        <f t="shared" si="75"/>
        <v>0</v>
      </c>
      <c r="Q104" s="26">
        <f t="shared" si="75"/>
        <v>0</v>
      </c>
      <c r="R104" s="26"/>
      <c r="S104" s="26">
        <f t="shared" si="75"/>
        <v>0</v>
      </c>
      <c r="T104" s="26">
        <f t="shared" si="75"/>
        <v>0</v>
      </c>
      <c r="U104" s="26">
        <f t="shared" si="75"/>
        <v>0</v>
      </c>
      <c r="V104" s="26"/>
      <c r="W104" s="26">
        <f t="shared" si="75"/>
        <v>0</v>
      </c>
      <c r="X104" s="26">
        <f t="shared" si="75"/>
        <v>0</v>
      </c>
      <c r="Y104" s="26">
        <f t="shared" si="75"/>
        <v>0</v>
      </c>
      <c r="Z104" s="26"/>
      <c r="AA104" s="26">
        <f t="shared" si="75"/>
        <v>0</v>
      </c>
      <c r="AB104" s="26">
        <f t="shared" si="75"/>
        <v>0</v>
      </c>
      <c r="AC104" s="26">
        <f t="shared" si="75"/>
        <v>0</v>
      </c>
      <c r="AD104" s="26"/>
      <c r="AE104" s="26">
        <f t="shared" si="75"/>
        <v>0</v>
      </c>
      <c r="AF104" s="26">
        <f t="shared" si="75"/>
        <v>0</v>
      </c>
      <c r="AG104" s="26">
        <f t="shared" si="75"/>
        <v>0</v>
      </c>
      <c r="AH104" s="26">
        <f t="shared" si="75"/>
        <v>0</v>
      </c>
      <c r="AI104" s="26">
        <f t="shared" si="75"/>
        <v>0</v>
      </c>
      <c r="AJ104" s="26">
        <f t="shared" si="75"/>
        <v>0</v>
      </c>
      <c r="AK104" s="26">
        <f t="shared" si="75"/>
        <v>3762000000</v>
      </c>
      <c r="AL104" s="26">
        <f t="shared" si="75"/>
        <v>469040586</v>
      </c>
      <c r="AM104" s="26">
        <f t="shared" si="75"/>
        <v>469040586</v>
      </c>
      <c r="AN104" s="26">
        <f t="shared" si="75"/>
        <v>0</v>
      </c>
      <c r="AO104" s="26">
        <f t="shared" si="75"/>
        <v>0</v>
      </c>
      <c r="AP104" s="26">
        <f t="shared" si="75"/>
        <v>0</v>
      </c>
      <c r="AQ104" s="26"/>
      <c r="AR104" s="26">
        <f t="shared" si="75"/>
        <v>0</v>
      </c>
      <c r="AS104" s="26">
        <f t="shared" si="75"/>
        <v>0</v>
      </c>
      <c r="AT104" s="26">
        <f t="shared" si="75"/>
        <v>0</v>
      </c>
      <c r="AU104" s="26">
        <f t="shared" si="75"/>
        <v>3762000000</v>
      </c>
      <c r="AV104" s="26">
        <f t="shared" si="75"/>
        <v>469040586</v>
      </c>
      <c r="AW104" s="26">
        <f t="shared" si="75"/>
        <v>469040586</v>
      </c>
      <c r="AX104" s="26"/>
    </row>
    <row r="105" spans="1:50" s="195" customFormat="1" ht="78" customHeight="1" x14ac:dyDescent="0.25">
      <c r="A105" s="133"/>
      <c r="B105" s="133"/>
      <c r="C105" s="379" t="s">
        <v>246</v>
      </c>
      <c r="D105" s="377" t="s">
        <v>247</v>
      </c>
      <c r="E105" s="379" t="s">
        <v>248</v>
      </c>
      <c r="F105" s="379" t="s">
        <v>249</v>
      </c>
      <c r="G105" s="302">
        <v>111</v>
      </c>
      <c r="H105" s="319" t="s">
        <v>250</v>
      </c>
      <c r="I105" s="199" t="s">
        <v>251</v>
      </c>
      <c r="J105" s="180" t="s">
        <v>183</v>
      </c>
      <c r="K105" s="184">
        <v>1</v>
      </c>
      <c r="L105" s="200" t="s">
        <v>31</v>
      </c>
      <c r="M105" s="103">
        <v>10</v>
      </c>
      <c r="N105" s="106" t="s">
        <v>252</v>
      </c>
      <c r="O105" s="38"/>
      <c r="P105" s="38"/>
      <c r="Q105" s="38"/>
      <c r="R105" s="34"/>
      <c r="S105" s="34"/>
      <c r="T105" s="34"/>
      <c r="U105" s="34"/>
      <c r="V105" s="34"/>
      <c r="W105" s="34"/>
      <c r="X105" s="34"/>
      <c r="Y105" s="34"/>
      <c r="Z105" s="34"/>
      <c r="AA105" s="34"/>
      <c r="AB105" s="34"/>
      <c r="AC105" s="34"/>
      <c r="AD105" s="34"/>
      <c r="AE105" s="34"/>
      <c r="AF105" s="34"/>
      <c r="AG105" s="34"/>
      <c r="AH105" s="34"/>
      <c r="AI105" s="34"/>
      <c r="AJ105" s="34"/>
      <c r="AK105" s="34">
        <v>3762000000</v>
      </c>
      <c r="AL105" s="34">
        <v>469040586</v>
      </c>
      <c r="AM105" s="34">
        <v>469040586</v>
      </c>
      <c r="AN105" s="34"/>
      <c r="AO105" s="34"/>
      <c r="AP105" s="34"/>
      <c r="AQ105" s="34"/>
      <c r="AR105" s="34"/>
      <c r="AS105" s="34"/>
      <c r="AT105" s="34"/>
      <c r="AU105" s="34">
        <f>AR105+AN105+AK105+AH105+AE105+AA105+W105+S105+O105</f>
        <v>3762000000</v>
      </c>
      <c r="AV105" s="34">
        <f>AS105+AO105+AL105+AI105+AF105+AB105+X105+T105+P105</f>
        <v>469040586</v>
      </c>
      <c r="AW105" s="34">
        <f>AT105+AP105+AM105+AJ105+AG105+AC105+Y105+U105+Q105</f>
        <v>469040586</v>
      </c>
      <c r="AX105" s="38"/>
    </row>
    <row r="106" spans="1:50" s="195" customFormat="1" ht="24.75" customHeight="1" x14ac:dyDescent="0.25">
      <c r="A106" s="133"/>
      <c r="B106" s="133"/>
      <c r="C106" s="89">
        <v>28</v>
      </c>
      <c r="D106" s="90" t="s">
        <v>253</v>
      </c>
      <c r="E106" s="116"/>
      <c r="F106" s="93"/>
      <c r="G106" s="420"/>
      <c r="H106" s="420"/>
      <c r="I106" s="420"/>
      <c r="J106" s="420"/>
      <c r="K106" s="420"/>
      <c r="L106" s="420"/>
      <c r="M106" s="420"/>
      <c r="N106" s="420"/>
      <c r="O106" s="26">
        <f t="shared" ref="O106:AW106" si="76">SUM(O107:O108)</f>
        <v>0</v>
      </c>
      <c r="P106" s="26">
        <f t="shared" si="76"/>
        <v>0</v>
      </c>
      <c r="Q106" s="26">
        <f t="shared" si="76"/>
        <v>0</v>
      </c>
      <c r="R106" s="26"/>
      <c r="S106" s="26">
        <f t="shared" si="76"/>
        <v>0</v>
      </c>
      <c r="T106" s="26">
        <f t="shared" si="76"/>
        <v>0</v>
      </c>
      <c r="U106" s="26">
        <f t="shared" si="76"/>
        <v>0</v>
      </c>
      <c r="V106" s="26"/>
      <c r="W106" s="26">
        <f t="shared" si="76"/>
        <v>40000000</v>
      </c>
      <c r="X106" s="26">
        <f t="shared" si="76"/>
        <v>0</v>
      </c>
      <c r="Y106" s="26">
        <f t="shared" si="76"/>
        <v>0</v>
      </c>
      <c r="Z106" s="26"/>
      <c r="AA106" s="26">
        <f t="shared" si="76"/>
        <v>0</v>
      </c>
      <c r="AB106" s="26">
        <f t="shared" si="76"/>
        <v>0</v>
      </c>
      <c r="AC106" s="26">
        <f t="shared" si="76"/>
        <v>0</v>
      </c>
      <c r="AD106" s="26"/>
      <c r="AE106" s="26">
        <f t="shared" si="76"/>
        <v>0</v>
      </c>
      <c r="AF106" s="26">
        <f t="shared" si="76"/>
        <v>0</v>
      </c>
      <c r="AG106" s="26">
        <f t="shared" si="76"/>
        <v>0</v>
      </c>
      <c r="AH106" s="26">
        <f t="shared" si="76"/>
        <v>0</v>
      </c>
      <c r="AI106" s="26">
        <f t="shared" si="76"/>
        <v>0</v>
      </c>
      <c r="AJ106" s="26">
        <f t="shared" si="76"/>
        <v>0</v>
      </c>
      <c r="AK106" s="26">
        <f t="shared" si="76"/>
        <v>0</v>
      </c>
      <c r="AL106" s="26">
        <f t="shared" si="76"/>
        <v>0</v>
      </c>
      <c r="AM106" s="26">
        <f t="shared" si="76"/>
        <v>0</v>
      </c>
      <c r="AN106" s="26">
        <f t="shared" si="76"/>
        <v>0</v>
      </c>
      <c r="AO106" s="26">
        <f t="shared" si="76"/>
        <v>0</v>
      </c>
      <c r="AP106" s="26">
        <f t="shared" si="76"/>
        <v>0</v>
      </c>
      <c r="AQ106" s="26"/>
      <c r="AR106" s="26">
        <f t="shared" si="76"/>
        <v>0</v>
      </c>
      <c r="AS106" s="26">
        <f t="shared" si="76"/>
        <v>0</v>
      </c>
      <c r="AT106" s="26">
        <f t="shared" si="76"/>
        <v>0</v>
      </c>
      <c r="AU106" s="26">
        <f t="shared" si="76"/>
        <v>40000000</v>
      </c>
      <c r="AV106" s="26">
        <f t="shared" si="76"/>
        <v>0</v>
      </c>
      <c r="AW106" s="26">
        <f t="shared" si="76"/>
        <v>0</v>
      </c>
      <c r="AX106" s="26"/>
    </row>
    <row r="107" spans="1:50" s="195" customFormat="1" ht="66" customHeight="1" x14ac:dyDescent="0.25">
      <c r="A107" s="133"/>
      <c r="B107" s="136"/>
      <c r="C107" s="202" t="s">
        <v>246</v>
      </c>
      <c r="D107" s="471" t="s">
        <v>247</v>
      </c>
      <c r="E107" s="140" t="s">
        <v>248</v>
      </c>
      <c r="F107" s="140" t="s">
        <v>254</v>
      </c>
      <c r="G107" s="302">
        <v>112</v>
      </c>
      <c r="H107" s="319" t="s">
        <v>255</v>
      </c>
      <c r="I107" s="189" t="s">
        <v>256</v>
      </c>
      <c r="J107" s="186" t="s">
        <v>183</v>
      </c>
      <c r="K107" s="158">
        <v>1</v>
      </c>
      <c r="L107" s="185" t="s">
        <v>39</v>
      </c>
      <c r="M107" s="103">
        <v>4</v>
      </c>
      <c r="N107" s="106" t="s">
        <v>74</v>
      </c>
      <c r="O107" s="38"/>
      <c r="P107" s="38"/>
      <c r="Q107" s="38"/>
      <c r="R107" s="34"/>
      <c r="S107" s="34"/>
      <c r="T107" s="34"/>
      <c r="U107" s="34"/>
      <c r="V107" s="34"/>
      <c r="W107" s="34">
        <v>5000000</v>
      </c>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f t="shared" ref="AU107:AW108" si="77">AR107+AN107+AK107+AH107+AE107+AA107+W107+S107+O107</f>
        <v>5000000</v>
      </c>
      <c r="AV107" s="34">
        <f t="shared" si="77"/>
        <v>0</v>
      </c>
      <c r="AW107" s="34">
        <f t="shared" si="77"/>
        <v>0</v>
      </c>
      <c r="AX107" s="38"/>
    </row>
    <row r="108" spans="1:50" s="195" customFormat="1" ht="77.25" customHeight="1" x14ac:dyDescent="0.25">
      <c r="A108" s="133"/>
      <c r="B108" s="203"/>
      <c r="C108" s="110"/>
      <c r="D108" s="472"/>
      <c r="E108" s="133"/>
      <c r="F108" s="133"/>
      <c r="G108" s="421">
        <v>113</v>
      </c>
      <c r="H108" s="396" t="s">
        <v>257</v>
      </c>
      <c r="I108" s="422" t="s">
        <v>258</v>
      </c>
      <c r="J108" s="423" t="s">
        <v>183</v>
      </c>
      <c r="K108" s="424">
        <v>1</v>
      </c>
      <c r="L108" s="425" t="s">
        <v>39</v>
      </c>
      <c r="M108" s="392">
        <v>4</v>
      </c>
      <c r="N108" s="340" t="s">
        <v>74</v>
      </c>
      <c r="O108" s="356"/>
      <c r="P108" s="356"/>
      <c r="Q108" s="356"/>
      <c r="R108" s="357"/>
      <c r="S108" s="357"/>
      <c r="T108" s="357"/>
      <c r="U108" s="357"/>
      <c r="V108" s="357"/>
      <c r="W108" s="357">
        <v>35000000</v>
      </c>
      <c r="X108" s="357"/>
      <c r="Y108" s="357"/>
      <c r="Z108" s="357"/>
      <c r="AA108" s="357"/>
      <c r="AB108" s="357"/>
      <c r="AC108" s="357"/>
      <c r="AD108" s="357"/>
      <c r="AE108" s="357"/>
      <c r="AF108" s="357"/>
      <c r="AG108" s="357"/>
      <c r="AH108" s="357"/>
      <c r="AI108" s="357"/>
      <c r="AJ108" s="357"/>
      <c r="AK108" s="357"/>
      <c r="AL108" s="357"/>
      <c r="AM108" s="357"/>
      <c r="AN108" s="357"/>
      <c r="AO108" s="357"/>
      <c r="AP108" s="357"/>
      <c r="AQ108" s="357"/>
      <c r="AR108" s="34"/>
      <c r="AS108" s="34"/>
      <c r="AT108" s="34"/>
      <c r="AU108" s="34">
        <f t="shared" si="77"/>
        <v>35000000</v>
      </c>
      <c r="AV108" s="34">
        <f t="shared" si="77"/>
        <v>0</v>
      </c>
      <c r="AW108" s="34">
        <f t="shared" si="77"/>
        <v>0</v>
      </c>
      <c r="AX108" s="38"/>
    </row>
    <row r="109" spans="1:50" s="195" customFormat="1" ht="24.75" customHeight="1" x14ac:dyDescent="0.25">
      <c r="A109" s="133"/>
      <c r="B109" s="79">
        <v>9</v>
      </c>
      <c r="C109" s="131" t="s">
        <v>259</v>
      </c>
      <c r="D109" s="81"/>
      <c r="E109" s="82"/>
      <c r="F109" s="82"/>
      <c r="G109" s="83"/>
      <c r="H109" s="83"/>
      <c r="I109" s="83"/>
      <c r="J109" s="83"/>
      <c r="K109" s="83"/>
      <c r="L109" s="83"/>
      <c r="M109" s="83"/>
      <c r="N109" s="83"/>
      <c r="O109" s="25">
        <f t="shared" ref="O109:AW109" si="78">O110+O114+O116</f>
        <v>0</v>
      </c>
      <c r="P109" s="25">
        <f t="shared" si="78"/>
        <v>0</v>
      </c>
      <c r="Q109" s="25">
        <f t="shared" si="78"/>
        <v>0</v>
      </c>
      <c r="R109" s="25"/>
      <c r="S109" s="25">
        <f t="shared" si="78"/>
        <v>0</v>
      </c>
      <c r="T109" s="25">
        <f t="shared" si="78"/>
        <v>0</v>
      </c>
      <c r="U109" s="25">
        <f t="shared" si="78"/>
        <v>0</v>
      </c>
      <c r="V109" s="25"/>
      <c r="W109" s="25">
        <f t="shared" si="78"/>
        <v>2798072200</v>
      </c>
      <c r="X109" s="25">
        <f t="shared" si="78"/>
        <v>104000000</v>
      </c>
      <c r="Y109" s="25">
        <f t="shared" si="78"/>
        <v>66200000</v>
      </c>
      <c r="Z109" s="25"/>
      <c r="AA109" s="25">
        <f t="shared" si="78"/>
        <v>0</v>
      </c>
      <c r="AB109" s="25">
        <f t="shared" si="78"/>
        <v>0</v>
      </c>
      <c r="AC109" s="25">
        <f t="shared" si="78"/>
        <v>0</v>
      </c>
      <c r="AD109" s="25"/>
      <c r="AE109" s="25">
        <f t="shared" si="78"/>
        <v>0</v>
      </c>
      <c r="AF109" s="25">
        <f t="shared" si="78"/>
        <v>0</v>
      </c>
      <c r="AG109" s="25">
        <f t="shared" si="78"/>
        <v>0</v>
      </c>
      <c r="AH109" s="25">
        <f t="shared" si="78"/>
        <v>0</v>
      </c>
      <c r="AI109" s="25">
        <f t="shared" si="78"/>
        <v>0</v>
      </c>
      <c r="AJ109" s="25">
        <f t="shared" si="78"/>
        <v>0</v>
      </c>
      <c r="AK109" s="25">
        <f t="shared" si="78"/>
        <v>0</v>
      </c>
      <c r="AL109" s="25">
        <f t="shared" si="78"/>
        <v>0</v>
      </c>
      <c r="AM109" s="25">
        <f t="shared" si="78"/>
        <v>0</v>
      </c>
      <c r="AN109" s="25">
        <f t="shared" si="78"/>
        <v>0</v>
      </c>
      <c r="AO109" s="25">
        <f t="shared" si="78"/>
        <v>0</v>
      </c>
      <c r="AP109" s="25">
        <f t="shared" si="78"/>
        <v>0</v>
      </c>
      <c r="AQ109" s="25"/>
      <c r="AR109" s="25">
        <f t="shared" si="78"/>
        <v>0</v>
      </c>
      <c r="AS109" s="25">
        <f t="shared" si="78"/>
        <v>0</v>
      </c>
      <c r="AT109" s="25">
        <f t="shared" si="78"/>
        <v>0</v>
      </c>
      <c r="AU109" s="25">
        <f t="shared" si="78"/>
        <v>2798072200</v>
      </c>
      <c r="AV109" s="25">
        <f t="shared" si="78"/>
        <v>104000000</v>
      </c>
      <c r="AW109" s="25">
        <f t="shared" si="78"/>
        <v>66200000</v>
      </c>
      <c r="AX109" s="25">
        <f t="shared" ref="AX109" si="79">AX110+AX114+AX116</f>
        <v>0</v>
      </c>
    </row>
    <row r="110" spans="1:50" s="195" customFormat="1" ht="24.75" customHeight="1" x14ac:dyDescent="0.25">
      <c r="A110" s="133"/>
      <c r="B110" s="400"/>
      <c r="C110" s="89">
        <v>29</v>
      </c>
      <c r="D110" s="426" t="s">
        <v>260</v>
      </c>
      <c r="E110" s="419"/>
      <c r="F110" s="415"/>
      <c r="G110" s="92"/>
      <c r="H110" s="92"/>
      <c r="I110" s="92"/>
      <c r="J110" s="92"/>
      <c r="K110" s="92"/>
      <c r="L110" s="92"/>
      <c r="M110" s="92"/>
      <c r="N110" s="92"/>
      <c r="O110" s="26">
        <f t="shared" ref="O110:AW110" si="80">SUM(O111:O113)</f>
        <v>0</v>
      </c>
      <c r="P110" s="26">
        <f t="shared" si="80"/>
        <v>0</v>
      </c>
      <c r="Q110" s="26">
        <f t="shared" si="80"/>
        <v>0</v>
      </c>
      <c r="R110" s="26"/>
      <c r="S110" s="26">
        <f t="shared" si="80"/>
        <v>0</v>
      </c>
      <c r="T110" s="26">
        <f t="shared" si="80"/>
        <v>0</v>
      </c>
      <c r="U110" s="26">
        <f t="shared" si="80"/>
        <v>0</v>
      </c>
      <c r="V110" s="26"/>
      <c r="W110" s="26">
        <f t="shared" si="80"/>
        <v>2528993300</v>
      </c>
      <c r="X110" s="26">
        <f t="shared" si="80"/>
        <v>104000000</v>
      </c>
      <c r="Y110" s="26">
        <f t="shared" si="80"/>
        <v>66200000</v>
      </c>
      <c r="Z110" s="26"/>
      <c r="AA110" s="26">
        <f t="shared" si="80"/>
        <v>0</v>
      </c>
      <c r="AB110" s="26">
        <f t="shared" si="80"/>
        <v>0</v>
      </c>
      <c r="AC110" s="26">
        <f t="shared" si="80"/>
        <v>0</v>
      </c>
      <c r="AD110" s="26"/>
      <c r="AE110" s="26">
        <f t="shared" si="80"/>
        <v>0</v>
      </c>
      <c r="AF110" s="26">
        <f t="shared" si="80"/>
        <v>0</v>
      </c>
      <c r="AG110" s="26">
        <f t="shared" si="80"/>
        <v>0</v>
      </c>
      <c r="AH110" s="26">
        <f t="shared" si="80"/>
        <v>0</v>
      </c>
      <c r="AI110" s="26">
        <f t="shared" si="80"/>
        <v>0</v>
      </c>
      <c r="AJ110" s="26">
        <f t="shared" si="80"/>
        <v>0</v>
      </c>
      <c r="AK110" s="26">
        <f t="shared" si="80"/>
        <v>0</v>
      </c>
      <c r="AL110" s="26">
        <f t="shared" si="80"/>
        <v>0</v>
      </c>
      <c r="AM110" s="26">
        <f t="shared" si="80"/>
        <v>0</v>
      </c>
      <c r="AN110" s="26">
        <f t="shared" si="80"/>
        <v>0</v>
      </c>
      <c r="AO110" s="26">
        <f t="shared" si="80"/>
        <v>0</v>
      </c>
      <c r="AP110" s="26">
        <f t="shared" si="80"/>
        <v>0</v>
      </c>
      <c r="AQ110" s="26"/>
      <c r="AR110" s="26">
        <f t="shared" si="80"/>
        <v>0</v>
      </c>
      <c r="AS110" s="26">
        <f t="shared" si="80"/>
        <v>0</v>
      </c>
      <c r="AT110" s="26">
        <f t="shared" si="80"/>
        <v>0</v>
      </c>
      <c r="AU110" s="26">
        <f t="shared" si="80"/>
        <v>2528993300</v>
      </c>
      <c r="AV110" s="26">
        <f t="shared" si="80"/>
        <v>104000000</v>
      </c>
      <c r="AW110" s="26">
        <f t="shared" si="80"/>
        <v>66200000</v>
      </c>
      <c r="AX110" s="26">
        <f t="shared" ref="AX110" si="81">SUM(AX111:AX113)</f>
        <v>0</v>
      </c>
    </row>
    <row r="111" spans="1:50" ht="75" customHeight="1" x14ac:dyDescent="0.2">
      <c r="A111" s="133"/>
      <c r="B111" s="133"/>
      <c r="C111" s="114">
        <v>22</v>
      </c>
      <c r="D111" s="97" t="s">
        <v>164</v>
      </c>
      <c r="E111" s="104" t="s">
        <v>165</v>
      </c>
      <c r="F111" s="104" t="s">
        <v>261</v>
      </c>
      <c r="G111" s="105">
        <v>114</v>
      </c>
      <c r="H111" s="319" t="s">
        <v>262</v>
      </c>
      <c r="I111" s="107" t="s">
        <v>263</v>
      </c>
      <c r="J111" s="101" t="s">
        <v>264</v>
      </c>
      <c r="K111" s="98">
        <v>5</v>
      </c>
      <c r="L111" s="122" t="s">
        <v>31</v>
      </c>
      <c r="M111" s="103">
        <v>11</v>
      </c>
      <c r="N111" s="106" t="s">
        <v>153</v>
      </c>
      <c r="O111" s="37"/>
      <c r="P111" s="37"/>
      <c r="Q111" s="37"/>
      <c r="R111" s="36"/>
      <c r="S111" s="36"/>
      <c r="T111" s="36"/>
      <c r="U111" s="36"/>
      <c r="V111" s="36"/>
      <c r="W111" s="293">
        <v>1394519900</v>
      </c>
      <c r="X111" s="293">
        <v>78400000</v>
      </c>
      <c r="Y111" s="293">
        <v>53400000</v>
      </c>
      <c r="Z111" s="293"/>
      <c r="AA111" s="36"/>
      <c r="AB111" s="36"/>
      <c r="AC111" s="36"/>
      <c r="AD111" s="36"/>
      <c r="AE111" s="36"/>
      <c r="AF111" s="36"/>
      <c r="AG111" s="36"/>
      <c r="AH111" s="36"/>
      <c r="AI111" s="36"/>
      <c r="AJ111" s="36"/>
      <c r="AK111" s="36"/>
      <c r="AL111" s="36"/>
      <c r="AM111" s="36"/>
      <c r="AN111" s="36"/>
      <c r="AO111" s="36"/>
      <c r="AP111" s="36"/>
      <c r="AQ111" s="36"/>
      <c r="AR111" s="36"/>
      <c r="AS111" s="36"/>
      <c r="AT111" s="36"/>
      <c r="AU111" s="34">
        <f t="shared" ref="AU111:AW113" si="82">AR111+AN111+AK111+AH111+AE111+AA111+W111+S111+O111</f>
        <v>1394519900</v>
      </c>
      <c r="AV111" s="34">
        <f t="shared" si="82"/>
        <v>78400000</v>
      </c>
      <c r="AW111" s="34">
        <f t="shared" si="82"/>
        <v>53400000</v>
      </c>
      <c r="AX111" s="38"/>
    </row>
    <row r="112" spans="1:50" ht="54.75" customHeight="1" x14ac:dyDescent="0.2">
      <c r="A112" s="133"/>
      <c r="B112" s="133"/>
      <c r="C112" s="110">
        <v>12</v>
      </c>
      <c r="D112" s="380" t="s">
        <v>265</v>
      </c>
      <c r="E112" s="124">
        <v>3166</v>
      </c>
      <c r="F112" s="110">
        <v>2500</v>
      </c>
      <c r="G112" s="105">
        <v>115</v>
      </c>
      <c r="H112" s="319" t="s">
        <v>266</v>
      </c>
      <c r="I112" s="107" t="s">
        <v>267</v>
      </c>
      <c r="J112" s="101" t="s">
        <v>264</v>
      </c>
      <c r="K112" s="98">
        <v>5</v>
      </c>
      <c r="L112" s="114" t="s">
        <v>39</v>
      </c>
      <c r="M112" s="103">
        <v>11</v>
      </c>
      <c r="N112" s="106" t="s">
        <v>153</v>
      </c>
      <c r="O112" s="37"/>
      <c r="P112" s="37"/>
      <c r="Q112" s="37"/>
      <c r="R112" s="36"/>
      <c r="S112" s="36"/>
      <c r="T112" s="36"/>
      <c r="U112" s="36"/>
      <c r="V112" s="36"/>
      <c r="W112" s="294">
        <v>945394500</v>
      </c>
      <c r="X112" s="294">
        <v>25600000</v>
      </c>
      <c r="Y112" s="294">
        <v>12800000</v>
      </c>
      <c r="Z112" s="294"/>
      <c r="AA112" s="36"/>
      <c r="AB112" s="36"/>
      <c r="AC112" s="36"/>
      <c r="AD112" s="36"/>
      <c r="AE112" s="36"/>
      <c r="AF112" s="36"/>
      <c r="AG112" s="36"/>
      <c r="AH112" s="36"/>
      <c r="AI112" s="36"/>
      <c r="AJ112" s="36"/>
      <c r="AK112" s="36"/>
      <c r="AL112" s="36"/>
      <c r="AM112" s="36"/>
      <c r="AN112" s="36"/>
      <c r="AO112" s="36"/>
      <c r="AP112" s="36"/>
      <c r="AQ112" s="36"/>
      <c r="AR112" s="36"/>
      <c r="AS112" s="36"/>
      <c r="AT112" s="36"/>
      <c r="AU112" s="34">
        <f t="shared" si="82"/>
        <v>945394500</v>
      </c>
      <c r="AV112" s="34">
        <f t="shared" si="82"/>
        <v>25600000</v>
      </c>
      <c r="AW112" s="34">
        <f t="shared" si="82"/>
        <v>12800000</v>
      </c>
      <c r="AX112" s="38"/>
    </row>
    <row r="113" spans="1:50" ht="47.25" customHeight="1" x14ac:dyDescent="0.2">
      <c r="A113" s="133"/>
      <c r="B113" s="133"/>
      <c r="C113" s="109"/>
      <c r="D113" s="167"/>
      <c r="E113" s="167"/>
      <c r="F113" s="167"/>
      <c r="G113" s="105">
        <v>116</v>
      </c>
      <c r="H113" s="319" t="s">
        <v>268</v>
      </c>
      <c r="I113" s="107" t="s">
        <v>269</v>
      </c>
      <c r="J113" s="101" t="s">
        <v>264</v>
      </c>
      <c r="K113" s="98">
        <v>5</v>
      </c>
      <c r="L113" s="114" t="s">
        <v>39</v>
      </c>
      <c r="M113" s="103">
        <v>11</v>
      </c>
      <c r="N113" s="106" t="s">
        <v>153</v>
      </c>
      <c r="O113" s="37"/>
      <c r="P113" s="37"/>
      <c r="Q113" s="37"/>
      <c r="R113" s="36"/>
      <c r="S113" s="36"/>
      <c r="T113" s="36"/>
      <c r="U113" s="36"/>
      <c r="V113" s="36"/>
      <c r="W113" s="293">
        <v>189078900</v>
      </c>
      <c r="X113" s="293"/>
      <c r="Y113" s="293"/>
      <c r="Z113" s="293"/>
      <c r="AA113" s="36"/>
      <c r="AB113" s="36"/>
      <c r="AC113" s="36"/>
      <c r="AD113" s="36"/>
      <c r="AE113" s="36"/>
      <c r="AF113" s="36"/>
      <c r="AG113" s="36"/>
      <c r="AH113" s="36"/>
      <c r="AI113" s="36"/>
      <c r="AJ113" s="36"/>
      <c r="AK113" s="36"/>
      <c r="AL113" s="36"/>
      <c r="AM113" s="36"/>
      <c r="AN113" s="36"/>
      <c r="AO113" s="36"/>
      <c r="AP113" s="36"/>
      <c r="AQ113" s="36"/>
      <c r="AR113" s="36"/>
      <c r="AS113" s="36"/>
      <c r="AT113" s="36"/>
      <c r="AU113" s="34">
        <f t="shared" si="82"/>
        <v>189078900</v>
      </c>
      <c r="AV113" s="34">
        <f t="shared" si="82"/>
        <v>0</v>
      </c>
      <c r="AW113" s="34">
        <f t="shared" si="82"/>
        <v>0</v>
      </c>
      <c r="AX113" s="38"/>
    </row>
    <row r="114" spans="1:50" ht="24.75" customHeight="1" x14ac:dyDescent="0.2">
      <c r="A114" s="133"/>
      <c r="B114" s="133"/>
      <c r="C114" s="89">
        <v>30</v>
      </c>
      <c r="D114" s="142" t="s">
        <v>270</v>
      </c>
      <c r="E114" s="427"/>
      <c r="F114" s="143"/>
      <c r="G114" s="92"/>
      <c r="H114" s="92"/>
      <c r="I114" s="92"/>
      <c r="J114" s="92"/>
      <c r="K114" s="92"/>
      <c r="L114" s="92"/>
      <c r="M114" s="92"/>
      <c r="N114" s="92"/>
      <c r="O114" s="51">
        <f t="shared" ref="O114:AW114" si="83">SUM(O115)</f>
        <v>0</v>
      </c>
      <c r="P114" s="51">
        <f t="shared" si="83"/>
        <v>0</v>
      </c>
      <c r="Q114" s="51">
        <f t="shared" si="83"/>
        <v>0</v>
      </c>
      <c r="R114" s="51"/>
      <c r="S114" s="51">
        <f t="shared" si="83"/>
        <v>0</v>
      </c>
      <c r="T114" s="51">
        <f t="shared" si="83"/>
        <v>0</v>
      </c>
      <c r="U114" s="51">
        <f t="shared" si="83"/>
        <v>0</v>
      </c>
      <c r="V114" s="51"/>
      <c r="W114" s="51">
        <f t="shared" si="83"/>
        <v>80000000</v>
      </c>
      <c r="X114" s="51">
        <f t="shared" si="83"/>
        <v>0</v>
      </c>
      <c r="Y114" s="51">
        <f t="shared" si="83"/>
        <v>0</v>
      </c>
      <c r="Z114" s="51"/>
      <c r="AA114" s="51">
        <f t="shared" si="83"/>
        <v>0</v>
      </c>
      <c r="AB114" s="51">
        <f t="shared" si="83"/>
        <v>0</v>
      </c>
      <c r="AC114" s="51">
        <f t="shared" si="83"/>
        <v>0</v>
      </c>
      <c r="AD114" s="51"/>
      <c r="AE114" s="51">
        <f t="shared" si="83"/>
        <v>0</v>
      </c>
      <c r="AF114" s="51">
        <f t="shared" si="83"/>
        <v>0</v>
      </c>
      <c r="AG114" s="51">
        <f t="shared" si="83"/>
        <v>0</v>
      </c>
      <c r="AH114" s="51">
        <f t="shared" si="83"/>
        <v>0</v>
      </c>
      <c r="AI114" s="51">
        <f t="shared" si="83"/>
        <v>0</v>
      </c>
      <c r="AJ114" s="51">
        <f t="shared" si="83"/>
        <v>0</v>
      </c>
      <c r="AK114" s="51">
        <f t="shared" si="83"/>
        <v>0</v>
      </c>
      <c r="AL114" s="51">
        <f t="shared" si="83"/>
        <v>0</v>
      </c>
      <c r="AM114" s="51">
        <f t="shared" si="83"/>
        <v>0</v>
      </c>
      <c r="AN114" s="51">
        <f t="shared" si="83"/>
        <v>0</v>
      </c>
      <c r="AO114" s="51">
        <f t="shared" si="83"/>
        <v>0</v>
      </c>
      <c r="AP114" s="51">
        <f t="shared" si="83"/>
        <v>0</v>
      </c>
      <c r="AQ114" s="51"/>
      <c r="AR114" s="51">
        <f t="shared" si="83"/>
        <v>0</v>
      </c>
      <c r="AS114" s="51">
        <f t="shared" si="83"/>
        <v>0</v>
      </c>
      <c r="AT114" s="51">
        <f t="shared" si="83"/>
        <v>0</v>
      </c>
      <c r="AU114" s="51">
        <f t="shared" si="83"/>
        <v>80000000</v>
      </c>
      <c r="AV114" s="51">
        <f t="shared" si="83"/>
        <v>0</v>
      </c>
      <c r="AW114" s="51">
        <f t="shared" si="83"/>
        <v>0</v>
      </c>
      <c r="AX114" s="51"/>
    </row>
    <row r="115" spans="1:50" ht="63.75" customHeight="1" x14ac:dyDescent="0.2">
      <c r="A115" s="133"/>
      <c r="B115" s="133"/>
      <c r="C115" s="103" t="s">
        <v>726</v>
      </c>
      <c r="D115" s="206" t="s">
        <v>271</v>
      </c>
      <c r="E115" s="98" t="s">
        <v>87</v>
      </c>
      <c r="F115" s="171">
        <v>0.27</v>
      </c>
      <c r="G115" s="395">
        <v>117</v>
      </c>
      <c r="H115" s="396" t="s">
        <v>272</v>
      </c>
      <c r="I115" s="393" t="s">
        <v>273</v>
      </c>
      <c r="J115" s="395" t="s">
        <v>264</v>
      </c>
      <c r="K115" s="394">
        <v>5</v>
      </c>
      <c r="L115" s="391" t="s">
        <v>39</v>
      </c>
      <c r="M115" s="392">
        <v>8</v>
      </c>
      <c r="N115" s="392" t="s">
        <v>90</v>
      </c>
      <c r="O115" s="38"/>
      <c r="P115" s="38"/>
      <c r="Q115" s="38"/>
      <c r="R115" s="356"/>
      <c r="S115" s="356"/>
      <c r="T115" s="356"/>
      <c r="U115" s="356"/>
      <c r="V115" s="356"/>
      <c r="W115" s="356">
        <v>80000000</v>
      </c>
      <c r="X115" s="356"/>
      <c r="Y115" s="356"/>
      <c r="Z115" s="356"/>
      <c r="AA115" s="356"/>
      <c r="AB115" s="356"/>
      <c r="AC115" s="356"/>
      <c r="AD115" s="356"/>
      <c r="AE115" s="356"/>
      <c r="AF115" s="356"/>
      <c r="AG115" s="356"/>
      <c r="AH115" s="356"/>
      <c r="AI115" s="356"/>
      <c r="AJ115" s="356"/>
      <c r="AK115" s="356"/>
      <c r="AL115" s="356"/>
      <c r="AM115" s="356"/>
      <c r="AN115" s="356"/>
      <c r="AO115" s="356"/>
      <c r="AP115" s="356"/>
      <c r="AQ115" s="357"/>
      <c r="AR115" s="357"/>
      <c r="AS115" s="357"/>
      <c r="AT115" s="357"/>
      <c r="AU115" s="34">
        <f>AR115+AN115+AK115+AH115+AE115+AA115+W115+S115+O115</f>
        <v>80000000</v>
      </c>
      <c r="AV115" s="34">
        <f>AS115+AO115+AL115+AI115+AF115+AB115+X115+T115+P115</f>
        <v>0</v>
      </c>
      <c r="AW115" s="34">
        <f>AT115+AP115+AM115+AJ115+AG115+AC115+Y115+U115+Q115</f>
        <v>0</v>
      </c>
      <c r="AX115" s="356"/>
    </row>
    <row r="116" spans="1:50" ht="24.75" customHeight="1" x14ac:dyDescent="0.2">
      <c r="A116" s="133"/>
      <c r="B116" s="133"/>
      <c r="C116" s="89">
        <v>31</v>
      </c>
      <c r="D116" s="90" t="s">
        <v>275</v>
      </c>
      <c r="E116" s="116"/>
      <c r="F116" s="93"/>
      <c r="G116" s="92"/>
      <c r="H116" s="92"/>
      <c r="I116" s="92"/>
      <c r="J116" s="92"/>
      <c r="K116" s="92"/>
      <c r="L116" s="92"/>
      <c r="M116" s="92"/>
      <c r="N116" s="92"/>
      <c r="O116" s="52">
        <f t="shared" ref="O116:AW116" si="84">SUM(O117)</f>
        <v>0</v>
      </c>
      <c r="P116" s="52">
        <f t="shared" si="84"/>
        <v>0</v>
      </c>
      <c r="Q116" s="52">
        <f t="shared" si="84"/>
        <v>0</v>
      </c>
      <c r="R116" s="52"/>
      <c r="S116" s="52">
        <f t="shared" si="84"/>
        <v>0</v>
      </c>
      <c r="T116" s="52">
        <f t="shared" si="84"/>
        <v>0</v>
      </c>
      <c r="U116" s="52">
        <f t="shared" si="84"/>
        <v>0</v>
      </c>
      <c r="V116" s="52"/>
      <c r="W116" s="52">
        <f t="shared" si="84"/>
        <v>189078900</v>
      </c>
      <c r="X116" s="52">
        <f t="shared" si="84"/>
        <v>0</v>
      </c>
      <c r="Y116" s="52">
        <f t="shared" si="84"/>
        <v>0</v>
      </c>
      <c r="Z116" s="52"/>
      <c r="AA116" s="52">
        <f t="shared" si="84"/>
        <v>0</v>
      </c>
      <c r="AB116" s="52">
        <f t="shared" si="84"/>
        <v>0</v>
      </c>
      <c r="AC116" s="52">
        <f t="shared" si="84"/>
        <v>0</v>
      </c>
      <c r="AD116" s="52"/>
      <c r="AE116" s="52">
        <f t="shared" si="84"/>
        <v>0</v>
      </c>
      <c r="AF116" s="52">
        <f t="shared" si="84"/>
        <v>0</v>
      </c>
      <c r="AG116" s="52">
        <f t="shared" si="84"/>
        <v>0</v>
      </c>
      <c r="AH116" s="52">
        <f t="shared" si="84"/>
        <v>0</v>
      </c>
      <c r="AI116" s="52">
        <f t="shared" si="84"/>
        <v>0</v>
      </c>
      <c r="AJ116" s="52">
        <f t="shared" si="84"/>
        <v>0</v>
      </c>
      <c r="AK116" s="52">
        <f t="shared" si="84"/>
        <v>0</v>
      </c>
      <c r="AL116" s="52">
        <f t="shared" si="84"/>
        <v>0</v>
      </c>
      <c r="AM116" s="52">
        <f t="shared" si="84"/>
        <v>0</v>
      </c>
      <c r="AN116" s="52">
        <f t="shared" si="84"/>
        <v>0</v>
      </c>
      <c r="AO116" s="52">
        <f t="shared" si="84"/>
        <v>0</v>
      </c>
      <c r="AP116" s="52">
        <f t="shared" si="84"/>
        <v>0</v>
      </c>
      <c r="AQ116" s="52"/>
      <c r="AR116" s="52">
        <f t="shared" si="84"/>
        <v>0</v>
      </c>
      <c r="AS116" s="52">
        <f t="shared" si="84"/>
        <v>0</v>
      </c>
      <c r="AT116" s="52">
        <f t="shared" si="84"/>
        <v>0</v>
      </c>
      <c r="AU116" s="52">
        <f t="shared" si="84"/>
        <v>189078900</v>
      </c>
      <c r="AV116" s="52">
        <f t="shared" si="84"/>
        <v>0</v>
      </c>
      <c r="AW116" s="52">
        <f t="shared" si="84"/>
        <v>0</v>
      </c>
      <c r="AX116" s="52"/>
    </row>
    <row r="117" spans="1:50" ht="84" customHeight="1" x14ac:dyDescent="0.2">
      <c r="A117" s="133"/>
      <c r="B117" s="167"/>
      <c r="C117" s="114">
        <v>14</v>
      </c>
      <c r="D117" s="97" t="s">
        <v>276</v>
      </c>
      <c r="E117" s="98" t="s">
        <v>189</v>
      </c>
      <c r="F117" s="171">
        <v>0.03</v>
      </c>
      <c r="G117" s="104">
        <v>118</v>
      </c>
      <c r="H117" s="319" t="s">
        <v>277</v>
      </c>
      <c r="I117" s="107" t="s">
        <v>278</v>
      </c>
      <c r="J117" s="407" t="s">
        <v>264</v>
      </c>
      <c r="K117" s="428">
        <v>5</v>
      </c>
      <c r="L117" s="429" t="s">
        <v>39</v>
      </c>
      <c r="M117" s="103">
        <v>4</v>
      </c>
      <c r="N117" s="403" t="s">
        <v>74</v>
      </c>
      <c r="O117" s="37"/>
      <c r="P117" s="37"/>
      <c r="Q117" s="37"/>
      <c r="R117" s="36"/>
      <c r="S117" s="36"/>
      <c r="T117" s="36"/>
      <c r="U117" s="36"/>
      <c r="V117" s="36"/>
      <c r="W117" s="293">
        <v>189078900</v>
      </c>
      <c r="X117" s="293"/>
      <c r="Y117" s="293"/>
      <c r="Z117" s="293"/>
      <c r="AA117" s="36"/>
      <c r="AB117" s="36"/>
      <c r="AC117" s="36"/>
      <c r="AD117" s="36"/>
      <c r="AE117" s="36"/>
      <c r="AF117" s="36"/>
      <c r="AG117" s="36"/>
      <c r="AH117" s="36"/>
      <c r="AI117" s="36"/>
      <c r="AJ117" s="36"/>
      <c r="AK117" s="36"/>
      <c r="AL117" s="36"/>
      <c r="AM117" s="36"/>
      <c r="AN117" s="36"/>
      <c r="AO117" s="36"/>
      <c r="AP117" s="36"/>
      <c r="AQ117" s="36"/>
      <c r="AR117" s="36"/>
      <c r="AS117" s="36"/>
      <c r="AT117" s="36"/>
      <c r="AU117" s="34">
        <f>AR117+AN117+AK117+AH117+AE117+AA117+W117+S117+O117</f>
        <v>189078900</v>
      </c>
      <c r="AV117" s="34">
        <f>AS117+AO117+AL117+AI117+AF117+AB117+X117+T117+P117</f>
        <v>0</v>
      </c>
      <c r="AW117" s="34">
        <f>AT117+AP117+AM117+AJ117+AG117+AC117+Y117+U117+Q117</f>
        <v>0</v>
      </c>
      <c r="AX117" s="38"/>
    </row>
    <row r="118" spans="1:50" ht="24.75" customHeight="1" x14ac:dyDescent="0.2">
      <c r="A118" s="133"/>
      <c r="B118" s="79">
        <v>10</v>
      </c>
      <c r="C118" s="131" t="s">
        <v>279</v>
      </c>
      <c r="D118" s="81"/>
      <c r="E118" s="81"/>
      <c r="F118" s="81"/>
      <c r="G118" s="132"/>
      <c r="H118" s="132"/>
      <c r="I118" s="132"/>
      <c r="J118" s="132"/>
      <c r="K118" s="132"/>
      <c r="L118" s="132"/>
      <c r="M118" s="132"/>
      <c r="N118" s="132"/>
      <c r="O118" s="25">
        <f t="shared" ref="O118:AW118" si="85">+O119+O121</f>
        <v>0</v>
      </c>
      <c r="P118" s="25">
        <f t="shared" si="85"/>
        <v>0</v>
      </c>
      <c r="Q118" s="25">
        <f t="shared" si="85"/>
        <v>0</v>
      </c>
      <c r="R118" s="25"/>
      <c r="S118" s="25">
        <f t="shared" si="85"/>
        <v>0</v>
      </c>
      <c r="T118" s="25">
        <f t="shared" si="85"/>
        <v>0</v>
      </c>
      <c r="U118" s="25">
        <f t="shared" si="85"/>
        <v>0</v>
      </c>
      <c r="V118" s="25"/>
      <c r="W118" s="25">
        <f t="shared" si="85"/>
        <v>230000000</v>
      </c>
      <c r="X118" s="25">
        <f t="shared" si="85"/>
        <v>13800000</v>
      </c>
      <c r="Y118" s="25">
        <f t="shared" si="85"/>
        <v>5400000</v>
      </c>
      <c r="Z118" s="25"/>
      <c r="AA118" s="25">
        <f t="shared" si="85"/>
        <v>182000000</v>
      </c>
      <c r="AB118" s="25">
        <f t="shared" si="85"/>
        <v>0</v>
      </c>
      <c r="AC118" s="25">
        <f t="shared" si="85"/>
        <v>0</v>
      </c>
      <c r="AD118" s="25"/>
      <c r="AE118" s="25">
        <f t="shared" si="85"/>
        <v>0</v>
      </c>
      <c r="AF118" s="25">
        <f t="shared" si="85"/>
        <v>0</v>
      </c>
      <c r="AG118" s="25">
        <f t="shared" si="85"/>
        <v>0</v>
      </c>
      <c r="AH118" s="25">
        <f t="shared" si="85"/>
        <v>0</v>
      </c>
      <c r="AI118" s="25">
        <f t="shared" si="85"/>
        <v>0</v>
      </c>
      <c r="AJ118" s="25">
        <f t="shared" si="85"/>
        <v>0</v>
      </c>
      <c r="AK118" s="25">
        <f t="shared" si="85"/>
        <v>0</v>
      </c>
      <c r="AL118" s="25">
        <f t="shared" si="85"/>
        <v>0</v>
      </c>
      <c r="AM118" s="25">
        <f t="shared" si="85"/>
        <v>0</v>
      </c>
      <c r="AN118" s="25">
        <f t="shared" si="85"/>
        <v>0</v>
      </c>
      <c r="AO118" s="25">
        <f t="shared" si="85"/>
        <v>0</v>
      </c>
      <c r="AP118" s="25">
        <f t="shared" si="85"/>
        <v>0</v>
      </c>
      <c r="AQ118" s="25"/>
      <c r="AR118" s="25">
        <f t="shared" si="85"/>
        <v>0</v>
      </c>
      <c r="AS118" s="25">
        <f t="shared" si="85"/>
        <v>0</v>
      </c>
      <c r="AT118" s="25">
        <f t="shared" si="85"/>
        <v>0</v>
      </c>
      <c r="AU118" s="25">
        <f t="shared" si="85"/>
        <v>412000000</v>
      </c>
      <c r="AV118" s="25">
        <f t="shared" si="85"/>
        <v>13800000</v>
      </c>
      <c r="AW118" s="25">
        <f t="shared" si="85"/>
        <v>5400000</v>
      </c>
      <c r="AX118" s="25">
        <f t="shared" ref="AX118" si="86">+AX119+AX121</f>
        <v>0</v>
      </c>
    </row>
    <row r="119" spans="1:50" ht="24.75" customHeight="1" x14ac:dyDescent="0.2">
      <c r="A119" s="133"/>
      <c r="B119" s="400"/>
      <c r="C119" s="89">
        <v>32</v>
      </c>
      <c r="D119" s="90" t="s">
        <v>280</v>
      </c>
      <c r="E119" s="93"/>
      <c r="F119" s="93"/>
      <c r="G119" s="92"/>
      <c r="H119" s="92"/>
      <c r="I119" s="92"/>
      <c r="J119" s="92"/>
      <c r="K119" s="92"/>
      <c r="L119" s="92"/>
      <c r="M119" s="92"/>
      <c r="N119" s="92"/>
      <c r="O119" s="26">
        <f t="shared" ref="O119:AX119" si="87">SUM(O120)</f>
        <v>0</v>
      </c>
      <c r="P119" s="26">
        <f t="shared" si="87"/>
        <v>0</v>
      </c>
      <c r="Q119" s="26">
        <f t="shared" si="87"/>
        <v>0</v>
      </c>
      <c r="R119" s="26"/>
      <c r="S119" s="26">
        <f t="shared" si="87"/>
        <v>0</v>
      </c>
      <c r="T119" s="26">
        <f t="shared" si="87"/>
        <v>0</v>
      </c>
      <c r="U119" s="26">
        <f t="shared" si="87"/>
        <v>0</v>
      </c>
      <c r="V119" s="26"/>
      <c r="W119" s="26">
        <f t="shared" si="87"/>
        <v>150000000</v>
      </c>
      <c r="X119" s="26">
        <f t="shared" si="87"/>
        <v>13800000</v>
      </c>
      <c r="Y119" s="26">
        <f t="shared" si="87"/>
        <v>5400000</v>
      </c>
      <c r="Z119" s="26"/>
      <c r="AA119" s="26">
        <f t="shared" si="87"/>
        <v>182000000</v>
      </c>
      <c r="AB119" s="26">
        <f t="shared" si="87"/>
        <v>0</v>
      </c>
      <c r="AC119" s="26">
        <f t="shared" si="87"/>
        <v>0</v>
      </c>
      <c r="AD119" s="26"/>
      <c r="AE119" s="26">
        <f t="shared" si="87"/>
        <v>0</v>
      </c>
      <c r="AF119" s="26">
        <f t="shared" si="87"/>
        <v>0</v>
      </c>
      <c r="AG119" s="26">
        <f t="shared" si="87"/>
        <v>0</v>
      </c>
      <c r="AH119" s="26">
        <f t="shared" si="87"/>
        <v>0</v>
      </c>
      <c r="AI119" s="26">
        <f t="shared" si="87"/>
        <v>0</v>
      </c>
      <c r="AJ119" s="26">
        <f t="shared" si="87"/>
        <v>0</v>
      </c>
      <c r="AK119" s="26">
        <f t="shared" si="87"/>
        <v>0</v>
      </c>
      <c r="AL119" s="26">
        <f t="shared" si="87"/>
        <v>0</v>
      </c>
      <c r="AM119" s="26">
        <f t="shared" si="87"/>
        <v>0</v>
      </c>
      <c r="AN119" s="26">
        <f t="shared" si="87"/>
        <v>0</v>
      </c>
      <c r="AO119" s="26">
        <f t="shared" si="87"/>
        <v>0</v>
      </c>
      <c r="AP119" s="26">
        <f t="shared" si="87"/>
        <v>0</v>
      </c>
      <c r="AQ119" s="26"/>
      <c r="AR119" s="26">
        <f t="shared" si="87"/>
        <v>0</v>
      </c>
      <c r="AS119" s="26">
        <f t="shared" si="87"/>
        <v>0</v>
      </c>
      <c r="AT119" s="26">
        <f t="shared" si="87"/>
        <v>0</v>
      </c>
      <c r="AU119" s="26">
        <f t="shared" si="87"/>
        <v>332000000</v>
      </c>
      <c r="AV119" s="26">
        <f t="shared" si="87"/>
        <v>13800000</v>
      </c>
      <c r="AW119" s="26">
        <f t="shared" si="87"/>
        <v>5400000</v>
      </c>
      <c r="AX119" s="26">
        <f t="shared" si="87"/>
        <v>0</v>
      </c>
    </row>
    <row r="120" spans="1:50" ht="68.25" customHeight="1" x14ac:dyDescent="0.2">
      <c r="A120" s="133"/>
      <c r="B120" s="133"/>
      <c r="C120" s="114">
        <v>6</v>
      </c>
      <c r="D120" s="207" t="s">
        <v>154</v>
      </c>
      <c r="E120" s="103" t="s">
        <v>84</v>
      </c>
      <c r="F120" s="103" t="s">
        <v>85</v>
      </c>
      <c r="G120" s="104">
        <v>119</v>
      </c>
      <c r="H120" s="319" t="s">
        <v>281</v>
      </c>
      <c r="I120" s="107" t="s">
        <v>263</v>
      </c>
      <c r="J120" s="101" t="s">
        <v>264</v>
      </c>
      <c r="K120" s="194">
        <v>5</v>
      </c>
      <c r="L120" s="122" t="s">
        <v>39</v>
      </c>
      <c r="M120" s="103">
        <v>11</v>
      </c>
      <c r="N120" s="102" t="s">
        <v>153</v>
      </c>
      <c r="O120" s="37"/>
      <c r="P120" s="37"/>
      <c r="Q120" s="37"/>
      <c r="R120" s="36"/>
      <c r="S120" s="298"/>
      <c r="T120" s="298"/>
      <c r="U120" s="298"/>
      <c r="V120" s="298"/>
      <c r="W120" s="298">
        <v>150000000</v>
      </c>
      <c r="X120" s="298">
        <v>13800000</v>
      </c>
      <c r="Y120" s="298">
        <v>5400000</v>
      </c>
      <c r="Z120" s="298"/>
      <c r="AA120" s="298">
        <v>182000000</v>
      </c>
      <c r="AB120" s="36"/>
      <c r="AC120" s="36"/>
      <c r="AD120" s="36"/>
      <c r="AE120" s="36"/>
      <c r="AF120" s="36"/>
      <c r="AG120" s="36"/>
      <c r="AH120" s="36"/>
      <c r="AI120" s="36"/>
      <c r="AJ120" s="36"/>
      <c r="AK120" s="36"/>
      <c r="AL120" s="36"/>
      <c r="AM120" s="36"/>
      <c r="AN120" s="36"/>
      <c r="AO120" s="36"/>
      <c r="AP120" s="36"/>
      <c r="AQ120" s="36"/>
      <c r="AR120" s="36"/>
      <c r="AS120" s="36"/>
      <c r="AT120" s="36"/>
      <c r="AU120" s="34">
        <f>AR120+AN120+AK120+AH120+AE120+AA120+W120+S120+O120</f>
        <v>332000000</v>
      </c>
      <c r="AV120" s="34">
        <f>AS120+AO120+AL120+AI120+AF120+AB120+X120+T120+P120</f>
        <v>13800000</v>
      </c>
      <c r="AW120" s="34">
        <f>AT120+AP120+AM120+AJ120+AG120+AC120+Y120+U120+Q120</f>
        <v>5400000</v>
      </c>
      <c r="AX120" s="38"/>
    </row>
    <row r="121" spans="1:50" ht="24.75" customHeight="1" x14ac:dyDescent="0.2">
      <c r="A121" s="133"/>
      <c r="B121" s="133"/>
      <c r="C121" s="89">
        <v>33</v>
      </c>
      <c r="D121" s="90" t="s">
        <v>282</v>
      </c>
      <c r="E121" s="93"/>
      <c r="F121" s="93"/>
      <c r="G121" s="92"/>
      <c r="H121" s="92"/>
      <c r="I121" s="92"/>
      <c r="J121" s="92"/>
      <c r="K121" s="92"/>
      <c r="L121" s="92"/>
      <c r="M121" s="92"/>
      <c r="N121" s="92"/>
      <c r="O121" s="26">
        <f t="shared" ref="O121:AW121" si="88">SUM(O122:O123)</f>
        <v>0</v>
      </c>
      <c r="P121" s="26">
        <f t="shared" si="88"/>
        <v>0</v>
      </c>
      <c r="Q121" s="26">
        <f t="shared" si="88"/>
        <v>0</v>
      </c>
      <c r="R121" s="26"/>
      <c r="S121" s="26">
        <f t="shared" si="88"/>
        <v>0</v>
      </c>
      <c r="T121" s="26">
        <f t="shared" si="88"/>
        <v>0</v>
      </c>
      <c r="U121" s="26">
        <f t="shared" si="88"/>
        <v>0</v>
      </c>
      <c r="V121" s="26"/>
      <c r="W121" s="26">
        <f t="shared" si="88"/>
        <v>80000000</v>
      </c>
      <c r="X121" s="26">
        <f t="shared" si="88"/>
        <v>0</v>
      </c>
      <c r="Y121" s="26">
        <f t="shared" si="88"/>
        <v>0</v>
      </c>
      <c r="Z121" s="26"/>
      <c r="AA121" s="26">
        <f t="shared" si="88"/>
        <v>0</v>
      </c>
      <c r="AB121" s="26">
        <f t="shared" si="88"/>
        <v>0</v>
      </c>
      <c r="AC121" s="26">
        <f t="shared" si="88"/>
        <v>0</v>
      </c>
      <c r="AD121" s="26"/>
      <c r="AE121" s="26">
        <f t="shared" si="88"/>
        <v>0</v>
      </c>
      <c r="AF121" s="26">
        <f t="shared" si="88"/>
        <v>0</v>
      </c>
      <c r="AG121" s="26">
        <f t="shared" si="88"/>
        <v>0</v>
      </c>
      <c r="AH121" s="26">
        <f t="shared" si="88"/>
        <v>0</v>
      </c>
      <c r="AI121" s="26">
        <f t="shared" si="88"/>
        <v>0</v>
      </c>
      <c r="AJ121" s="26">
        <f t="shared" si="88"/>
        <v>0</v>
      </c>
      <c r="AK121" s="26">
        <f t="shared" si="88"/>
        <v>0</v>
      </c>
      <c r="AL121" s="26">
        <f t="shared" si="88"/>
        <v>0</v>
      </c>
      <c r="AM121" s="26">
        <f t="shared" si="88"/>
        <v>0</v>
      </c>
      <c r="AN121" s="26">
        <f t="shared" si="88"/>
        <v>0</v>
      </c>
      <c r="AO121" s="26">
        <f t="shared" si="88"/>
        <v>0</v>
      </c>
      <c r="AP121" s="26">
        <f t="shared" si="88"/>
        <v>0</v>
      </c>
      <c r="AQ121" s="26"/>
      <c r="AR121" s="26">
        <f t="shared" si="88"/>
        <v>0</v>
      </c>
      <c r="AS121" s="26">
        <f t="shared" si="88"/>
        <v>0</v>
      </c>
      <c r="AT121" s="26">
        <f t="shared" si="88"/>
        <v>0</v>
      </c>
      <c r="AU121" s="26">
        <f t="shared" si="88"/>
        <v>80000000</v>
      </c>
      <c r="AV121" s="26">
        <f t="shared" si="88"/>
        <v>0</v>
      </c>
      <c r="AW121" s="26">
        <f t="shared" si="88"/>
        <v>0</v>
      </c>
      <c r="AX121" s="26"/>
    </row>
    <row r="122" spans="1:50" ht="59.25" customHeight="1" x14ac:dyDescent="0.2">
      <c r="A122" s="133"/>
      <c r="B122" s="133"/>
      <c r="C122" s="391">
        <v>5</v>
      </c>
      <c r="D122" s="393" t="s">
        <v>274</v>
      </c>
      <c r="E122" s="395" t="s">
        <v>79</v>
      </c>
      <c r="F122" s="430" t="s">
        <v>79</v>
      </c>
      <c r="G122" s="104">
        <v>120</v>
      </c>
      <c r="H122" s="319" t="s">
        <v>283</v>
      </c>
      <c r="I122" s="107" t="s">
        <v>284</v>
      </c>
      <c r="J122" s="101" t="s">
        <v>264</v>
      </c>
      <c r="K122" s="194">
        <v>5</v>
      </c>
      <c r="L122" s="122" t="s">
        <v>39</v>
      </c>
      <c r="M122" s="103">
        <v>11</v>
      </c>
      <c r="N122" s="102" t="s">
        <v>153</v>
      </c>
      <c r="O122" s="37"/>
      <c r="P122" s="37"/>
      <c r="Q122" s="37"/>
      <c r="R122" s="36"/>
      <c r="S122" s="36"/>
      <c r="T122" s="36"/>
      <c r="U122" s="36"/>
      <c r="V122" s="36"/>
      <c r="W122" s="36">
        <v>40000000</v>
      </c>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4">
        <f t="shared" ref="AU122:AW123" si="89">AR122+AN122+AK122+AH122+AE122+AA122+W122+S122+O122</f>
        <v>40000000</v>
      </c>
      <c r="AV122" s="34">
        <f t="shared" si="89"/>
        <v>0</v>
      </c>
      <c r="AW122" s="34">
        <f t="shared" si="89"/>
        <v>0</v>
      </c>
      <c r="AX122" s="38"/>
    </row>
    <row r="123" spans="1:50" ht="56.25" customHeight="1" x14ac:dyDescent="0.2">
      <c r="A123" s="133"/>
      <c r="B123" s="167"/>
      <c r="C123" s="109"/>
      <c r="D123" s="377"/>
      <c r="E123" s="151"/>
      <c r="F123" s="172"/>
      <c r="G123" s="104">
        <v>121</v>
      </c>
      <c r="H123" s="319" t="s">
        <v>285</v>
      </c>
      <c r="I123" s="107" t="s">
        <v>286</v>
      </c>
      <c r="J123" s="101" t="s">
        <v>264</v>
      </c>
      <c r="K123" s="194">
        <v>5</v>
      </c>
      <c r="L123" s="208" t="s">
        <v>39</v>
      </c>
      <c r="M123" s="103">
        <v>11</v>
      </c>
      <c r="N123" s="102" t="s">
        <v>153</v>
      </c>
      <c r="O123" s="37"/>
      <c r="P123" s="37"/>
      <c r="Q123" s="37"/>
      <c r="R123" s="36"/>
      <c r="S123" s="36"/>
      <c r="T123" s="36"/>
      <c r="U123" s="36"/>
      <c r="V123" s="36"/>
      <c r="W123" s="36">
        <v>40000000</v>
      </c>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4">
        <f t="shared" si="89"/>
        <v>40000000</v>
      </c>
      <c r="AV123" s="34">
        <f t="shared" si="89"/>
        <v>0</v>
      </c>
      <c r="AW123" s="34">
        <f t="shared" si="89"/>
        <v>0</v>
      </c>
      <c r="AX123" s="38"/>
    </row>
    <row r="124" spans="1:50" s="216" customFormat="1" ht="24.75" customHeight="1" x14ac:dyDescent="0.2">
      <c r="A124" s="211"/>
      <c r="B124" s="212">
        <v>11</v>
      </c>
      <c r="C124" s="213" t="s">
        <v>287</v>
      </c>
      <c r="D124" s="214"/>
      <c r="E124" s="214"/>
      <c r="F124" s="214"/>
      <c r="G124" s="215"/>
      <c r="H124" s="215"/>
      <c r="I124" s="215"/>
      <c r="J124" s="215"/>
      <c r="K124" s="215"/>
      <c r="L124" s="215"/>
      <c r="M124" s="215"/>
      <c r="N124" s="215"/>
      <c r="O124" s="53">
        <f t="shared" ref="O124:AW124" si="90">O125+O128</f>
        <v>0</v>
      </c>
      <c r="P124" s="53">
        <f t="shared" si="90"/>
        <v>0</v>
      </c>
      <c r="Q124" s="53">
        <f t="shared" si="90"/>
        <v>0</v>
      </c>
      <c r="R124" s="53"/>
      <c r="S124" s="53">
        <f t="shared" si="90"/>
        <v>0</v>
      </c>
      <c r="T124" s="53">
        <f t="shared" si="90"/>
        <v>0</v>
      </c>
      <c r="U124" s="53">
        <f t="shared" si="90"/>
        <v>0</v>
      </c>
      <c r="V124" s="53"/>
      <c r="W124" s="53">
        <f t="shared" si="90"/>
        <v>110000000</v>
      </c>
      <c r="X124" s="53">
        <f t="shared" si="90"/>
        <v>51466666</v>
      </c>
      <c r="Y124" s="53">
        <f t="shared" si="90"/>
        <v>22550000</v>
      </c>
      <c r="Z124" s="53"/>
      <c r="AA124" s="53">
        <f t="shared" si="90"/>
        <v>0</v>
      </c>
      <c r="AB124" s="53">
        <f t="shared" si="90"/>
        <v>0</v>
      </c>
      <c r="AC124" s="53">
        <f t="shared" si="90"/>
        <v>0</v>
      </c>
      <c r="AD124" s="53"/>
      <c r="AE124" s="53">
        <f t="shared" si="90"/>
        <v>0</v>
      </c>
      <c r="AF124" s="53">
        <f t="shared" si="90"/>
        <v>0</v>
      </c>
      <c r="AG124" s="53">
        <f t="shared" si="90"/>
        <v>0</v>
      </c>
      <c r="AH124" s="53">
        <f t="shared" si="90"/>
        <v>0</v>
      </c>
      <c r="AI124" s="53">
        <f t="shared" si="90"/>
        <v>0</v>
      </c>
      <c r="AJ124" s="53">
        <f t="shared" si="90"/>
        <v>0</v>
      </c>
      <c r="AK124" s="53">
        <f t="shared" si="90"/>
        <v>0</v>
      </c>
      <c r="AL124" s="53">
        <f t="shared" si="90"/>
        <v>0</v>
      </c>
      <c r="AM124" s="53">
        <f t="shared" si="90"/>
        <v>0</v>
      </c>
      <c r="AN124" s="53">
        <f t="shared" si="90"/>
        <v>130000000</v>
      </c>
      <c r="AO124" s="53">
        <f t="shared" si="90"/>
        <v>11866667</v>
      </c>
      <c r="AP124" s="53">
        <f t="shared" si="90"/>
        <v>0</v>
      </c>
      <c r="AQ124" s="53"/>
      <c r="AR124" s="53">
        <f t="shared" si="90"/>
        <v>0</v>
      </c>
      <c r="AS124" s="53">
        <f t="shared" si="90"/>
        <v>0</v>
      </c>
      <c r="AT124" s="53">
        <f t="shared" si="90"/>
        <v>0</v>
      </c>
      <c r="AU124" s="53">
        <f t="shared" si="90"/>
        <v>240000000</v>
      </c>
      <c r="AV124" s="53">
        <f t="shared" si="90"/>
        <v>63333333</v>
      </c>
      <c r="AW124" s="53">
        <f t="shared" si="90"/>
        <v>22550000</v>
      </c>
      <c r="AX124" s="53">
        <f t="shared" ref="AX124" si="91">AX125+AX128</f>
        <v>0</v>
      </c>
    </row>
    <row r="125" spans="1:50" s="216" customFormat="1" ht="24.75" customHeight="1" x14ac:dyDescent="0.2">
      <c r="A125" s="211"/>
      <c r="B125" s="431"/>
      <c r="C125" s="217">
        <v>34</v>
      </c>
      <c r="D125" s="218" t="s">
        <v>288</v>
      </c>
      <c r="E125" s="219"/>
      <c r="F125" s="219"/>
      <c r="G125" s="217"/>
      <c r="H125" s="217"/>
      <c r="I125" s="217"/>
      <c r="J125" s="217"/>
      <c r="K125" s="217"/>
      <c r="L125" s="217"/>
      <c r="M125" s="217"/>
      <c r="N125" s="217"/>
      <c r="O125" s="54">
        <f t="shared" ref="O125:AW125" si="92">SUM(O126:O127)</f>
        <v>0</v>
      </c>
      <c r="P125" s="54">
        <f t="shared" si="92"/>
        <v>0</v>
      </c>
      <c r="Q125" s="54">
        <f t="shared" si="92"/>
        <v>0</v>
      </c>
      <c r="R125" s="54"/>
      <c r="S125" s="54">
        <f t="shared" si="92"/>
        <v>0</v>
      </c>
      <c r="T125" s="54">
        <f t="shared" si="92"/>
        <v>0</v>
      </c>
      <c r="U125" s="54">
        <f t="shared" si="92"/>
        <v>0</v>
      </c>
      <c r="V125" s="54"/>
      <c r="W125" s="54">
        <f t="shared" si="92"/>
        <v>110000000</v>
      </c>
      <c r="X125" s="54">
        <f t="shared" si="92"/>
        <v>51466666</v>
      </c>
      <c r="Y125" s="54">
        <f t="shared" si="92"/>
        <v>22550000</v>
      </c>
      <c r="Z125" s="54"/>
      <c r="AA125" s="54">
        <f t="shared" si="92"/>
        <v>0</v>
      </c>
      <c r="AB125" s="54">
        <f t="shared" si="92"/>
        <v>0</v>
      </c>
      <c r="AC125" s="54">
        <f t="shared" si="92"/>
        <v>0</v>
      </c>
      <c r="AD125" s="54"/>
      <c r="AE125" s="54">
        <f t="shared" si="92"/>
        <v>0</v>
      </c>
      <c r="AF125" s="54">
        <f t="shared" si="92"/>
        <v>0</v>
      </c>
      <c r="AG125" s="54">
        <f t="shared" si="92"/>
        <v>0</v>
      </c>
      <c r="AH125" s="54">
        <f t="shared" si="92"/>
        <v>0</v>
      </c>
      <c r="AI125" s="54">
        <f t="shared" si="92"/>
        <v>0</v>
      </c>
      <c r="AJ125" s="54">
        <f t="shared" si="92"/>
        <v>0</v>
      </c>
      <c r="AK125" s="54">
        <f t="shared" si="92"/>
        <v>0</v>
      </c>
      <c r="AL125" s="54">
        <f t="shared" si="92"/>
        <v>0</v>
      </c>
      <c r="AM125" s="54">
        <f t="shared" si="92"/>
        <v>0</v>
      </c>
      <c r="AN125" s="54">
        <f t="shared" si="92"/>
        <v>0</v>
      </c>
      <c r="AO125" s="54">
        <f t="shared" si="92"/>
        <v>0</v>
      </c>
      <c r="AP125" s="54">
        <f t="shared" si="92"/>
        <v>0</v>
      </c>
      <c r="AQ125" s="54"/>
      <c r="AR125" s="54">
        <f t="shared" si="92"/>
        <v>0</v>
      </c>
      <c r="AS125" s="54">
        <f t="shared" si="92"/>
        <v>0</v>
      </c>
      <c r="AT125" s="54">
        <f t="shared" si="92"/>
        <v>0</v>
      </c>
      <c r="AU125" s="54">
        <f t="shared" si="92"/>
        <v>110000000</v>
      </c>
      <c r="AV125" s="54">
        <f t="shared" si="92"/>
        <v>51466666</v>
      </c>
      <c r="AW125" s="54">
        <f t="shared" si="92"/>
        <v>22550000</v>
      </c>
      <c r="AX125" s="54">
        <f t="shared" ref="AX125" si="93">SUM(AX126:AX127)</f>
        <v>0</v>
      </c>
    </row>
    <row r="126" spans="1:50" ht="69" customHeight="1" x14ac:dyDescent="0.2">
      <c r="A126" s="133"/>
      <c r="B126" s="133"/>
      <c r="C126" s="109">
        <v>23</v>
      </c>
      <c r="D126" s="220" t="s">
        <v>290</v>
      </c>
      <c r="E126" s="169">
        <v>0.92</v>
      </c>
      <c r="F126" s="221">
        <v>0.85</v>
      </c>
      <c r="G126" s="104">
        <v>123</v>
      </c>
      <c r="H126" s="319" t="s">
        <v>291</v>
      </c>
      <c r="I126" s="97" t="s">
        <v>292</v>
      </c>
      <c r="J126" s="101" t="s">
        <v>289</v>
      </c>
      <c r="K126" s="101">
        <v>8</v>
      </c>
      <c r="L126" s="102" t="s">
        <v>31</v>
      </c>
      <c r="M126" s="104">
        <v>2</v>
      </c>
      <c r="N126" s="101" t="s">
        <v>96</v>
      </c>
      <c r="O126" s="37"/>
      <c r="P126" s="37"/>
      <c r="Q126" s="37"/>
      <c r="R126" s="36"/>
      <c r="S126" s="36"/>
      <c r="T126" s="36"/>
      <c r="U126" s="36"/>
      <c r="V126" s="36"/>
      <c r="W126" s="36">
        <v>20000000</v>
      </c>
      <c r="X126" s="36">
        <v>16200000</v>
      </c>
      <c r="Y126" s="298">
        <v>5700000</v>
      </c>
      <c r="Z126" s="298"/>
      <c r="AA126" s="36"/>
      <c r="AB126" s="36"/>
      <c r="AC126" s="36"/>
      <c r="AD126" s="36"/>
      <c r="AE126" s="36"/>
      <c r="AF126" s="36"/>
      <c r="AG126" s="36"/>
      <c r="AH126" s="36"/>
      <c r="AI126" s="36"/>
      <c r="AJ126" s="36"/>
      <c r="AK126" s="36"/>
      <c r="AL126" s="36"/>
      <c r="AM126" s="36"/>
      <c r="AN126" s="36"/>
      <c r="AO126" s="36"/>
      <c r="AP126" s="36"/>
      <c r="AQ126" s="36"/>
      <c r="AR126" s="36"/>
      <c r="AS126" s="36"/>
      <c r="AT126" s="36"/>
      <c r="AU126" s="34">
        <f t="shared" ref="AU126:AW127" si="94">AR126+AN126+AK126+AH126+AE126+AA126+W126+S126</f>
        <v>20000000</v>
      </c>
      <c r="AV126" s="34">
        <f t="shared" si="94"/>
        <v>16200000</v>
      </c>
      <c r="AW126" s="34">
        <f t="shared" si="94"/>
        <v>5700000</v>
      </c>
      <c r="AX126" s="38"/>
    </row>
    <row r="127" spans="1:50" ht="69" customHeight="1" x14ac:dyDescent="0.2">
      <c r="A127" s="133"/>
      <c r="B127" s="133"/>
      <c r="C127" s="110">
        <v>24</v>
      </c>
      <c r="D127" s="380" t="s">
        <v>293</v>
      </c>
      <c r="E127" s="124" t="s">
        <v>294</v>
      </c>
      <c r="F127" s="123" t="s">
        <v>294</v>
      </c>
      <c r="G127" s="103">
        <v>124</v>
      </c>
      <c r="H127" s="319" t="s">
        <v>295</v>
      </c>
      <c r="I127" s="97" t="s">
        <v>296</v>
      </c>
      <c r="J127" s="101" t="s">
        <v>289</v>
      </c>
      <c r="K127" s="101">
        <v>8</v>
      </c>
      <c r="L127" s="102" t="s">
        <v>39</v>
      </c>
      <c r="M127" s="104">
        <v>2</v>
      </c>
      <c r="N127" s="101" t="s">
        <v>96</v>
      </c>
      <c r="O127" s="37"/>
      <c r="P127" s="37"/>
      <c r="Q127" s="37"/>
      <c r="R127" s="36"/>
      <c r="S127" s="36"/>
      <c r="T127" s="36"/>
      <c r="U127" s="36"/>
      <c r="V127" s="36"/>
      <c r="W127" s="36">
        <v>90000000</v>
      </c>
      <c r="X127" s="36">
        <v>35266666</v>
      </c>
      <c r="Y127" s="298">
        <v>16850000</v>
      </c>
      <c r="Z127" s="298"/>
      <c r="AA127" s="36"/>
      <c r="AB127" s="36"/>
      <c r="AC127" s="36"/>
      <c r="AD127" s="36"/>
      <c r="AE127" s="36"/>
      <c r="AF127" s="36"/>
      <c r="AG127" s="36"/>
      <c r="AH127" s="36"/>
      <c r="AI127" s="36"/>
      <c r="AJ127" s="36"/>
      <c r="AK127" s="36"/>
      <c r="AL127" s="36"/>
      <c r="AM127" s="36"/>
      <c r="AN127" s="36"/>
      <c r="AO127" s="36"/>
      <c r="AP127" s="36"/>
      <c r="AQ127" s="36"/>
      <c r="AR127" s="36"/>
      <c r="AS127" s="36"/>
      <c r="AT127" s="36"/>
      <c r="AU127" s="34">
        <f t="shared" si="94"/>
        <v>90000000</v>
      </c>
      <c r="AV127" s="34">
        <f t="shared" si="94"/>
        <v>35266666</v>
      </c>
      <c r="AW127" s="34">
        <f t="shared" si="94"/>
        <v>16850000</v>
      </c>
      <c r="AX127" s="38"/>
    </row>
    <row r="128" spans="1:50" ht="24.75" customHeight="1" x14ac:dyDescent="0.2">
      <c r="A128" s="133"/>
      <c r="B128" s="133"/>
      <c r="C128" s="89">
        <v>35</v>
      </c>
      <c r="D128" s="90" t="s">
        <v>297</v>
      </c>
      <c r="E128" s="91"/>
      <c r="F128" s="191"/>
      <c r="G128" s="89"/>
      <c r="H128" s="89"/>
      <c r="I128" s="89"/>
      <c r="J128" s="89"/>
      <c r="K128" s="89"/>
      <c r="L128" s="89"/>
      <c r="M128" s="89"/>
      <c r="N128" s="89"/>
      <c r="O128" s="47">
        <f t="shared" ref="O128:AW128" si="95">SUM(O129:O131)</f>
        <v>0</v>
      </c>
      <c r="P128" s="47">
        <f t="shared" si="95"/>
        <v>0</v>
      </c>
      <c r="Q128" s="47">
        <f t="shared" si="95"/>
        <v>0</v>
      </c>
      <c r="R128" s="47"/>
      <c r="S128" s="47">
        <f t="shared" si="95"/>
        <v>0</v>
      </c>
      <c r="T128" s="47">
        <f t="shared" si="95"/>
        <v>0</v>
      </c>
      <c r="U128" s="47">
        <f t="shared" si="95"/>
        <v>0</v>
      </c>
      <c r="V128" s="47"/>
      <c r="W128" s="47">
        <f t="shared" si="95"/>
        <v>0</v>
      </c>
      <c r="X128" s="47">
        <f t="shared" si="95"/>
        <v>0</v>
      </c>
      <c r="Y128" s="47">
        <f t="shared" si="95"/>
        <v>0</v>
      </c>
      <c r="Z128" s="47"/>
      <c r="AA128" s="47">
        <f t="shared" si="95"/>
        <v>0</v>
      </c>
      <c r="AB128" s="47">
        <f t="shared" si="95"/>
        <v>0</v>
      </c>
      <c r="AC128" s="47">
        <f t="shared" si="95"/>
        <v>0</v>
      </c>
      <c r="AD128" s="47"/>
      <c r="AE128" s="47">
        <f t="shared" si="95"/>
        <v>0</v>
      </c>
      <c r="AF128" s="47">
        <f t="shared" si="95"/>
        <v>0</v>
      </c>
      <c r="AG128" s="47">
        <f t="shared" si="95"/>
        <v>0</v>
      </c>
      <c r="AH128" s="47">
        <f t="shared" si="95"/>
        <v>0</v>
      </c>
      <c r="AI128" s="47">
        <f t="shared" si="95"/>
        <v>0</v>
      </c>
      <c r="AJ128" s="47">
        <f t="shared" si="95"/>
        <v>0</v>
      </c>
      <c r="AK128" s="47">
        <f t="shared" si="95"/>
        <v>0</v>
      </c>
      <c r="AL128" s="47">
        <f t="shared" si="95"/>
        <v>0</v>
      </c>
      <c r="AM128" s="47">
        <f t="shared" si="95"/>
        <v>0</v>
      </c>
      <c r="AN128" s="47">
        <f t="shared" si="95"/>
        <v>130000000</v>
      </c>
      <c r="AO128" s="47">
        <f t="shared" si="95"/>
        <v>11866667</v>
      </c>
      <c r="AP128" s="47">
        <f t="shared" si="95"/>
        <v>0</v>
      </c>
      <c r="AQ128" s="47"/>
      <c r="AR128" s="47">
        <f t="shared" si="95"/>
        <v>0</v>
      </c>
      <c r="AS128" s="47">
        <f t="shared" si="95"/>
        <v>0</v>
      </c>
      <c r="AT128" s="47">
        <f t="shared" si="95"/>
        <v>0</v>
      </c>
      <c r="AU128" s="47">
        <f t="shared" si="95"/>
        <v>130000000</v>
      </c>
      <c r="AV128" s="47">
        <f t="shared" si="95"/>
        <v>11866667</v>
      </c>
      <c r="AW128" s="47">
        <f t="shared" si="95"/>
        <v>0</v>
      </c>
      <c r="AX128" s="47"/>
    </row>
    <row r="129" spans="1:50" ht="90.75" customHeight="1" x14ac:dyDescent="0.2">
      <c r="A129" s="133"/>
      <c r="B129" s="133"/>
      <c r="C129" s="391">
        <v>24</v>
      </c>
      <c r="D129" s="393" t="s">
        <v>298</v>
      </c>
      <c r="E129" s="432" t="s">
        <v>294</v>
      </c>
      <c r="F129" s="401" t="s">
        <v>294</v>
      </c>
      <c r="G129" s="104">
        <v>127</v>
      </c>
      <c r="H129" s="319" t="s">
        <v>299</v>
      </c>
      <c r="I129" s="107" t="s">
        <v>300</v>
      </c>
      <c r="J129" s="101" t="s">
        <v>301</v>
      </c>
      <c r="K129" s="194">
        <v>2</v>
      </c>
      <c r="L129" s="222" t="s">
        <v>31</v>
      </c>
      <c r="M129" s="104">
        <v>2</v>
      </c>
      <c r="N129" s="101" t="s">
        <v>96</v>
      </c>
      <c r="O129" s="37"/>
      <c r="P129" s="37"/>
      <c r="Q129" s="37"/>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v>30000000</v>
      </c>
      <c r="AO129" s="36">
        <v>11866667</v>
      </c>
      <c r="AP129" s="36"/>
      <c r="AQ129" s="36"/>
      <c r="AR129" s="36"/>
      <c r="AS129" s="36"/>
      <c r="AT129" s="36"/>
      <c r="AU129" s="34">
        <f t="shared" ref="AU129:AW131" si="96">O129+S129+W129+AA129+AE129+AH129+AK129+AN129+AR129</f>
        <v>30000000</v>
      </c>
      <c r="AV129" s="34">
        <f t="shared" si="96"/>
        <v>11866667</v>
      </c>
      <c r="AW129" s="34">
        <f t="shared" si="96"/>
        <v>0</v>
      </c>
      <c r="AX129" s="38"/>
    </row>
    <row r="130" spans="1:50" ht="45.75" customHeight="1" x14ac:dyDescent="0.2">
      <c r="A130" s="133"/>
      <c r="B130" s="133"/>
      <c r="C130" s="110"/>
      <c r="D130" s="140"/>
      <c r="E130" s="224"/>
      <c r="F130" s="159"/>
      <c r="G130" s="104">
        <v>128</v>
      </c>
      <c r="H130" s="319" t="s">
        <v>302</v>
      </c>
      <c r="I130" s="107" t="s">
        <v>303</v>
      </c>
      <c r="J130" s="101" t="s">
        <v>301</v>
      </c>
      <c r="K130" s="194">
        <v>2</v>
      </c>
      <c r="L130" s="222" t="s">
        <v>31</v>
      </c>
      <c r="M130" s="104">
        <v>2</v>
      </c>
      <c r="N130" s="101" t="s">
        <v>96</v>
      </c>
      <c r="O130" s="37"/>
      <c r="P130" s="37"/>
      <c r="Q130" s="37"/>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v>40000000</v>
      </c>
      <c r="AO130" s="36"/>
      <c r="AP130" s="36"/>
      <c r="AQ130" s="36"/>
      <c r="AR130" s="36"/>
      <c r="AS130" s="36"/>
      <c r="AT130" s="36"/>
      <c r="AU130" s="34">
        <f t="shared" si="96"/>
        <v>40000000</v>
      </c>
      <c r="AV130" s="34">
        <f t="shared" si="96"/>
        <v>0</v>
      </c>
      <c r="AW130" s="34">
        <f t="shared" si="96"/>
        <v>0</v>
      </c>
      <c r="AX130" s="38"/>
    </row>
    <row r="131" spans="1:50" ht="66.75" customHeight="1" x14ac:dyDescent="0.2">
      <c r="A131" s="133"/>
      <c r="B131" s="167"/>
      <c r="C131" s="109"/>
      <c r="D131" s="379"/>
      <c r="E131" s="378"/>
      <c r="F131" s="169"/>
      <c r="G131" s="104">
        <v>129</v>
      </c>
      <c r="H131" s="319" t="s">
        <v>304</v>
      </c>
      <c r="I131" s="107" t="s">
        <v>305</v>
      </c>
      <c r="J131" s="101" t="s">
        <v>301</v>
      </c>
      <c r="K131" s="194">
        <v>2</v>
      </c>
      <c r="L131" s="222" t="s">
        <v>31</v>
      </c>
      <c r="M131" s="104">
        <v>2</v>
      </c>
      <c r="N131" s="101" t="s">
        <v>96</v>
      </c>
      <c r="O131" s="37"/>
      <c r="P131" s="37"/>
      <c r="Q131" s="37"/>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v>60000000</v>
      </c>
      <c r="AO131" s="36"/>
      <c r="AP131" s="36"/>
      <c r="AQ131" s="36"/>
      <c r="AR131" s="36"/>
      <c r="AS131" s="36"/>
      <c r="AT131" s="36"/>
      <c r="AU131" s="34">
        <f t="shared" si="96"/>
        <v>60000000</v>
      </c>
      <c r="AV131" s="34">
        <f t="shared" si="96"/>
        <v>0</v>
      </c>
      <c r="AW131" s="34">
        <f t="shared" si="96"/>
        <v>0</v>
      </c>
      <c r="AX131" s="38"/>
    </row>
    <row r="132" spans="1:50" ht="24.75" customHeight="1" x14ac:dyDescent="0.2">
      <c r="A132" s="133"/>
      <c r="B132" s="79">
        <v>12</v>
      </c>
      <c r="C132" s="131" t="s">
        <v>306</v>
      </c>
      <c r="D132" s="81"/>
      <c r="E132" s="82"/>
      <c r="F132" s="82"/>
      <c r="G132" s="83"/>
      <c r="H132" s="83"/>
      <c r="I132" s="83"/>
      <c r="J132" s="83"/>
      <c r="K132" s="83"/>
      <c r="L132" s="83"/>
      <c r="M132" s="83"/>
      <c r="N132" s="83"/>
      <c r="O132" s="53">
        <f t="shared" ref="O132:AW132" si="97">O133+O136+O141+O145+O149+O155+O158+O161+O165+O170+O172</f>
        <v>0</v>
      </c>
      <c r="P132" s="53">
        <f t="shared" si="97"/>
        <v>0</v>
      </c>
      <c r="Q132" s="53">
        <f t="shared" si="97"/>
        <v>0</v>
      </c>
      <c r="R132" s="53"/>
      <c r="S132" s="53">
        <f t="shared" si="97"/>
        <v>0</v>
      </c>
      <c r="T132" s="53">
        <f t="shared" si="97"/>
        <v>0</v>
      </c>
      <c r="U132" s="53">
        <f t="shared" si="97"/>
        <v>0</v>
      </c>
      <c r="V132" s="53"/>
      <c r="W132" s="53">
        <f t="shared" si="97"/>
        <v>3887171268</v>
      </c>
      <c r="X132" s="53">
        <f t="shared" si="97"/>
        <v>892324049</v>
      </c>
      <c r="Y132" s="53">
        <f t="shared" si="97"/>
        <v>77657383</v>
      </c>
      <c r="Z132" s="53"/>
      <c r="AA132" s="53">
        <f t="shared" si="97"/>
        <v>438330038</v>
      </c>
      <c r="AB132" s="53">
        <f t="shared" si="97"/>
        <v>0</v>
      </c>
      <c r="AC132" s="53">
        <f t="shared" si="97"/>
        <v>0</v>
      </c>
      <c r="AD132" s="53"/>
      <c r="AE132" s="53">
        <f t="shared" si="97"/>
        <v>0</v>
      </c>
      <c r="AF132" s="53">
        <f t="shared" si="97"/>
        <v>0</v>
      </c>
      <c r="AG132" s="53">
        <f t="shared" si="97"/>
        <v>0</v>
      </c>
      <c r="AH132" s="53">
        <f t="shared" si="97"/>
        <v>0</v>
      </c>
      <c r="AI132" s="53">
        <f t="shared" si="97"/>
        <v>0</v>
      </c>
      <c r="AJ132" s="53">
        <f t="shared" si="97"/>
        <v>0</v>
      </c>
      <c r="AK132" s="53">
        <f t="shared" si="97"/>
        <v>0</v>
      </c>
      <c r="AL132" s="53">
        <f t="shared" si="97"/>
        <v>0</v>
      </c>
      <c r="AM132" s="53">
        <f t="shared" si="97"/>
        <v>0</v>
      </c>
      <c r="AN132" s="53">
        <f t="shared" si="97"/>
        <v>4196470000</v>
      </c>
      <c r="AO132" s="53">
        <f t="shared" si="97"/>
        <v>327426993</v>
      </c>
      <c r="AP132" s="53">
        <f t="shared" si="97"/>
        <v>52192000</v>
      </c>
      <c r="AQ132" s="53">
        <f t="shared" ref="AQ132" si="98">AQ133+AQ136+AQ141+AQ145+AQ149+AQ155+AQ158+AQ161+AQ165+AQ170+AQ172</f>
        <v>2798000</v>
      </c>
      <c r="AR132" s="53">
        <f t="shared" si="97"/>
        <v>0</v>
      </c>
      <c r="AS132" s="53">
        <f t="shared" si="97"/>
        <v>0</v>
      </c>
      <c r="AT132" s="53">
        <f t="shared" si="97"/>
        <v>0</v>
      </c>
      <c r="AU132" s="53">
        <f t="shared" si="97"/>
        <v>8521971306</v>
      </c>
      <c r="AV132" s="53">
        <f t="shared" si="97"/>
        <v>1219751042</v>
      </c>
      <c r="AW132" s="53">
        <f t="shared" si="97"/>
        <v>129849383</v>
      </c>
      <c r="AX132" s="53">
        <f t="shared" ref="AX132" si="99">AX133+AX136+AX141+AX145+AX149+AX155+AX158+AX161+AX165+AX170+AX172</f>
        <v>2798000</v>
      </c>
    </row>
    <row r="133" spans="1:50" ht="24.75" customHeight="1" x14ac:dyDescent="0.2">
      <c r="A133" s="133"/>
      <c r="B133" s="400"/>
      <c r="C133" s="89">
        <v>36</v>
      </c>
      <c r="D133" s="191" t="s">
        <v>307</v>
      </c>
      <c r="E133" s="116"/>
      <c r="F133" s="117"/>
      <c r="G133" s="92"/>
      <c r="H133" s="92"/>
      <c r="I133" s="92"/>
      <c r="J133" s="92"/>
      <c r="K133" s="92"/>
      <c r="L133" s="92"/>
      <c r="M133" s="92"/>
      <c r="N133" s="92"/>
      <c r="O133" s="47">
        <f t="shared" ref="O133:AW133" si="100">SUM(O134:O135)</f>
        <v>0</v>
      </c>
      <c r="P133" s="47">
        <f t="shared" si="100"/>
        <v>0</v>
      </c>
      <c r="Q133" s="47">
        <f t="shared" si="100"/>
        <v>0</v>
      </c>
      <c r="R133" s="47"/>
      <c r="S133" s="47">
        <f t="shared" si="100"/>
        <v>0</v>
      </c>
      <c r="T133" s="47">
        <f t="shared" si="100"/>
        <v>0</v>
      </c>
      <c r="U133" s="47">
        <f t="shared" si="100"/>
        <v>0</v>
      </c>
      <c r="V133" s="47"/>
      <c r="W133" s="47">
        <f t="shared" si="100"/>
        <v>0</v>
      </c>
      <c r="X133" s="47">
        <f t="shared" si="100"/>
        <v>0</v>
      </c>
      <c r="Y133" s="47">
        <f t="shared" si="100"/>
        <v>0</v>
      </c>
      <c r="Z133" s="47"/>
      <c r="AA133" s="47">
        <f t="shared" si="100"/>
        <v>0</v>
      </c>
      <c r="AB133" s="47">
        <f t="shared" si="100"/>
        <v>0</v>
      </c>
      <c r="AC133" s="47">
        <f t="shared" si="100"/>
        <v>0</v>
      </c>
      <c r="AD133" s="47"/>
      <c r="AE133" s="47">
        <f t="shared" si="100"/>
        <v>0</v>
      </c>
      <c r="AF133" s="47">
        <f t="shared" si="100"/>
        <v>0</v>
      </c>
      <c r="AG133" s="47">
        <f t="shared" si="100"/>
        <v>0</v>
      </c>
      <c r="AH133" s="47">
        <f t="shared" si="100"/>
        <v>0</v>
      </c>
      <c r="AI133" s="47">
        <f t="shared" si="100"/>
        <v>0</v>
      </c>
      <c r="AJ133" s="47">
        <f t="shared" si="100"/>
        <v>0</v>
      </c>
      <c r="AK133" s="47">
        <f t="shared" si="100"/>
        <v>0</v>
      </c>
      <c r="AL133" s="47">
        <f t="shared" si="100"/>
        <v>0</v>
      </c>
      <c r="AM133" s="47">
        <f t="shared" si="100"/>
        <v>0</v>
      </c>
      <c r="AN133" s="47">
        <f t="shared" si="100"/>
        <v>210000000</v>
      </c>
      <c r="AO133" s="47">
        <f t="shared" si="100"/>
        <v>11200000</v>
      </c>
      <c r="AP133" s="47">
        <f t="shared" si="100"/>
        <v>2800000</v>
      </c>
      <c r="AQ133" s="47">
        <f t="shared" ref="AQ133" si="101">SUM(AQ134:AQ135)</f>
        <v>0</v>
      </c>
      <c r="AR133" s="47">
        <f t="shared" si="100"/>
        <v>0</v>
      </c>
      <c r="AS133" s="47">
        <f t="shared" si="100"/>
        <v>0</v>
      </c>
      <c r="AT133" s="47">
        <f t="shared" si="100"/>
        <v>0</v>
      </c>
      <c r="AU133" s="47">
        <f t="shared" si="100"/>
        <v>210000000</v>
      </c>
      <c r="AV133" s="47">
        <f t="shared" si="100"/>
        <v>11200000</v>
      </c>
      <c r="AW133" s="47">
        <f t="shared" si="100"/>
        <v>2800000</v>
      </c>
      <c r="AX133" s="47">
        <f t="shared" ref="AX133" si="102">SUM(AX134:AX135)</f>
        <v>0</v>
      </c>
    </row>
    <row r="134" spans="1:50" ht="52.5" customHeight="1" x14ac:dyDescent="0.2">
      <c r="A134" s="133"/>
      <c r="B134" s="133"/>
      <c r="C134" s="391">
        <v>3</v>
      </c>
      <c r="D134" s="393" t="s">
        <v>308</v>
      </c>
      <c r="E134" s="394" t="s">
        <v>309</v>
      </c>
      <c r="F134" s="394" t="s">
        <v>57</v>
      </c>
      <c r="G134" s="395">
        <v>130</v>
      </c>
      <c r="H134" s="396" t="s">
        <v>310</v>
      </c>
      <c r="I134" s="393" t="s">
        <v>311</v>
      </c>
      <c r="J134" s="395" t="s">
        <v>301</v>
      </c>
      <c r="K134" s="394">
        <v>2</v>
      </c>
      <c r="L134" s="433" t="s">
        <v>31</v>
      </c>
      <c r="M134" s="395">
        <v>3</v>
      </c>
      <c r="N134" s="395" t="s">
        <v>312</v>
      </c>
      <c r="O134" s="37"/>
      <c r="P134" s="37"/>
      <c r="Q134" s="37"/>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v>80000000</v>
      </c>
      <c r="AO134" s="358"/>
      <c r="AP134" s="358"/>
      <c r="AQ134" s="371"/>
      <c r="AR134" s="371"/>
      <c r="AS134" s="371"/>
      <c r="AT134" s="371"/>
      <c r="AU134" s="34">
        <f t="shared" ref="AU134:AW135" si="103">O134+S134+W134+AA134+AE134+AH134+AK134+AN134+AR134</f>
        <v>80000000</v>
      </c>
      <c r="AV134" s="34">
        <f t="shared" si="103"/>
        <v>0</v>
      </c>
      <c r="AW134" s="34">
        <f t="shared" si="103"/>
        <v>0</v>
      </c>
      <c r="AX134" s="38"/>
    </row>
    <row r="135" spans="1:50" ht="66.75" customHeight="1" x14ac:dyDescent="0.2">
      <c r="A135" s="133"/>
      <c r="B135" s="133"/>
      <c r="C135" s="109"/>
      <c r="D135" s="377"/>
      <c r="E135" s="112"/>
      <c r="F135" s="112"/>
      <c r="G135" s="104">
        <v>131</v>
      </c>
      <c r="H135" s="319" t="s">
        <v>313</v>
      </c>
      <c r="I135" s="97" t="s">
        <v>314</v>
      </c>
      <c r="J135" s="395" t="s">
        <v>301</v>
      </c>
      <c r="K135" s="395">
        <v>2</v>
      </c>
      <c r="L135" s="433" t="s">
        <v>39</v>
      </c>
      <c r="M135" s="104">
        <v>3</v>
      </c>
      <c r="N135" s="407" t="s">
        <v>312</v>
      </c>
      <c r="O135" s="37"/>
      <c r="P135" s="37"/>
      <c r="Q135" s="37"/>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v>130000000</v>
      </c>
      <c r="AO135" s="36">
        <v>11200000</v>
      </c>
      <c r="AP135" s="36">
        <v>2800000</v>
      </c>
      <c r="AQ135" s="36"/>
      <c r="AR135" s="36"/>
      <c r="AS135" s="36"/>
      <c r="AT135" s="36"/>
      <c r="AU135" s="34">
        <f t="shared" si="103"/>
        <v>130000000</v>
      </c>
      <c r="AV135" s="34">
        <f t="shared" si="103"/>
        <v>11200000</v>
      </c>
      <c r="AW135" s="34">
        <f t="shared" si="103"/>
        <v>2800000</v>
      </c>
      <c r="AX135" s="38"/>
    </row>
    <row r="136" spans="1:50" ht="24.75" customHeight="1" x14ac:dyDescent="0.2">
      <c r="A136" s="133"/>
      <c r="B136" s="133"/>
      <c r="C136" s="89">
        <v>37</v>
      </c>
      <c r="D136" s="90" t="s">
        <v>315</v>
      </c>
      <c r="E136" s="117"/>
      <c r="F136" s="117"/>
      <c r="G136" s="89"/>
      <c r="H136" s="89"/>
      <c r="I136" s="89"/>
      <c r="J136" s="89"/>
      <c r="K136" s="89"/>
      <c r="L136" s="89"/>
      <c r="M136" s="89"/>
      <c r="N136" s="89"/>
      <c r="O136" s="47">
        <f t="shared" ref="O136:AW136" si="104">SUM(O137:O140)</f>
        <v>0</v>
      </c>
      <c r="P136" s="47">
        <f t="shared" si="104"/>
        <v>0</v>
      </c>
      <c r="Q136" s="47">
        <f t="shared" si="104"/>
        <v>0</v>
      </c>
      <c r="R136" s="47"/>
      <c r="S136" s="47">
        <f t="shared" si="104"/>
        <v>0</v>
      </c>
      <c r="T136" s="47">
        <f t="shared" si="104"/>
        <v>0</v>
      </c>
      <c r="U136" s="47">
        <f t="shared" si="104"/>
        <v>0</v>
      </c>
      <c r="V136" s="47"/>
      <c r="W136" s="47">
        <f t="shared" si="104"/>
        <v>0</v>
      </c>
      <c r="X136" s="47">
        <f t="shared" si="104"/>
        <v>0</v>
      </c>
      <c r="Y136" s="47">
        <f t="shared" si="104"/>
        <v>0</v>
      </c>
      <c r="Z136" s="47"/>
      <c r="AA136" s="47">
        <f t="shared" si="104"/>
        <v>0</v>
      </c>
      <c r="AB136" s="47">
        <f t="shared" si="104"/>
        <v>0</v>
      </c>
      <c r="AC136" s="47">
        <f t="shared" si="104"/>
        <v>0</v>
      </c>
      <c r="AD136" s="47"/>
      <c r="AE136" s="47">
        <f t="shared" si="104"/>
        <v>0</v>
      </c>
      <c r="AF136" s="47">
        <f t="shared" si="104"/>
        <v>0</v>
      </c>
      <c r="AG136" s="47">
        <f t="shared" si="104"/>
        <v>0</v>
      </c>
      <c r="AH136" s="47">
        <f t="shared" si="104"/>
        <v>0</v>
      </c>
      <c r="AI136" s="47">
        <f t="shared" si="104"/>
        <v>0</v>
      </c>
      <c r="AJ136" s="47">
        <f t="shared" si="104"/>
        <v>0</v>
      </c>
      <c r="AK136" s="47">
        <f t="shared" si="104"/>
        <v>0</v>
      </c>
      <c r="AL136" s="47">
        <f t="shared" si="104"/>
        <v>0</v>
      </c>
      <c r="AM136" s="47">
        <f t="shared" si="104"/>
        <v>0</v>
      </c>
      <c r="AN136" s="47">
        <f t="shared" si="104"/>
        <v>148000000</v>
      </c>
      <c r="AO136" s="47">
        <f t="shared" si="104"/>
        <v>0</v>
      </c>
      <c r="AP136" s="47">
        <f t="shared" si="104"/>
        <v>0</v>
      </c>
      <c r="AQ136" s="47"/>
      <c r="AR136" s="47">
        <f t="shared" si="104"/>
        <v>0</v>
      </c>
      <c r="AS136" s="47">
        <f t="shared" si="104"/>
        <v>0</v>
      </c>
      <c r="AT136" s="47">
        <f t="shared" si="104"/>
        <v>0</v>
      </c>
      <c r="AU136" s="47">
        <f t="shared" si="104"/>
        <v>148000000</v>
      </c>
      <c r="AV136" s="47">
        <f t="shared" si="104"/>
        <v>0</v>
      </c>
      <c r="AW136" s="47">
        <f t="shared" si="104"/>
        <v>0</v>
      </c>
      <c r="AX136" s="47"/>
    </row>
    <row r="137" spans="1:50" ht="67.5" customHeight="1" x14ac:dyDescent="0.2">
      <c r="A137" s="133"/>
      <c r="B137" s="133"/>
      <c r="C137" s="391">
        <v>31</v>
      </c>
      <c r="D137" s="207" t="s">
        <v>316</v>
      </c>
      <c r="E137" s="98" t="s">
        <v>317</v>
      </c>
      <c r="F137" s="373">
        <v>0.2</v>
      </c>
      <c r="G137" s="104">
        <v>132</v>
      </c>
      <c r="H137" s="319" t="s">
        <v>318</v>
      </c>
      <c r="I137" s="97" t="s">
        <v>319</v>
      </c>
      <c r="J137" s="395" t="s">
        <v>301</v>
      </c>
      <c r="K137" s="395">
        <v>2</v>
      </c>
      <c r="L137" s="225" t="s">
        <v>31</v>
      </c>
      <c r="M137" s="103">
        <v>3</v>
      </c>
      <c r="N137" s="102" t="s">
        <v>312</v>
      </c>
      <c r="O137" s="37"/>
      <c r="P137" s="37"/>
      <c r="Q137" s="37"/>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v>28000000</v>
      </c>
      <c r="AO137" s="36"/>
      <c r="AP137" s="36"/>
      <c r="AQ137" s="36"/>
      <c r="AR137" s="36"/>
      <c r="AS137" s="36"/>
      <c r="AT137" s="36"/>
      <c r="AU137" s="34">
        <f t="shared" ref="AU137:AW140" si="105">O137+S137+W137+AA137+AE137+AH137+AK137+AN137+AR137</f>
        <v>28000000</v>
      </c>
      <c r="AV137" s="34">
        <f t="shared" si="105"/>
        <v>0</v>
      </c>
      <c r="AW137" s="34">
        <f t="shared" si="105"/>
        <v>0</v>
      </c>
      <c r="AX137" s="38"/>
    </row>
    <row r="138" spans="1:50" ht="93" customHeight="1" x14ac:dyDescent="0.2">
      <c r="A138" s="133"/>
      <c r="B138" s="133"/>
      <c r="C138" s="110">
        <v>33</v>
      </c>
      <c r="D138" s="97" t="s">
        <v>320</v>
      </c>
      <c r="E138" s="103">
        <v>0</v>
      </c>
      <c r="F138" s="103">
        <v>0</v>
      </c>
      <c r="G138" s="104">
        <v>133</v>
      </c>
      <c r="H138" s="319" t="s">
        <v>321</v>
      </c>
      <c r="I138" s="97" t="s">
        <v>322</v>
      </c>
      <c r="J138" s="395" t="s">
        <v>301</v>
      </c>
      <c r="K138" s="395">
        <v>2</v>
      </c>
      <c r="L138" s="225" t="s">
        <v>31</v>
      </c>
      <c r="M138" s="103">
        <v>3</v>
      </c>
      <c r="N138" s="102" t="s">
        <v>312</v>
      </c>
      <c r="O138" s="37"/>
      <c r="P138" s="37"/>
      <c r="Q138" s="37"/>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v>28000000</v>
      </c>
      <c r="AO138" s="36"/>
      <c r="AP138" s="36"/>
      <c r="AQ138" s="36"/>
      <c r="AR138" s="36"/>
      <c r="AS138" s="36"/>
      <c r="AT138" s="36"/>
      <c r="AU138" s="34">
        <f t="shared" si="105"/>
        <v>28000000</v>
      </c>
      <c r="AV138" s="34">
        <f t="shared" si="105"/>
        <v>0</v>
      </c>
      <c r="AW138" s="34">
        <f t="shared" si="105"/>
        <v>0</v>
      </c>
      <c r="AX138" s="38"/>
    </row>
    <row r="139" spans="1:50" ht="68.25" customHeight="1" x14ac:dyDescent="0.2">
      <c r="A139" s="133"/>
      <c r="B139" s="133"/>
      <c r="C139" s="110"/>
      <c r="D139" s="103"/>
      <c r="E139" s="103"/>
      <c r="F139" s="103"/>
      <c r="G139" s="104">
        <v>134</v>
      </c>
      <c r="H139" s="319" t="s">
        <v>323</v>
      </c>
      <c r="I139" s="97" t="s">
        <v>324</v>
      </c>
      <c r="J139" s="395" t="s">
        <v>301</v>
      </c>
      <c r="K139" s="395">
        <v>2</v>
      </c>
      <c r="L139" s="225" t="s">
        <v>31</v>
      </c>
      <c r="M139" s="103">
        <v>3</v>
      </c>
      <c r="N139" s="102" t="s">
        <v>312</v>
      </c>
      <c r="O139" s="37"/>
      <c r="P139" s="37"/>
      <c r="Q139" s="37"/>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v>60000000</v>
      </c>
      <c r="AO139" s="36"/>
      <c r="AP139" s="36"/>
      <c r="AQ139" s="36"/>
      <c r="AR139" s="36"/>
      <c r="AS139" s="36"/>
      <c r="AT139" s="36"/>
      <c r="AU139" s="34">
        <f t="shared" si="105"/>
        <v>60000000</v>
      </c>
      <c r="AV139" s="34">
        <f t="shared" si="105"/>
        <v>0</v>
      </c>
      <c r="AW139" s="34">
        <f t="shared" si="105"/>
        <v>0</v>
      </c>
      <c r="AX139" s="38"/>
    </row>
    <row r="140" spans="1:50" ht="66.75" customHeight="1" x14ac:dyDescent="0.2">
      <c r="A140" s="133"/>
      <c r="B140" s="133"/>
      <c r="C140" s="109">
        <v>31</v>
      </c>
      <c r="D140" s="152" t="s">
        <v>325</v>
      </c>
      <c r="E140" s="135">
        <v>0.249</v>
      </c>
      <c r="F140" s="111">
        <v>0.2</v>
      </c>
      <c r="G140" s="104">
        <v>135</v>
      </c>
      <c r="H140" s="319" t="s">
        <v>326</v>
      </c>
      <c r="I140" s="97" t="s">
        <v>327</v>
      </c>
      <c r="J140" s="395" t="s">
        <v>301</v>
      </c>
      <c r="K140" s="395">
        <v>2</v>
      </c>
      <c r="L140" s="225" t="s">
        <v>31</v>
      </c>
      <c r="M140" s="103">
        <v>3</v>
      </c>
      <c r="N140" s="102" t="s">
        <v>312</v>
      </c>
      <c r="O140" s="37"/>
      <c r="P140" s="37"/>
      <c r="Q140" s="37"/>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v>32000000</v>
      </c>
      <c r="AO140" s="36"/>
      <c r="AP140" s="36"/>
      <c r="AQ140" s="36"/>
      <c r="AR140" s="36"/>
      <c r="AS140" s="36"/>
      <c r="AT140" s="36"/>
      <c r="AU140" s="34">
        <f t="shared" si="105"/>
        <v>32000000</v>
      </c>
      <c r="AV140" s="34">
        <f t="shared" si="105"/>
        <v>0</v>
      </c>
      <c r="AW140" s="34">
        <f t="shared" si="105"/>
        <v>0</v>
      </c>
      <c r="AX140" s="38"/>
    </row>
    <row r="141" spans="1:50" ht="24.75" customHeight="1" x14ac:dyDescent="0.2">
      <c r="A141" s="133"/>
      <c r="B141" s="133"/>
      <c r="C141" s="89">
        <v>38</v>
      </c>
      <c r="D141" s="90" t="s">
        <v>328</v>
      </c>
      <c r="E141" s="117"/>
      <c r="F141" s="117"/>
      <c r="G141" s="92"/>
      <c r="H141" s="92"/>
      <c r="I141" s="92"/>
      <c r="J141" s="92"/>
      <c r="K141" s="92"/>
      <c r="L141" s="92"/>
      <c r="M141" s="92"/>
      <c r="N141" s="92"/>
      <c r="O141" s="55">
        <f t="shared" ref="O141:AX141" si="106">SUM(O142:O144)</f>
        <v>0</v>
      </c>
      <c r="P141" s="55">
        <f t="shared" si="106"/>
        <v>0</v>
      </c>
      <c r="Q141" s="55">
        <f t="shared" si="106"/>
        <v>0</v>
      </c>
      <c r="R141" s="55"/>
      <c r="S141" s="55">
        <f t="shared" si="106"/>
        <v>0</v>
      </c>
      <c r="T141" s="55">
        <f t="shared" si="106"/>
        <v>0</v>
      </c>
      <c r="U141" s="55">
        <f t="shared" si="106"/>
        <v>0</v>
      </c>
      <c r="V141" s="55"/>
      <c r="W141" s="55">
        <f t="shared" si="106"/>
        <v>0</v>
      </c>
      <c r="X141" s="55">
        <f t="shared" si="106"/>
        <v>0</v>
      </c>
      <c r="Y141" s="55">
        <f t="shared" si="106"/>
        <v>0</v>
      </c>
      <c r="Z141" s="55"/>
      <c r="AA141" s="55">
        <f t="shared" si="106"/>
        <v>0</v>
      </c>
      <c r="AB141" s="55">
        <f t="shared" si="106"/>
        <v>0</v>
      </c>
      <c r="AC141" s="55">
        <f t="shared" si="106"/>
        <v>0</v>
      </c>
      <c r="AD141" s="55"/>
      <c r="AE141" s="55">
        <f t="shared" si="106"/>
        <v>0</v>
      </c>
      <c r="AF141" s="55">
        <f t="shared" si="106"/>
        <v>0</v>
      </c>
      <c r="AG141" s="55">
        <f t="shared" si="106"/>
        <v>0</v>
      </c>
      <c r="AH141" s="55">
        <f t="shared" si="106"/>
        <v>0</v>
      </c>
      <c r="AI141" s="55">
        <f t="shared" si="106"/>
        <v>0</v>
      </c>
      <c r="AJ141" s="55">
        <f t="shared" si="106"/>
        <v>0</v>
      </c>
      <c r="AK141" s="55">
        <f t="shared" si="106"/>
        <v>0</v>
      </c>
      <c r="AL141" s="55">
        <f t="shared" si="106"/>
        <v>0</v>
      </c>
      <c r="AM141" s="55">
        <f t="shared" si="106"/>
        <v>0</v>
      </c>
      <c r="AN141" s="55">
        <f t="shared" si="106"/>
        <v>140000000</v>
      </c>
      <c r="AO141" s="55">
        <f t="shared" si="106"/>
        <v>15586666</v>
      </c>
      <c r="AP141" s="55">
        <f t="shared" si="106"/>
        <v>2800000</v>
      </c>
      <c r="AQ141" s="55">
        <f t="shared" si="106"/>
        <v>2798000</v>
      </c>
      <c r="AR141" s="55">
        <f t="shared" si="106"/>
        <v>0</v>
      </c>
      <c r="AS141" s="55">
        <f t="shared" si="106"/>
        <v>0</v>
      </c>
      <c r="AT141" s="55">
        <f t="shared" si="106"/>
        <v>0</v>
      </c>
      <c r="AU141" s="55">
        <f t="shared" si="106"/>
        <v>140000000</v>
      </c>
      <c r="AV141" s="55">
        <f t="shared" si="106"/>
        <v>15586666</v>
      </c>
      <c r="AW141" s="55">
        <f t="shared" si="106"/>
        <v>2800000</v>
      </c>
      <c r="AX141" s="54">
        <f t="shared" si="106"/>
        <v>2798000</v>
      </c>
    </row>
    <row r="142" spans="1:50" ht="87" customHeight="1" x14ac:dyDescent="0.2">
      <c r="A142" s="133"/>
      <c r="B142" s="133"/>
      <c r="C142" s="114">
        <v>22</v>
      </c>
      <c r="D142" s="97" t="s">
        <v>164</v>
      </c>
      <c r="E142" s="395" t="s">
        <v>165</v>
      </c>
      <c r="F142" s="434" t="s">
        <v>166</v>
      </c>
      <c r="G142" s="104">
        <v>136</v>
      </c>
      <c r="H142" s="319" t="s">
        <v>329</v>
      </c>
      <c r="I142" s="97" t="s">
        <v>330</v>
      </c>
      <c r="J142" s="395" t="s">
        <v>301</v>
      </c>
      <c r="K142" s="395">
        <v>2</v>
      </c>
      <c r="L142" s="223" t="s">
        <v>31</v>
      </c>
      <c r="M142" s="379">
        <v>3</v>
      </c>
      <c r="N142" s="155" t="s">
        <v>312</v>
      </c>
      <c r="O142" s="37"/>
      <c r="P142" s="37"/>
      <c r="Q142" s="37"/>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v>40000000</v>
      </c>
      <c r="AO142" s="36"/>
      <c r="AP142" s="36"/>
      <c r="AQ142" s="36"/>
      <c r="AR142" s="36"/>
      <c r="AS142" s="36"/>
      <c r="AT142" s="36"/>
      <c r="AU142" s="34">
        <f t="shared" ref="AU142:AW144" si="107">O142+S142+W142+AA142+AE142+AH142+AK142+AN142+AR142</f>
        <v>40000000</v>
      </c>
      <c r="AV142" s="34">
        <f t="shared" si="107"/>
        <v>0</v>
      </c>
      <c r="AW142" s="34">
        <f t="shared" si="107"/>
        <v>0</v>
      </c>
      <c r="AX142" s="38"/>
    </row>
    <row r="143" spans="1:50" ht="65.25" customHeight="1" x14ac:dyDescent="0.2">
      <c r="A143" s="133"/>
      <c r="B143" s="133"/>
      <c r="C143" s="114">
        <v>10</v>
      </c>
      <c r="D143" s="97" t="s">
        <v>159</v>
      </c>
      <c r="E143" s="98" t="s">
        <v>160</v>
      </c>
      <c r="F143" s="168" t="s">
        <v>161</v>
      </c>
      <c r="G143" s="104">
        <v>137</v>
      </c>
      <c r="H143" s="319" t="s">
        <v>331</v>
      </c>
      <c r="I143" s="97" t="s">
        <v>332</v>
      </c>
      <c r="J143" s="395" t="s">
        <v>301</v>
      </c>
      <c r="K143" s="395">
        <v>2</v>
      </c>
      <c r="L143" s="223" t="s">
        <v>31</v>
      </c>
      <c r="M143" s="103">
        <v>3</v>
      </c>
      <c r="N143" s="155" t="s">
        <v>312</v>
      </c>
      <c r="O143" s="37"/>
      <c r="P143" s="37"/>
      <c r="Q143" s="37"/>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v>60000000</v>
      </c>
      <c r="AO143" s="298">
        <v>8120000</v>
      </c>
      <c r="AP143" s="298"/>
      <c r="AQ143" s="298">
        <v>2798000</v>
      </c>
      <c r="AR143" s="36"/>
      <c r="AS143" s="36"/>
      <c r="AT143" s="36"/>
      <c r="AU143" s="34">
        <f t="shared" si="107"/>
        <v>60000000</v>
      </c>
      <c r="AV143" s="34">
        <f t="shared" si="107"/>
        <v>8120000</v>
      </c>
      <c r="AW143" s="34">
        <f t="shared" si="107"/>
        <v>0</v>
      </c>
      <c r="AX143" s="38">
        <f>V143+Z143+R143+AD143+AQ143</f>
        <v>2798000</v>
      </c>
    </row>
    <row r="144" spans="1:50" ht="108" customHeight="1" x14ac:dyDescent="0.2">
      <c r="A144" s="133"/>
      <c r="B144" s="133"/>
      <c r="C144" s="109">
        <v>11</v>
      </c>
      <c r="D144" s="97" t="s">
        <v>333</v>
      </c>
      <c r="E144" s="112" t="s">
        <v>334</v>
      </c>
      <c r="F144" s="435" t="s">
        <v>335</v>
      </c>
      <c r="G144" s="104">
        <v>138</v>
      </c>
      <c r="H144" s="319" t="s">
        <v>336</v>
      </c>
      <c r="I144" s="97" t="s">
        <v>337</v>
      </c>
      <c r="J144" s="395" t="s">
        <v>301</v>
      </c>
      <c r="K144" s="395">
        <v>2</v>
      </c>
      <c r="L144" s="223" t="s">
        <v>31</v>
      </c>
      <c r="M144" s="103">
        <v>3</v>
      </c>
      <c r="N144" s="155" t="s">
        <v>312</v>
      </c>
      <c r="O144" s="37"/>
      <c r="P144" s="37"/>
      <c r="Q144" s="37"/>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v>40000000</v>
      </c>
      <c r="AO144" s="298">
        <v>7466666</v>
      </c>
      <c r="AP144" s="298">
        <v>2800000</v>
      </c>
      <c r="AQ144" s="298"/>
      <c r="AR144" s="36"/>
      <c r="AS144" s="36"/>
      <c r="AT144" s="36"/>
      <c r="AU144" s="34">
        <f t="shared" si="107"/>
        <v>40000000</v>
      </c>
      <c r="AV144" s="34">
        <f t="shared" si="107"/>
        <v>7466666</v>
      </c>
      <c r="AW144" s="34">
        <f t="shared" si="107"/>
        <v>2800000</v>
      </c>
      <c r="AX144" s="38"/>
    </row>
    <row r="145" spans="1:61" ht="27.75" customHeight="1" x14ac:dyDescent="0.2">
      <c r="A145" s="133"/>
      <c r="B145" s="133"/>
      <c r="C145" s="89">
        <v>39</v>
      </c>
      <c r="D145" s="90" t="s">
        <v>338</v>
      </c>
      <c r="E145" s="117"/>
      <c r="F145" s="117"/>
      <c r="G145" s="92"/>
      <c r="H145" s="92"/>
      <c r="I145" s="92"/>
      <c r="J145" s="92"/>
      <c r="K145" s="92"/>
      <c r="L145" s="92"/>
      <c r="M145" s="92"/>
      <c r="N145" s="92"/>
      <c r="O145" s="47">
        <f t="shared" ref="O145:AW145" si="108">SUM(O146:O148)</f>
        <v>0</v>
      </c>
      <c r="P145" s="47">
        <f t="shared" si="108"/>
        <v>0</v>
      </c>
      <c r="Q145" s="47">
        <f t="shared" si="108"/>
        <v>0</v>
      </c>
      <c r="R145" s="47"/>
      <c r="S145" s="47">
        <f t="shared" si="108"/>
        <v>0</v>
      </c>
      <c r="T145" s="47">
        <f t="shared" si="108"/>
        <v>0</v>
      </c>
      <c r="U145" s="47">
        <f t="shared" si="108"/>
        <v>0</v>
      </c>
      <c r="V145" s="47"/>
      <c r="W145" s="47">
        <f t="shared" si="108"/>
        <v>0</v>
      </c>
      <c r="X145" s="47">
        <f t="shared" si="108"/>
        <v>0</v>
      </c>
      <c r="Y145" s="47">
        <f t="shared" si="108"/>
        <v>0</v>
      </c>
      <c r="Z145" s="47"/>
      <c r="AA145" s="47">
        <f t="shared" si="108"/>
        <v>0</v>
      </c>
      <c r="AB145" s="47">
        <f t="shared" si="108"/>
        <v>0</v>
      </c>
      <c r="AC145" s="47">
        <f t="shared" si="108"/>
        <v>0</v>
      </c>
      <c r="AD145" s="47"/>
      <c r="AE145" s="47">
        <f t="shared" si="108"/>
        <v>0</v>
      </c>
      <c r="AF145" s="47">
        <f t="shared" si="108"/>
        <v>0</v>
      </c>
      <c r="AG145" s="47">
        <f t="shared" si="108"/>
        <v>0</v>
      </c>
      <c r="AH145" s="47">
        <f t="shared" si="108"/>
        <v>0</v>
      </c>
      <c r="AI145" s="47">
        <f t="shared" si="108"/>
        <v>0</v>
      </c>
      <c r="AJ145" s="47">
        <f t="shared" si="108"/>
        <v>0</v>
      </c>
      <c r="AK145" s="47">
        <f t="shared" si="108"/>
        <v>0</v>
      </c>
      <c r="AL145" s="47">
        <f t="shared" si="108"/>
        <v>0</v>
      </c>
      <c r="AM145" s="47">
        <f t="shared" si="108"/>
        <v>0</v>
      </c>
      <c r="AN145" s="47">
        <f t="shared" si="108"/>
        <v>170000000</v>
      </c>
      <c r="AO145" s="47">
        <f t="shared" si="108"/>
        <v>16333333</v>
      </c>
      <c r="AP145" s="47">
        <f t="shared" si="108"/>
        <v>5000000</v>
      </c>
      <c r="AQ145" s="47"/>
      <c r="AR145" s="47">
        <f t="shared" si="108"/>
        <v>0</v>
      </c>
      <c r="AS145" s="47">
        <f t="shared" si="108"/>
        <v>0</v>
      </c>
      <c r="AT145" s="47">
        <f t="shared" si="108"/>
        <v>0</v>
      </c>
      <c r="AU145" s="47">
        <f t="shared" si="108"/>
        <v>170000000</v>
      </c>
      <c r="AV145" s="47">
        <f t="shared" si="108"/>
        <v>16333333</v>
      </c>
      <c r="AW145" s="47">
        <f t="shared" si="108"/>
        <v>5000000</v>
      </c>
      <c r="AX145" s="47"/>
    </row>
    <row r="146" spans="1:61" ht="61.5" customHeight="1" x14ac:dyDescent="0.2">
      <c r="A146" s="133"/>
      <c r="B146" s="133"/>
      <c r="C146" s="114">
        <v>24</v>
      </c>
      <c r="D146" s="228" t="s">
        <v>293</v>
      </c>
      <c r="E146" s="98" t="s">
        <v>294</v>
      </c>
      <c r="F146" s="435" t="s">
        <v>294</v>
      </c>
      <c r="G146" s="104">
        <v>139</v>
      </c>
      <c r="H146" s="319" t="s">
        <v>339</v>
      </c>
      <c r="I146" s="107" t="s">
        <v>340</v>
      </c>
      <c r="J146" s="395" t="s">
        <v>301</v>
      </c>
      <c r="K146" s="395">
        <v>2</v>
      </c>
      <c r="L146" s="226" t="s">
        <v>31</v>
      </c>
      <c r="M146" s="103">
        <v>2</v>
      </c>
      <c r="N146" s="155" t="s">
        <v>96</v>
      </c>
      <c r="O146" s="37"/>
      <c r="P146" s="37"/>
      <c r="Q146" s="37"/>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v>110000000</v>
      </c>
      <c r="AO146" s="36">
        <v>16333333</v>
      </c>
      <c r="AP146" s="36">
        <v>5000000</v>
      </c>
      <c r="AQ146" s="36"/>
      <c r="AR146" s="36"/>
      <c r="AS146" s="36"/>
      <c r="AT146" s="36"/>
      <c r="AU146" s="34">
        <f t="shared" ref="AU146:AW148" si="109">O146+S146+W146+AA146+AE146+AH146+AK146+AN146+AR146</f>
        <v>110000000</v>
      </c>
      <c r="AV146" s="34">
        <f t="shared" si="109"/>
        <v>16333333</v>
      </c>
      <c r="AW146" s="34">
        <f t="shared" si="109"/>
        <v>5000000</v>
      </c>
      <c r="AX146" s="38"/>
    </row>
    <row r="147" spans="1:61" ht="77.25" customHeight="1" x14ac:dyDescent="0.2">
      <c r="A147" s="133"/>
      <c r="B147" s="133"/>
      <c r="C147" s="110" t="s">
        <v>341</v>
      </c>
      <c r="D147" s="393" t="s">
        <v>342</v>
      </c>
      <c r="E147" s="436">
        <v>1</v>
      </c>
      <c r="F147" s="436">
        <v>1</v>
      </c>
      <c r="G147" s="104">
        <v>140</v>
      </c>
      <c r="H147" s="319" t="s">
        <v>343</v>
      </c>
      <c r="I147" s="107" t="s">
        <v>300</v>
      </c>
      <c r="J147" s="395" t="s">
        <v>301</v>
      </c>
      <c r="K147" s="395">
        <v>2</v>
      </c>
      <c r="L147" s="226" t="s">
        <v>31</v>
      </c>
      <c r="M147" s="103">
        <v>3</v>
      </c>
      <c r="N147" s="155" t="s">
        <v>312</v>
      </c>
      <c r="O147" s="37"/>
      <c r="P147" s="37"/>
      <c r="Q147" s="37"/>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v>30000000</v>
      </c>
      <c r="AO147" s="36"/>
      <c r="AP147" s="36"/>
      <c r="AQ147" s="36"/>
      <c r="AR147" s="36"/>
      <c r="AS147" s="36"/>
      <c r="AT147" s="36"/>
      <c r="AU147" s="34">
        <f t="shared" si="109"/>
        <v>30000000</v>
      </c>
      <c r="AV147" s="34">
        <f t="shared" si="109"/>
        <v>0</v>
      </c>
      <c r="AW147" s="34">
        <f t="shared" si="109"/>
        <v>0</v>
      </c>
      <c r="AX147" s="38"/>
    </row>
    <row r="148" spans="1:61" ht="81.75" customHeight="1" x14ac:dyDescent="0.2">
      <c r="A148" s="133"/>
      <c r="B148" s="133"/>
      <c r="C148" s="109"/>
      <c r="D148" s="229"/>
      <c r="E148" s="230"/>
      <c r="F148" s="230"/>
      <c r="G148" s="104">
        <v>141</v>
      </c>
      <c r="H148" s="319" t="s">
        <v>344</v>
      </c>
      <c r="I148" s="107" t="s">
        <v>300</v>
      </c>
      <c r="J148" s="395" t="s">
        <v>301</v>
      </c>
      <c r="K148" s="395">
        <v>2</v>
      </c>
      <c r="L148" s="223" t="s">
        <v>31</v>
      </c>
      <c r="M148" s="103">
        <v>3</v>
      </c>
      <c r="N148" s="155" t="s">
        <v>312</v>
      </c>
      <c r="O148" s="37"/>
      <c r="P148" s="37"/>
      <c r="Q148" s="37"/>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v>30000000</v>
      </c>
      <c r="AO148" s="36"/>
      <c r="AP148" s="36"/>
      <c r="AQ148" s="36"/>
      <c r="AR148" s="36"/>
      <c r="AS148" s="36"/>
      <c r="AT148" s="36"/>
      <c r="AU148" s="34">
        <f t="shared" si="109"/>
        <v>30000000</v>
      </c>
      <c r="AV148" s="34">
        <f t="shared" si="109"/>
        <v>0</v>
      </c>
      <c r="AW148" s="34">
        <f t="shared" si="109"/>
        <v>0</v>
      </c>
      <c r="AX148" s="38"/>
    </row>
    <row r="149" spans="1:61" ht="24.75" customHeight="1" x14ac:dyDescent="0.2">
      <c r="A149" s="133"/>
      <c r="B149" s="133"/>
      <c r="C149" s="89">
        <v>40</v>
      </c>
      <c r="D149" s="90" t="s">
        <v>345</v>
      </c>
      <c r="E149" s="117"/>
      <c r="F149" s="117"/>
      <c r="G149" s="92"/>
      <c r="H149" s="92"/>
      <c r="I149" s="92"/>
      <c r="J149" s="92"/>
      <c r="K149" s="92"/>
      <c r="L149" s="92"/>
      <c r="M149" s="92"/>
      <c r="N149" s="92"/>
      <c r="O149" s="56">
        <f t="shared" ref="O149:AW149" si="110">SUM(O150:O154)</f>
        <v>0</v>
      </c>
      <c r="P149" s="56">
        <f t="shared" si="110"/>
        <v>0</v>
      </c>
      <c r="Q149" s="56">
        <f t="shared" si="110"/>
        <v>0</v>
      </c>
      <c r="R149" s="56"/>
      <c r="S149" s="56">
        <f t="shared" si="110"/>
        <v>0</v>
      </c>
      <c r="T149" s="56">
        <f t="shared" si="110"/>
        <v>0</v>
      </c>
      <c r="U149" s="56">
        <f t="shared" si="110"/>
        <v>0</v>
      </c>
      <c r="V149" s="56"/>
      <c r="W149" s="56">
        <f t="shared" si="110"/>
        <v>130000000</v>
      </c>
      <c r="X149" s="56">
        <f t="shared" si="110"/>
        <v>60146487</v>
      </c>
      <c r="Y149" s="56">
        <f t="shared" si="110"/>
        <v>52679821</v>
      </c>
      <c r="Z149" s="56"/>
      <c r="AA149" s="56">
        <f t="shared" si="110"/>
        <v>438330038</v>
      </c>
      <c r="AB149" s="56">
        <f t="shared" si="110"/>
        <v>0</v>
      </c>
      <c r="AC149" s="56">
        <f t="shared" si="110"/>
        <v>0</v>
      </c>
      <c r="AD149" s="56"/>
      <c r="AE149" s="56">
        <f t="shared" si="110"/>
        <v>0</v>
      </c>
      <c r="AF149" s="56">
        <f t="shared" si="110"/>
        <v>0</v>
      </c>
      <c r="AG149" s="56">
        <f t="shared" si="110"/>
        <v>0</v>
      </c>
      <c r="AH149" s="56">
        <f t="shared" si="110"/>
        <v>0</v>
      </c>
      <c r="AI149" s="56">
        <f t="shared" si="110"/>
        <v>0</v>
      </c>
      <c r="AJ149" s="56">
        <f t="shared" si="110"/>
        <v>0</v>
      </c>
      <c r="AK149" s="56">
        <f t="shared" si="110"/>
        <v>0</v>
      </c>
      <c r="AL149" s="56">
        <f t="shared" si="110"/>
        <v>0</v>
      </c>
      <c r="AM149" s="56">
        <f t="shared" si="110"/>
        <v>0</v>
      </c>
      <c r="AN149" s="56">
        <f t="shared" si="110"/>
        <v>385000000</v>
      </c>
      <c r="AO149" s="56">
        <f t="shared" si="110"/>
        <v>62899999</v>
      </c>
      <c r="AP149" s="56">
        <f t="shared" si="110"/>
        <v>4800000</v>
      </c>
      <c r="AQ149" s="56"/>
      <c r="AR149" s="56">
        <f t="shared" si="110"/>
        <v>0</v>
      </c>
      <c r="AS149" s="56">
        <f t="shared" si="110"/>
        <v>0</v>
      </c>
      <c r="AT149" s="56">
        <f t="shared" si="110"/>
        <v>0</v>
      </c>
      <c r="AU149" s="56">
        <f t="shared" si="110"/>
        <v>953330038</v>
      </c>
      <c r="AV149" s="56">
        <f t="shared" si="110"/>
        <v>123046486</v>
      </c>
      <c r="AW149" s="56">
        <f t="shared" si="110"/>
        <v>57479821</v>
      </c>
      <c r="AX149" s="437"/>
    </row>
    <row r="150" spans="1:61" ht="95.25" customHeight="1" x14ac:dyDescent="0.2">
      <c r="A150" s="133"/>
      <c r="B150" s="133"/>
      <c r="C150" s="391">
        <v>25</v>
      </c>
      <c r="D150" s="393" t="s">
        <v>346</v>
      </c>
      <c r="E150" s="395" t="s">
        <v>347</v>
      </c>
      <c r="F150" s="435" t="s">
        <v>348</v>
      </c>
      <c r="G150" s="104">
        <v>142</v>
      </c>
      <c r="H150" s="319" t="s">
        <v>349</v>
      </c>
      <c r="I150" s="97" t="s">
        <v>350</v>
      </c>
      <c r="J150" s="395" t="s">
        <v>301</v>
      </c>
      <c r="K150" s="395">
        <v>2</v>
      </c>
      <c r="L150" s="226" t="s">
        <v>31</v>
      </c>
      <c r="M150" s="104">
        <v>3</v>
      </c>
      <c r="N150" s="153" t="s">
        <v>312</v>
      </c>
      <c r="O150" s="37"/>
      <c r="P150" s="37"/>
      <c r="Q150" s="37"/>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v>120000000</v>
      </c>
      <c r="AO150" s="36">
        <v>21799999</v>
      </c>
      <c r="AP150" s="36"/>
      <c r="AQ150" s="36"/>
      <c r="AR150" s="36"/>
      <c r="AS150" s="36"/>
      <c r="AT150" s="36"/>
      <c r="AU150" s="34">
        <f t="shared" ref="AU150:AW154" si="111">O150+S150+W150+AA150+AE150+AH150+AK150+AN150+AR150</f>
        <v>120000000</v>
      </c>
      <c r="AV150" s="34">
        <f t="shared" si="111"/>
        <v>21799999</v>
      </c>
      <c r="AW150" s="34">
        <f t="shared" si="111"/>
        <v>0</v>
      </c>
      <c r="AX150" s="38"/>
    </row>
    <row r="151" spans="1:61" ht="95.25" customHeight="1" x14ac:dyDescent="0.2">
      <c r="A151" s="133"/>
      <c r="B151" s="133"/>
      <c r="C151" s="114" t="s">
        <v>351</v>
      </c>
      <c r="D151" s="97" t="s">
        <v>352</v>
      </c>
      <c r="E151" s="104">
        <v>10</v>
      </c>
      <c r="F151" s="104" t="s">
        <v>353</v>
      </c>
      <c r="G151" s="104">
        <v>143</v>
      </c>
      <c r="H151" s="319" t="s">
        <v>354</v>
      </c>
      <c r="I151" s="97" t="s">
        <v>355</v>
      </c>
      <c r="J151" s="395" t="s">
        <v>301</v>
      </c>
      <c r="K151" s="409">
        <v>2</v>
      </c>
      <c r="L151" s="226" t="s">
        <v>31</v>
      </c>
      <c r="M151" s="104">
        <v>3</v>
      </c>
      <c r="N151" s="153" t="s">
        <v>312</v>
      </c>
      <c r="O151" s="37"/>
      <c r="P151" s="37"/>
      <c r="Q151" s="37"/>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v>20000000</v>
      </c>
      <c r="AO151" s="36"/>
      <c r="AP151" s="36"/>
      <c r="AQ151" s="36"/>
      <c r="AR151" s="36"/>
      <c r="AS151" s="36"/>
      <c r="AT151" s="36"/>
      <c r="AU151" s="34">
        <f t="shared" si="111"/>
        <v>20000000</v>
      </c>
      <c r="AV151" s="34">
        <f t="shared" si="111"/>
        <v>0</v>
      </c>
      <c r="AW151" s="34">
        <f t="shared" si="111"/>
        <v>0</v>
      </c>
      <c r="AX151" s="38"/>
    </row>
    <row r="152" spans="1:61" ht="82.5" customHeight="1" x14ac:dyDescent="0.2">
      <c r="A152" s="133"/>
      <c r="B152" s="133"/>
      <c r="C152" s="114">
        <v>25</v>
      </c>
      <c r="D152" s="207" t="s">
        <v>346</v>
      </c>
      <c r="E152" s="104" t="s">
        <v>347</v>
      </c>
      <c r="F152" s="435" t="s">
        <v>348</v>
      </c>
      <c r="G152" s="104">
        <v>144</v>
      </c>
      <c r="H152" s="319" t="s">
        <v>356</v>
      </c>
      <c r="I152" s="97" t="s">
        <v>357</v>
      </c>
      <c r="J152" s="395" t="s">
        <v>301</v>
      </c>
      <c r="K152" s="395">
        <v>2</v>
      </c>
      <c r="L152" s="226" t="s">
        <v>31</v>
      </c>
      <c r="M152" s="104">
        <v>3</v>
      </c>
      <c r="N152" s="153" t="s">
        <v>312</v>
      </c>
      <c r="O152" s="37"/>
      <c r="P152" s="37"/>
      <c r="Q152" s="37"/>
      <c r="R152" s="36"/>
      <c r="S152" s="36"/>
      <c r="T152" s="36"/>
      <c r="U152" s="36"/>
      <c r="V152" s="36"/>
      <c r="W152" s="36">
        <v>130000000</v>
      </c>
      <c r="X152" s="36">
        <v>60146487</v>
      </c>
      <c r="Y152" s="36">
        <v>52679821</v>
      </c>
      <c r="Z152" s="36"/>
      <c r="AA152" s="36">
        <v>260110245</v>
      </c>
      <c r="AB152" s="36"/>
      <c r="AC152" s="36"/>
      <c r="AD152" s="36"/>
      <c r="AE152" s="36"/>
      <c r="AF152" s="36"/>
      <c r="AG152" s="36"/>
      <c r="AH152" s="36"/>
      <c r="AI152" s="36"/>
      <c r="AJ152" s="36"/>
      <c r="AK152" s="36"/>
      <c r="AL152" s="36"/>
      <c r="AM152" s="36"/>
      <c r="AN152" s="36">
        <v>100000000</v>
      </c>
      <c r="AO152" s="298">
        <v>10800000</v>
      </c>
      <c r="AP152" s="36"/>
      <c r="AQ152" s="36"/>
      <c r="AR152" s="36"/>
      <c r="AS152" s="36"/>
      <c r="AT152" s="36"/>
      <c r="AU152" s="34">
        <f t="shared" si="111"/>
        <v>490110245</v>
      </c>
      <c r="AV152" s="34">
        <f t="shared" si="111"/>
        <v>70946487</v>
      </c>
      <c r="AW152" s="34">
        <f t="shared" si="111"/>
        <v>52679821</v>
      </c>
      <c r="AX152" s="38"/>
    </row>
    <row r="153" spans="1:61" ht="72.75" customHeight="1" x14ac:dyDescent="0.2">
      <c r="A153" s="133"/>
      <c r="B153" s="133"/>
      <c r="C153" s="114" t="s">
        <v>358</v>
      </c>
      <c r="D153" s="97" t="s">
        <v>359</v>
      </c>
      <c r="E153" s="104" t="s">
        <v>360</v>
      </c>
      <c r="F153" s="111">
        <v>0.8</v>
      </c>
      <c r="G153" s="104">
        <v>145</v>
      </c>
      <c r="H153" s="319" t="s">
        <v>361</v>
      </c>
      <c r="I153" s="97" t="s">
        <v>300</v>
      </c>
      <c r="J153" s="395" t="s">
        <v>301</v>
      </c>
      <c r="K153" s="395">
        <v>2</v>
      </c>
      <c r="L153" s="226" t="s">
        <v>31</v>
      </c>
      <c r="M153" s="104">
        <v>3</v>
      </c>
      <c r="N153" s="153" t="s">
        <v>312</v>
      </c>
      <c r="O153" s="37"/>
      <c r="P153" s="37"/>
      <c r="Q153" s="37"/>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v>100000000</v>
      </c>
      <c r="AO153" s="298">
        <v>5600000</v>
      </c>
      <c r="AP153" s="36"/>
      <c r="AQ153" s="36"/>
      <c r="AR153" s="36"/>
      <c r="AS153" s="36"/>
      <c r="AT153" s="36"/>
      <c r="AU153" s="34">
        <f t="shared" si="111"/>
        <v>100000000</v>
      </c>
      <c r="AV153" s="34">
        <f t="shared" si="111"/>
        <v>5600000</v>
      </c>
      <c r="AW153" s="34">
        <f t="shared" si="111"/>
        <v>0</v>
      </c>
      <c r="AX153" s="38"/>
    </row>
    <row r="154" spans="1:61" ht="63" customHeight="1" x14ac:dyDescent="0.2">
      <c r="A154" s="133"/>
      <c r="B154" s="133"/>
      <c r="C154" s="109" t="s">
        <v>362</v>
      </c>
      <c r="D154" s="97" t="s">
        <v>363</v>
      </c>
      <c r="E154" s="111">
        <v>0.68</v>
      </c>
      <c r="F154" s="111">
        <v>0.73</v>
      </c>
      <c r="G154" s="104">
        <v>146</v>
      </c>
      <c r="H154" s="319" t="s">
        <v>364</v>
      </c>
      <c r="I154" s="97" t="s">
        <v>365</v>
      </c>
      <c r="J154" s="395" t="s">
        <v>301</v>
      </c>
      <c r="K154" s="395">
        <v>2</v>
      </c>
      <c r="L154" s="226" t="s">
        <v>31</v>
      </c>
      <c r="M154" s="104">
        <v>3</v>
      </c>
      <c r="N154" s="153" t="s">
        <v>312</v>
      </c>
      <c r="O154" s="37"/>
      <c r="P154" s="37"/>
      <c r="Q154" s="37"/>
      <c r="R154" s="36"/>
      <c r="S154" s="36"/>
      <c r="T154" s="36"/>
      <c r="U154" s="36"/>
      <c r="V154" s="36"/>
      <c r="W154" s="36"/>
      <c r="X154" s="36"/>
      <c r="Y154" s="36"/>
      <c r="Z154" s="36"/>
      <c r="AA154" s="36">
        <v>178219793</v>
      </c>
      <c r="AB154" s="298"/>
      <c r="AC154" s="298"/>
      <c r="AD154" s="298"/>
      <c r="AE154" s="36"/>
      <c r="AF154" s="36"/>
      <c r="AG154" s="36"/>
      <c r="AH154" s="36"/>
      <c r="AI154" s="36"/>
      <c r="AJ154" s="36"/>
      <c r="AK154" s="36"/>
      <c r="AL154" s="36"/>
      <c r="AM154" s="36"/>
      <c r="AN154" s="36">
        <v>45000000</v>
      </c>
      <c r="AO154" s="36">
        <v>24700000</v>
      </c>
      <c r="AP154" s="36">
        <v>4800000</v>
      </c>
      <c r="AQ154" s="36"/>
      <c r="AR154" s="36"/>
      <c r="AS154" s="36"/>
      <c r="AT154" s="36"/>
      <c r="AU154" s="34">
        <f t="shared" si="111"/>
        <v>223219793</v>
      </c>
      <c r="AV154" s="34">
        <f t="shared" si="111"/>
        <v>24700000</v>
      </c>
      <c r="AW154" s="34">
        <f t="shared" si="111"/>
        <v>4800000</v>
      </c>
      <c r="AX154" s="38"/>
    </row>
    <row r="155" spans="1:61" ht="24.75" customHeight="1" x14ac:dyDescent="0.2">
      <c r="A155" s="133"/>
      <c r="B155" s="133"/>
      <c r="C155" s="89">
        <v>41</v>
      </c>
      <c r="D155" s="90" t="s">
        <v>366</v>
      </c>
      <c r="E155" s="116"/>
      <c r="F155" s="117"/>
      <c r="G155" s="92"/>
      <c r="H155" s="92"/>
      <c r="I155" s="92"/>
      <c r="J155" s="92"/>
      <c r="K155" s="92"/>
      <c r="L155" s="92"/>
      <c r="M155" s="92"/>
      <c r="N155" s="92"/>
      <c r="O155" s="54">
        <f t="shared" ref="O155:AW155" si="112">SUM(O156:O157)</f>
        <v>0</v>
      </c>
      <c r="P155" s="54">
        <f t="shared" si="112"/>
        <v>0</v>
      </c>
      <c r="Q155" s="54">
        <f t="shared" si="112"/>
        <v>0</v>
      </c>
      <c r="R155" s="54"/>
      <c r="S155" s="54">
        <f t="shared" si="112"/>
        <v>0</v>
      </c>
      <c r="T155" s="54">
        <f t="shared" si="112"/>
        <v>0</v>
      </c>
      <c r="U155" s="54">
        <f t="shared" si="112"/>
        <v>0</v>
      </c>
      <c r="V155" s="54"/>
      <c r="W155" s="54">
        <f t="shared" si="112"/>
        <v>0</v>
      </c>
      <c r="X155" s="54">
        <f t="shared" si="112"/>
        <v>0</v>
      </c>
      <c r="Y155" s="54">
        <f t="shared" si="112"/>
        <v>0</v>
      </c>
      <c r="Z155" s="54"/>
      <c r="AA155" s="54">
        <f t="shared" si="112"/>
        <v>0</v>
      </c>
      <c r="AB155" s="54">
        <f t="shared" si="112"/>
        <v>0</v>
      </c>
      <c r="AC155" s="54">
        <f t="shared" si="112"/>
        <v>0</v>
      </c>
      <c r="AD155" s="54"/>
      <c r="AE155" s="54">
        <f t="shared" si="112"/>
        <v>0</v>
      </c>
      <c r="AF155" s="54">
        <f t="shared" si="112"/>
        <v>0</v>
      </c>
      <c r="AG155" s="54">
        <f t="shared" si="112"/>
        <v>0</v>
      </c>
      <c r="AH155" s="54">
        <f t="shared" si="112"/>
        <v>0</v>
      </c>
      <c r="AI155" s="54">
        <f t="shared" si="112"/>
        <v>0</v>
      </c>
      <c r="AJ155" s="54">
        <f t="shared" si="112"/>
        <v>0</v>
      </c>
      <c r="AK155" s="54">
        <f t="shared" si="112"/>
        <v>0</v>
      </c>
      <c r="AL155" s="54">
        <f t="shared" si="112"/>
        <v>0</v>
      </c>
      <c r="AM155" s="54">
        <f t="shared" si="112"/>
        <v>0</v>
      </c>
      <c r="AN155" s="54">
        <f t="shared" si="112"/>
        <v>20000000</v>
      </c>
      <c r="AO155" s="54">
        <f t="shared" si="112"/>
        <v>0</v>
      </c>
      <c r="AP155" s="54">
        <f t="shared" si="112"/>
        <v>0</v>
      </c>
      <c r="AQ155" s="54"/>
      <c r="AR155" s="54">
        <f t="shared" si="112"/>
        <v>0</v>
      </c>
      <c r="AS155" s="54">
        <f t="shared" si="112"/>
        <v>0</v>
      </c>
      <c r="AT155" s="54">
        <f t="shared" si="112"/>
        <v>0</v>
      </c>
      <c r="AU155" s="54">
        <f t="shared" si="112"/>
        <v>20000000</v>
      </c>
      <c r="AV155" s="54">
        <f t="shared" si="112"/>
        <v>0</v>
      </c>
      <c r="AW155" s="54">
        <f t="shared" si="112"/>
        <v>0</v>
      </c>
      <c r="AX155" s="54"/>
      <c r="AY155" s="338"/>
      <c r="AZ155" s="338"/>
      <c r="BA155" s="338"/>
      <c r="BB155" s="338"/>
      <c r="BC155" s="338"/>
      <c r="BD155" s="338"/>
      <c r="BE155" s="338"/>
      <c r="BF155" s="338"/>
      <c r="BG155" s="338"/>
      <c r="BH155" s="338"/>
      <c r="BI155" s="338"/>
    </row>
    <row r="156" spans="1:61" ht="57.75" customHeight="1" x14ac:dyDescent="0.2">
      <c r="A156" s="133"/>
      <c r="B156" s="133"/>
      <c r="C156" s="391">
        <v>28</v>
      </c>
      <c r="D156" s="392" t="s">
        <v>367</v>
      </c>
      <c r="E156" s="438">
        <v>0.5</v>
      </c>
      <c r="F156" s="438">
        <v>1</v>
      </c>
      <c r="G156" s="104">
        <v>147</v>
      </c>
      <c r="H156" s="319" t="s">
        <v>368</v>
      </c>
      <c r="I156" s="107" t="s">
        <v>369</v>
      </c>
      <c r="J156" s="395" t="s">
        <v>301</v>
      </c>
      <c r="K156" s="395">
        <v>2</v>
      </c>
      <c r="L156" s="222" t="s">
        <v>31</v>
      </c>
      <c r="M156" s="103">
        <v>3</v>
      </c>
      <c r="N156" s="102" t="s">
        <v>312</v>
      </c>
      <c r="O156" s="37"/>
      <c r="P156" s="37"/>
      <c r="Q156" s="37"/>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7">
        <v>10000000</v>
      </c>
      <c r="AO156" s="37"/>
      <c r="AP156" s="37"/>
      <c r="AQ156" s="36"/>
      <c r="AR156" s="36"/>
      <c r="AS156" s="36"/>
      <c r="AT156" s="36"/>
      <c r="AU156" s="34">
        <f t="shared" ref="AU156:AW157" si="113">O156+S156+W156+AA156+AE156+AH156+AK156+AN156+AR156</f>
        <v>10000000</v>
      </c>
      <c r="AV156" s="34">
        <f t="shared" si="113"/>
        <v>0</v>
      </c>
      <c r="AW156" s="34">
        <f t="shared" si="113"/>
        <v>0</v>
      </c>
      <c r="AX156" s="38"/>
    </row>
    <row r="157" spans="1:61" ht="71.25" customHeight="1" x14ac:dyDescent="0.2">
      <c r="A157" s="133"/>
      <c r="B157" s="133"/>
      <c r="C157" s="109"/>
      <c r="D157" s="379"/>
      <c r="E157" s="173"/>
      <c r="F157" s="173"/>
      <c r="G157" s="104">
        <v>148</v>
      </c>
      <c r="H157" s="319" t="s">
        <v>370</v>
      </c>
      <c r="I157" s="107" t="s">
        <v>371</v>
      </c>
      <c r="J157" s="104" t="s">
        <v>301</v>
      </c>
      <c r="K157" s="104">
        <v>2</v>
      </c>
      <c r="L157" s="223" t="s">
        <v>31</v>
      </c>
      <c r="M157" s="103">
        <v>3</v>
      </c>
      <c r="N157" s="102" t="s">
        <v>312</v>
      </c>
      <c r="O157" s="37"/>
      <c r="P157" s="37"/>
      <c r="Q157" s="37"/>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7">
        <v>10000000</v>
      </c>
      <c r="AO157" s="37"/>
      <c r="AP157" s="37"/>
      <c r="AQ157" s="36"/>
      <c r="AR157" s="36"/>
      <c r="AS157" s="36"/>
      <c r="AT157" s="36"/>
      <c r="AU157" s="34">
        <f t="shared" si="113"/>
        <v>10000000</v>
      </c>
      <c r="AV157" s="34">
        <f t="shared" si="113"/>
        <v>0</v>
      </c>
      <c r="AW157" s="34">
        <f t="shared" si="113"/>
        <v>0</v>
      </c>
      <c r="AX157" s="38"/>
    </row>
    <row r="158" spans="1:61" ht="24.75" customHeight="1" x14ac:dyDescent="0.2">
      <c r="A158" s="133"/>
      <c r="B158" s="133"/>
      <c r="C158" s="89">
        <v>42</v>
      </c>
      <c r="D158" s="90" t="s">
        <v>372</v>
      </c>
      <c r="E158" s="117"/>
      <c r="F158" s="117"/>
      <c r="G158" s="92"/>
      <c r="H158" s="92"/>
      <c r="I158" s="92"/>
      <c r="J158" s="92"/>
      <c r="K158" s="92"/>
      <c r="L158" s="92"/>
      <c r="M158" s="92"/>
      <c r="N158" s="92"/>
      <c r="O158" s="47">
        <f t="shared" ref="O158:AW158" si="114">SUM(O159:O160)</f>
        <v>0</v>
      </c>
      <c r="P158" s="47">
        <f t="shared" si="114"/>
        <v>0</v>
      </c>
      <c r="Q158" s="47">
        <f t="shared" si="114"/>
        <v>0</v>
      </c>
      <c r="R158" s="47"/>
      <c r="S158" s="47">
        <f t="shared" si="114"/>
        <v>0</v>
      </c>
      <c r="T158" s="47">
        <f t="shared" si="114"/>
        <v>0</v>
      </c>
      <c r="U158" s="47">
        <f t="shared" si="114"/>
        <v>0</v>
      </c>
      <c r="V158" s="47"/>
      <c r="W158" s="47">
        <f t="shared" si="114"/>
        <v>0</v>
      </c>
      <c r="X158" s="47">
        <f t="shared" si="114"/>
        <v>0</v>
      </c>
      <c r="Y158" s="47">
        <f t="shared" si="114"/>
        <v>0</v>
      </c>
      <c r="Z158" s="47"/>
      <c r="AA158" s="47">
        <f t="shared" si="114"/>
        <v>0</v>
      </c>
      <c r="AB158" s="47">
        <f t="shared" si="114"/>
        <v>0</v>
      </c>
      <c r="AC158" s="47">
        <f t="shared" si="114"/>
        <v>0</v>
      </c>
      <c r="AD158" s="47"/>
      <c r="AE158" s="47">
        <f t="shared" si="114"/>
        <v>0</v>
      </c>
      <c r="AF158" s="47">
        <f t="shared" si="114"/>
        <v>0</v>
      </c>
      <c r="AG158" s="47">
        <f t="shared" si="114"/>
        <v>0</v>
      </c>
      <c r="AH158" s="47">
        <f t="shared" si="114"/>
        <v>0</v>
      </c>
      <c r="AI158" s="47">
        <f t="shared" si="114"/>
        <v>0</v>
      </c>
      <c r="AJ158" s="47">
        <f t="shared" si="114"/>
        <v>0</v>
      </c>
      <c r="AK158" s="47">
        <f t="shared" si="114"/>
        <v>0</v>
      </c>
      <c r="AL158" s="47">
        <f t="shared" si="114"/>
        <v>0</v>
      </c>
      <c r="AM158" s="47">
        <f t="shared" si="114"/>
        <v>0</v>
      </c>
      <c r="AN158" s="47">
        <f t="shared" si="114"/>
        <v>76000000</v>
      </c>
      <c r="AO158" s="47">
        <f t="shared" si="114"/>
        <v>6066665</v>
      </c>
      <c r="AP158" s="47">
        <f t="shared" si="114"/>
        <v>0</v>
      </c>
      <c r="AQ158" s="47"/>
      <c r="AR158" s="47">
        <f t="shared" si="114"/>
        <v>0</v>
      </c>
      <c r="AS158" s="47">
        <f t="shared" si="114"/>
        <v>0</v>
      </c>
      <c r="AT158" s="47">
        <f t="shared" si="114"/>
        <v>0</v>
      </c>
      <c r="AU158" s="47">
        <f t="shared" si="114"/>
        <v>76000000</v>
      </c>
      <c r="AV158" s="47">
        <f t="shared" si="114"/>
        <v>6066665</v>
      </c>
      <c r="AW158" s="47">
        <f t="shared" si="114"/>
        <v>0</v>
      </c>
      <c r="AX158" s="47"/>
    </row>
    <row r="159" spans="1:61" ht="72" customHeight="1" x14ac:dyDescent="0.2">
      <c r="A159" s="133"/>
      <c r="B159" s="133"/>
      <c r="C159" s="114" t="s">
        <v>373</v>
      </c>
      <c r="D159" s="97" t="s">
        <v>374</v>
      </c>
      <c r="E159" s="104" t="s">
        <v>375</v>
      </c>
      <c r="F159" s="104" t="s">
        <v>376</v>
      </c>
      <c r="G159" s="104">
        <v>149</v>
      </c>
      <c r="H159" s="319" t="s">
        <v>377</v>
      </c>
      <c r="I159" s="107" t="s">
        <v>378</v>
      </c>
      <c r="J159" s="153" t="s">
        <v>301</v>
      </c>
      <c r="K159" s="232">
        <v>2</v>
      </c>
      <c r="L159" s="226" t="s">
        <v>31</v>
      </c>
      <c r="M159" s="103">
        <v>8</v>
      </c>
      <c r="N159" s="155" t="s">
        <v>90</v>
      </c>
      <c r="O159" s="37"/>
      <c r="P159" s="37"/>
      <c r="Q159" s="37"/>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7">
        <v>48000000</v>
      </c>
      <c r="AO159" s="37"/>
      <c r="AP159" s="37"/>
      <c r="AQ159" s="36"/>
      <c r="AR159" s="36"/>
      <c r="AS159" s="36"/>
      <c r="AT159" s="36"/>
      <c r="AU159" s="34">
        <f t="shared" ref="AU159:AW160" si="115">O159+S159+W159+AA159+AE159+AH159+AK159+AN159+AR159</f>
        <v>48000000</v>
      </c>
      <c r="AV159" s="34">
        <f t="shared" si="115"/>
        <v>0</v>
      </c>
      <c r="AW159" s="34">
        <f t="shared" si="115"/>
        <v>0</v>
      </c>
      <c r="AX159" s="38"/>
    </row>
    <row r="160" spans="1:61" ht="80.25" customHeight="1" x14ac:dyDescent="0.2">
      <c r="A160" s="133"/>
      <c r="B160" s="133"/>
      <c r="C160" s="109">
        <v>28</v>
      </c>
      <c r="D160" s="100" t="s">
        <v>379</v>
      </c>
      <c r="E160" s="111">
        <v>0.5</v>
      </c>
      <c r="F160" s="111">
        <v>1</v>
      </c>
      <c r="G160" s="104">
        <v>150</v>
      </c>
      <c r="H160" s="319" t="s">
        <v>380</v>
      </c>
      <c r="I160" s="107" t="s">
        <v>381</v>
      </c>
      <c r="J160" s="153" t="s">
        <v>301</v>
      </c>
      <c r="K160" s="232">
        <v>2</v>
      </c>
      <c r="L160" s="226" t="s">
        <v>31</v>
      </c>
      <c r="M160" s="103">
        <v>3</v>
      </c>
      <c r="N160" s="155" t="s">
        <v>312</v>
      </c>
      <c r="O160" s="37"/>
      <c r="P160" s="37"/>
      <c r="Q160" s="37"/>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7">
        <v>28000000</v>
      </c>
      <c r="AO160" s="37">
        <v>6066665</v>
      </c>
      <c r="AP160" s="37"/>
      <c r="AQ160" s="36"/>
      <c r="AR160" s="36"/>
      <c r="AS160" s="36"/>
      <c r="AT160" s="36"/>
      <c r="AU160" s="34">
        <f t="shared" si="115"/>
        <v>28000000</v>
      </c>
      <c r="AV160" s="34">
        <f t="shared" si="115"/>
        <v>6066665</v>
      </c>
      <c r="AW160" s="34">
        <f t="shared" si="115"/>
        <v>0</v>
      </c>
      <c r="AX160" s="38"/>
    </row>
    <row r="161" spans="1:61" ht="24.75" customHeight="1" x14ac:dyDescent="0.2">
      <c r="A161" s="133"/>
      <c r="B161" s="133"/>
      <c r="C161" s="89">
        <v>43</v>
      </c>
      <c r="D161" s="90" t="s">
        <v>382</v>
      </c>
      <c r="E161" s="93"/>
      <c r="F161" s="93"/>
      <c r="G161" s="92"/>
      <c r="H161" s="92"/>
      <c r="I161" s="92"/>
      <c r="J161" s="92"/>
      <c r="K161" s="92"/>
      <c r="L161" s="92"/>
      <c r="M161" s="92"/>
      <c r="N161" s="92"/>
      <c r="O161" s="26">
        <f t="shared" ref="O161:AW161" si="116">SUM(O162:O164)</f>
        <v>0</v>
      </c>
      <c r="P161" s="26">
        <f t="shared" si="116"/>
        <v>0</v>
      </c>
      <c r="Q161" s="26">
        <f t="shared" si="116"/>
        <v>0</v>
      </c>
      <c r="R161" s="26"/>
      <c r="S161" s="26">
        <f t="shared" si="116"/>
        <v>0</v>
      </c>
      <c r="T161" s="26">
        <f t="shared" si="116"/>
        <v>0</v>
      </c>
      <c r="U161" s="26">
        <f t="shared" si="116"/>
        <v>0</v>
      </c>
      <c r="V161" s="26"/>
      <c r="W161" s="26">
        <f t="shared" si="116"/>
        <v>3757171268</v>
      </c>
      <c r="X161" s="26">
        <f t="shared" si="116"/>
        <v>832177562</v>
      </c>
      <c r="Y161" s="26">
        <f t="shared" si="116"/>
        <v>24977562</v>
      </c>
      <c r="Z161" s="26"/>
      <c r="AA161" s="26">
        <f t="shared" si="116"/>
        <v>0</v>
      </c>
      <c r="AB161" s="26">
        <f t="shared" si="116"/>
        <v>0</v>
      </c>
      <c r="AC161" s="26">
        <f t="shared" si="116"/>
        <v>0</v>
      </c>
      <c r="AD161" s="26"/>
      <c r="AE161" s="26">
        <f t="shared" si="116"/>
        <v>0</v>
      </c>
      <c r="AF161" s="26">
        <f t="shared" si="116"/>
        <v>0</v>
      </c>
      <c r="AG161" s="26">
        <f t="shared" si="116"/>
        <v>0</v>
      </c>
      <c r="AH161" s="26">
        <f t="shared" si="116"/>
        <v>0</v>
      </c>
      <c r="AI161" s="26">
        <f t="shared" si="116"/>
        <v>0</v>
      </c>
      <c r="AJ161" s="26">
        <f t="shared" si="116"/>
        <v>0</v>
      </c>
      <c r="AK161" s="26">
        <f t="shared" si="116"/>
        <v>0</v>
      </c>
      <c r="AL161" s="26">
        <f t="shared" si="116"/>
        <v>0</v>
      </c>
      <c r="AM161" s="26">
        <f t="shared" si="116"/>
        <v>0</v>
      </c>
      <c r="AN161" s="26">
        <f t="shared" si="116"/>
        <v>160000000</v>
      </c>
      <c r="AO161" s="26">
        <f t="shared" si="116"/>
        <v>20253333</v>
      </c>
      <c r="AP161" s="26">
        <f t="shared" si="116"/>
        <v>5600000</v>
      </c>
      <c r="AQ161" s="26"/>
      <c r="AR161" s="26">
        <f t="shared" si="116"/>
        <v>0</v>
      </c>
      <c r="AS161" s="26">
        <f t="shared" si="116"/>
        <v>0</v>
      </c>
      <c r="AT161" s="26">
        <f t="shared" si="116"/>
        <v>0</v>
      </c>
      <c r="AU161" s="26">
        <f t="shared" si="116"/>
        <v>3917171268</v>
      </c>
      <c r="AV161" s="26">
        <f t="shared" si="116"/>
        <v>852430895</v>
      </c>
      <c r="AW161" s="26">
        <f t="shared" si="116"/>
        <v>30577562</v>
      </c>
      <c r="AX161" s="26"/>
      <c r="AY161" s="336"/>
      <c r="AZ161" s="336"/>
      <c r="BA161" s="336"/>
      <c r="BB161" s="336"/>
      <c r="BC161" s="336"/>
      <c r="BD161" s="336"/>
      <c r="BE161" s="336"/>
      <c r="BF161" s="336"/>
      <c r="BG161" s="336"/>
      <c r="BH161" s="336"/>
      <c r="BI161" s="336"/>
    </row>
    <row r="162" spans="1:61" ht="108.75" customHeight="1" x14ac:dyDescent="0.2">
      <c r="A162" s="133"/>
      <c r="B162" s="133"/>
      <c r="C162" s="391" t="s">
        <v>383</v>
      </c>
      <c r="D162" s="471" t="s">
        <v>384</v>
      </c>
      <c r="E162" s="492">
        <v>0</v>
      </c>
      <c r="F162" s="492">
        <v>1</v>
      </c>
      <c r="G162" s="104">
        <v>151</v>
      </c>
      <c r="H162" s="319" t="s">
        <v>385</v>
      </c>
      <c r="I162" s="107" t="s">
        <v>386</v>
      </c>
      <c r="J162" s="153" t="s">
        <v>301</v>
      </c>
      <c r="K162" s="232">
        <v>2</v>
      </c>
      <c r="L162" s="223" t="s">
        <v>31</v>
      </c>
      <c r="M162" s="103">
        <v>3</v>
      </c>
      <c r="N162" s="155" t="s">
        <v>312</v>
      </c>
      <c r="O162" s="37"/>
      <c r="P162" s="37"/>
      <c r="Q162" s="37"/>
      <c r="R162" s="36"/>
      <c r="S162" s="35"/>
      <c r="T162" s="35"/>
      <c r="U162" s="35"/>
      <c r="V162" s="35"/>
      <c r="W162" s="36"/>
      <c r="X162" s="36"/>
      <c r="Y162" s="36"/>
      <c r="Z162" s="36"/>
      <c r="AA162" s="36"/>
      <c r="AB162" s="36"/>
      <c r="AC162" s="36"/>
      <c r="AD162" s="36"/>
      <c r="AE162" s="36"/>
      <c r="AF162" s="36"/>
      <c r="AG162" s="36"/>
      <c r="AH162" s="36"/>
      <c r="AI162" s="36"/>
      <c r="AJ162" s="36"/>
      <c r="AK162" s="36"/>
      <c r="AL162" s="36"/>
      <c r="AM162" s="36"/>
      <c r="AN162" s="36">
        <v>70000000</v>
      </c>
      <c r="AO162" s="36"/>
      <c r="AP162" s="315"/>
      <c r="AQ162" s="315"/>
      <c r="AR162" s="36"/>
      <c r="AS162" s="36"/>
      <c r="AT162" s="36"/>
      <c r="AU162" s="34">
        <f t="shared" ref="AU162:AW164" si="117">O162+S162+W162+AA162+AE162+AH162+AK162+AN162+AR162</f>
        <v>70000000</v>
      </c>
      <c r="AV162" s="34">
        <f t="shared" si="117"/>
        <v>0</v>
      </c>
      <c r="AW162" s="34">
        <f t="shared" si="117"/>
        <v>0</v>
      </c>
      <c r="AX162" s="38"/>
    </row>
    <row r="163" spans="1:61" ht="66" customHeight="1" x14ac:dyDescent="0.2">
      <c r="A163" s="133"/>
      <c r="B163" s="133"/>
      <c r="C163" s="110"/>
      <c r="D163" s="473"/>
      <c r="E163" s="493"/>
      <c r="F163" s="493"/>
      <c r="G163" s="104">
        <v>152</v>
      </c>
      <c r="H163" s="319" t="s">
        <v>387</v>
      </c>
      <c r="I163" s="107" t="s">
        <v>300</v>
      </c>
      <c r="J163" s="153" t="s">
        <v>301</v>
      </c>
      <c r="K163" s="232">
        <v>2</v>
      </c>
      <c r="L163" s="223" t="s">
        <v>31</v>
      </c>
      <c r="M163" s="103">
        <v>3</v>
      </c>
      <c r="N163" s="155" t="s">
        <v>312</v>
      </c>
      <c r="O163" s="37"/>
      <c r="P163" s="37"/>
      <c r="Q163" s="37"/>
      <c r="R163" s="36"/>
      <c r="S163" s="36"/>
      <c r="T163" s="36"/>
      <c r="U163" s="36"/>
      <c r="V163" s="36"/>
      <c r="W163" s="36">
        <v>2929870740</v>
      </c>
      <c r="X163" s="36">
        <v>800000000</v>
      </c>
      <c r="Y163" s="36"/>
      <c r="Z163" s="36"/>
      <c r="AA163" s="36"/>
      <c r="AB163" s="36"/>
      <c r="AC163" s="36"/>
      <c r="AD163" s="36"/>
      <c r="AE163" s="36"/>
      <c r="AF163" s="36"/>
      <c r="AG163" s="36"/>
      <c r="AH163" s="36"/>
      <c r="AI163" s="36"/>
      <c r="AJ163" s="36"/>
      <c r="AK163" s="36"/>
      <c r="AL163" s="36"/>
      <c r="AM163" s="36"/>
      <c r="AN163" s="36">
        <v>70000000</v>
      </c>
      <c r="AO163" s="36">
        <v>20253333</v>
      </c>
      <c r="AP163" s="36">
        <v>5600000</v>
      </c>
      <c r="AQ163" s="36"/>
      <c r="AR163" s="36"/>
      <c r="AS163" s="36"/>
      <c r="AT163" s="36"/>
      <c r="AU163" s="34">
        <f t="shared" si="117"/>
        <v>2999870740</v>
      </c>
      <c r="AV163" s="34">
        <f t="shared" si="117"/>
        <v>820253333</v>
      </c>
      <c r="AW163" s="34">
        <f t="shared" si="117"/>
        <v>5600000</v>
      </c>
      <c r="AX163" s="38"/>
    </row>
    <row r="164" spans="1:61" ht="73.5" customHeight="1" x14ac:dyDescent="0.2">
      <c r="A164" s="133"/>
      <c r="B164" s="133"/>
      <c r="C164" s="109" t="s">
        <v>388</v>
      </c>
      <c r="D164" s="377" t="s">
        <v>389</v>
      </c>
      <c r="E164" s="188">
        <v>0</v>
      </c>
      <c r="F164" s="188">
        <v>1</v>
      </c>
      <c r="G164" s="104">
        <v>153</v>
      </c>
      <c r="H164" s="319" t="s">
        <v>390</v>
      </c>
      <c r="I164" s="107" t="s">
        <v>391</v>
      </c>
      <c r="J164" s="153" t="s">
        <v>301</v>
      </c>
      <c r="K164" s="232">
        <v>2</v>
      </c>
      <c r="L164" s="223" t="s">
        <v>31</v>
      </c>
      <c r="M164" s="103">
        <v>3</v>
      </c>
      <c r="N164" s="155" t="s">
        <v>312</v>
      </c>
      <c r="O164" s="37"/>
      <c r="P164" s="37"/>
      <c r="Q164" s="37"/>
      <c r="R164" s="36"/>
      <c r="S164" s="291"/>
      <c r="T164" s="291"/>
      <c r="U164" s="291"/>
      <c r="V164" s="291"/>
      <c r="W164" s="36">
        <v>827300528</v>
      </c>
      <c r="X164" s="36">
        <v>32177562</v>
      </c>
      <c r="Y164" s="36">
        <v>24977562</v>
      </c>
      <c r="Z164" s="36"/>
      <c r="AA164" s="36"/>
      <c r="AB164" s="36"/>
      <c r="AC164" s="36"/>
      <c r="AD164" s="36"/>
      <c r="AE164" s="36"/>
      <c r="AF164" s="36"/>
      <c r="AG164" s="36"/>
      <c r="AH164" s="36"/>
      <c r="AI164" s="36"/>
      <c r="AJ164" s="36"/>
      <c r="AK164" s="36"/>
      <c r="AL164" s="36"/>
      <c r="AM164" s="36"/>
      <c r="AN164" s="36">
        <v>20000000</v>
      </c>
      <c r="AO164" s="36"/>
      <c r="AP164" s="36"/>
      <c r="AQ164" s="36"/>
      <c r="AR164" s="36"/>
      <c r="AS164" s="36"/>
      <c r="AT164" s="36"/>
      <c r="AU164" s="34">
        <f t="shared" si="117"/>
        <v>847300528</v>
      </c>
      <c r="AV164" s="34">
        <f t="shared" si="117"/>
        <v>32177562</v>
      </c>
      <c r="AW164" s="34">
        <f t="shared" si="117"/>
        <v>24977562</v>
      </c>
      <c r="AX164" s="38"/>
    </row>
    <row r="165" spans="1:61" ht="24.75" customHeight="1" x14ac:dyDescent="0.2">
      <c r="A165" s="133"/>
      <c r="B165" s="133"/>
      <c r="C165" s="89">
        <v>44</v>
      </c>
      <c r="D165" s="90" t="s">
        <v>392</v>
      </c>
      <c r="E165" s="93"/>
      <c r="F165" s="93"/>
      <c r="G165" s="92"/>
      <c r="H165" s="92"/>
      <c r="I165" s="92"/>
      <c r="J165" s="92"/>
      <c r="K165" s="92"/>
      <c r="L165" s="92"/>
      <c r="M165" s="92"/>
      <c r="N165" s="92"/>
      <c r="O165" s="57">
        <f t="shared" ref="O165:AW165" si="118">SUM(O166:O169)</f>
        <v>0</v>
      </c>
      <c r="P165" s="57">
        <f t="shared" si="118"/>
        <v>0</v>
      </c>
      <c r="Q165" s="57">
        <f t="shared" si="118"/>
        <v>0</v>
      </c>
      <c r="R165" s="57"/>
      <c r="S165" s="57">
        <f t="shared" si="118"/>
        <v>0</v>
      </c>
      <c r="T165" s="57">
        <f t="shared" si="118"/>
        <v>0</v>
      </c>
      <c r="U165" s="57">
        <f t="shared" si="118"/>
        <v>0</v>
      </c>
      <c r="V165" s="57"/>
      <c r="W165" s="57">
        <f t="shared" si="118"/>
        <v>0</v>
      </c>
      <c r="X165" s="57">
        <f t="shared" si="118"/>
        <v>0</v>
      </c>
      <c r="Y165" s="57">
        <f t="shared" si="118"/>
        <v>0</v>
      </c>
      <c r="Z165" s="57"/>
      <c r="AA165" s="57">
        <f t="shared" si="118"/>
        <v>0</v>
      </c>
      <c r="AB165" s="57">
        <f t="shared" si="118"/>
        <v>0</v>
      </c>
      <c r="AC165" s="57">
        <f t="shared" si="118"/>
        <v>0</v>
      </c>
      <c r="AD165" s="57"/>
      <c r="AE165" s="57">
        <f t="shared" si="118"/>
        <v>0</v>
      </c>
      <c r="AF165" s="57">
        <f t="shared" si="118"/>
        <v>0</v>
      </c>
      <c r="AG165" s="57">
        <f t="shared" si="118"/>
        <v>0</v>
      </c>
      <c r="AH165" s="57">
        <f t="shared" si="118"/>
        <v>0</v>
      </c>
      <c r="AI165" s="57">
        <f t="shared" si="118"/>
        <v>0</v>
      </c>
      <c r="AJ165" s="57">
        <f t="shared" si="118"/>
        <v>0</v>
      </c>
      <c r="AK165" s="57">
        <f t="shared" si="118"/>
        <v>0</v>
      </c>
      <c r="AL165" s="57">
        <f t="shared" si="118"/>
        <v>0</v>
      </c>
      <c r="AM165" s="57">
        <f t="shared" si="118"/>
        <v>0</v>
      </c>
      <c r="AN165" s="57">
        <f t="shared" si="118"/>
        <v>317470000</v>
      </c>
      <c r="AO165" s="57">
        <f t="shared" si="118"/>
        <v>50213333</v>
      </c>
      <c r="AP165" s="57">
        <f t="shared" si="118"/>
        <v>5600000</v>
      </c>
      <c r="AQ165" s="57"/>
      <c r="AR165" s="57">
        <f t="shared" si="118"/>
        <v>0</v>
      </c>
      <c r="AS165" s="57">
        <f t="shared" si="118"/>
        <v>0</v>
      </c>
      <c r="AT165" s="57">
        <f t="shared" si="118"/>
        <v>0</v>
      </c>
      <c r="AU165" s="57">
        <f t="shared" si="118"/>
        <v>317470000</v>
      </c>
      <c r="AV165" s="57">
        <f t="shared" si="118"/>
        <v>50213333</v>
      </c>
      <c r="AW165" s="57">
        <f t="shared" si="118"/>
        <v>5600000</v>
      </c>
      <c r="AX165" s="57"/>
    </row>
    <row r="166" spans="1:61" ht="87.75" customHeight="1" x14ac:dyDescent="0.2">
      <c r="A166" s="133"/>
      <c r="B166" s="133"/>
      <c r="C166" s="114">
        <v>37</v>
      </c>
      <c r="D166" s="100" t="s">
        <v>393</v>
      </c>
      <c r="E166" s="104" t="s">
        <v>394</v>
      </c>
      <c r="F166" s="111">
        <v>0.6</v>
      </c>
      <c r="G166" s="104">
        <v>154</v>
      </c>
      <c r="H166" s="319" t="s">
        <v>395</v>
      </c>
      <c r="I166" s="107" t="s">
        <v>396</v>
      </c>
      <c r="J166" s="153" t="s">
        <v>301</v>
      </c>
      <c r="K166" s="232">
        <v>2</v>
      </c>
      <c r="L166" s="223" t="s">
        <v>31</v>
      </c>
      <c r="M166" s="379">
        <v>3</v>
      </c>
      <c r="N166" s="155" t="s">
        <v>312</v>
      </c>
      <c r="O166" s="37"/>
      <c r="P166" s="37"/>
      <c r="Q166" s="37"/>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v>81470000</v>
      </c>
      <c r="AO166" s="298">
        <v>14933333</v>
      </c>
      <c r="AP166" s="298"/>
      <c r="AQ166" s="298"/>
      <c r="AR166" s="36"/>
      <c r="AS166" s="36"/>
      <c r="AT166" s="36"/>
      <c r="AU166" s="34">
        <f t="shared" ref="AU166:AW169" si="119">O166+S166+W166+AA166+AE166+AH166+AK166+AN166+AR166</f>
        <v>81470000</v>
      </c>
      <c r="AV166" s="34">
        <f t="shared" si="119"/>
        <v>14933333</v>
      </c>
      <c r="AW166" s="34">
        <f t="shared" si="119"/>
        <v>0</v>
      </c>
      <c r="AX166" s="38"/>
    </row>
    <row r="167" spans="1:61" ht="67.5" customHeight="1" x14ac:dyDescent="0.2">
      <c r="A167" s="133"/>
      <c r="B167" s="133"/>
      <c r="C167" s="114">
        <v>13</v>
      </c>
      <c r="D167" s="100" t="s">
        <v>397</v>
      </c>
      <c r="E167" s="168" t="s">
        <v>398</v>
      </c>
      <c r="F167" s="98" t="s">
        <v>399</v>
      </c>
      <c r="G167" s="104">
        <v>155</v>
      </c>
      <c r="H167" s="319" t="s">
        <v>400</v>
      </c>
      <c r="I167" s="107" t="s">
        <v>401</v>
      </c>
      <c r="J167" s="153" t="s">
        <v>301</v>
      </c>
      <c r="K167" s="232">
        <v>2</v>
      </c>
      <c r="L167" s="226" t="s">
        <v>31</v>
      </c>
      <c r="M167" s="103">
        <v>16</v>
      </c>
      <c r="N167" s="155" t="s">
        <v>239</v>
      </c>
      <c r="O167" s="37"/>
      <c r="P167" s="37"/>
      <c r="Q167" s="37"/>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v>90000000</v>
      </c>
      <c r="AO167" s="298">
        <v>19413334</v>
      </c>
      <c r="AP167" s="298"/>
      <c r="AQ167" s="298"/>
      <c r="AR167" s="36"/>
      <c r="AS167" s="36"/>
      <c r="AT167" s="36"/>
      <c r="AU167" s="34">
        <f t="shared" si="119"/>
        <v>90000000</v>
      </c>
      <c r="AV167" s="34">
        <f t="shared" si="119"/>
        <v>19413334</v>
      </c>
      <c r="AW167" s="34">
        <f t="shared" si="119"/>
        <v>0</v>
      </c>
      <c r="AX167" s="38"/>
    </row>
    <row r="168" spans="1:61" ht="60.75" customHeight="1" x14ac:dyDescent="0.2">
      <c r="A168" s="133"/>
      <c r="B168" s="133"/>
      <c r="C168" s="103" t="s">
        <v>723</v>
      </c>
      <c r="D168" s="100" t="s">
        <v>402</v>
      </c>
      <c r="E168" s="168" t="s">
        <v>403</v>
      </c>
      <c r="F168" s="430" t="s">
        <v>403</v>
      </c>
      <c r="G168" s="395">
        <v>156</v>
      </c>
      <c r="H168" s="439" t="s">
        <v>404</v>
      </c>
      <c r="I168" s="97" t="s">
        <v>405</v>
      </c>
      <c r="J168" s="104" t="s">
        <v>301</v>
      </c>
      <c r="K168" s="98">
        <v>2</v>
      </c>
      <c r="L168" s="223" t="s">
        <v>31</v>
      </c>
      <c r="M168" s="103">
        <v>3</v>
      </c>
      <c r="N168" s="102" t="s">
        <v>312</v>
      </c>
      <c r="O168" s="31"/>
      <c r="P168" s="31"/>
      <c r="Q168" s="31"/>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40">
        <v>90000000</v>
      </c>
      <c r="AO168" s="40"/>
      <c r="AP168" s="40"/>
      <c r="AQ168" s="40"/>
      <c r="AR168" s="39"/>
      <c r="AS168" s="39"/>
      <c r="AT168" s="39"/>
      <c r="AU168" s="34">
        <f t="shared" si="119"/>
        <v>90000000</v>
      </c>
      <c r="AV168" s="34">
        <f t="shared" si="119"/>
        <v>0</v>
      </c>
      <c r="AW168" s="34">
        <f t="shared" si="119"/>
        <v>0</v>
      </c>
      <c r="AX168" s="38"/>
    </row>
    <row r="169" spans="1:61" ht="61.5" customHeight="1" x14ac:dyDescent="0.2">
      <c r="A169" s="133"/>
      <c r="B169" s="133"/>
      <c r="C169" s="109">
        <v>34</v>
      </c>
      <c r="D169" s="233" t="s">
        <v>408</v>
      </c>
      <c r="E169" s="170" t="s">
        <v>26</v>
      </c>
      <c r="F169" s="201">
        <v>0.4</v>
      </c>
      <c r="G169" s="104">
        <v>157</v>
      </c>
      <c r="H169" s="319" t="s">
        <v>409</v>
      </c>
      <c r="I169" s="234" t="s">
        <v>410</v>
      </c>
      <c r="J169" s="153" t="s">
        <v>301</v>
      </c>
      <c r="K169" s="232">
        <v>2</v>
      </c>
      <c r="L169" s="226" t="s">
        <v>31</v>
      </c>
      <c r="M169" s="379">
        <v>10</v>
      </c>
      <c r="N169" s="155" t="s">
        <v>252</v>
      </c>
      <c r="O169" s="37"/>
      <c r="P169" s="37"/>
      <c r="Q169" s="37"/>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v>56000000</v>
      </c>
      <c r="AO169" s="345">
        <v>15866666</v>
      </c>
      <c r="AP169" s="345">
        <v>5600000</v>
      </c>
      <c r="AQ169" s="345"/>
      <c r="AR169" s="41"/>
      <c r="AS169" s="41"/>
      <c r="AT169" s="41"/>
      <c r="AU169" s="34">
        <f t="shared" si="119"/>
        <v>56000000</v>
      </c>
      <c r="AV169" s="34">
        <f t="shared" si="119"/>
        <v>15866666</v>
      </c>
      <c r="AW169" s="34">
        <f t="shared" si="119"/>
        <v>5600000</v>
      </c>
      <c r="AX169" s="368"/>
    </row>
    <row r="170" spans="1:61" ht="24.75" customHeight="1" x14ac:dyDescent="0.2">
      <c r="A170" s="133"/>
      <c r="B170" s="133"/>
      <c r="C170" s="89">
        <v>45</v>
      </c>
      <c r="D170" s="90" t="s">
        <v>411</v>
      </c>
      <c r="E170" s="93"/>
      <c r="F170" s="93"/>
      <c r="G170" s="92"/>
      <c r="H170" s="92"/>
      <c r="I170" s="92"/>
      <c r="J170" s="92"/>
      <c r="K170" s="92"/>
      <c r="L170" s="92"/>
      <c r="M170" s="92"/>
      <c r="N170" s="92"/>
      <c r="O170" s="26">
        <f t="shared" ref="O170:AW170" si="120">SUM(O171:O171)</f>
        <v>0</v>
      </c>
      <c r="P170" s="26">
        <f t="shared" si="120"/>
        <v>0</v>
      </c>
      <c r="Q170" s="26">
        <f t="shared" si="120"/>
        <v>0</v>
      </c>
      <c r="R170" s="26"/>
      <c r="S170" s="26">
        <f t="shared" si="120"/>
        <v>0</v>
      </c>
      <c r="T170" s="26">
        <f t="shared" si="120"/>
        <v>0</v>
      </c>
      <c r="U170" s="26">
        <f t="shared" si="120"/>
        <v>0</v>
      </c>
      <c r="V170" s="26"/>
      <c r="W170" s="26">
        <f t="shared" si="120"/>
        <v>0</v>
      </c>
      <c r="X170" s="26">
        <f t="shared" si="120"/>
        <v>0</v>
      </c>
      <c r="Y170" s="26">
        <f t="shared" si="120"/>
        <v>0</v>
      </c>
      <c r="Z170" s="26"/>
      <c r="AA170" s="26">
        <f t="shared" si="120"/>
        <v>0</v>
      </c>
      <c r="AB170" s="26">
        <f t="shared" si="120"/>
        <v>0</v>
      </c>
      <c r="AC170" s="26">
        <f t="shared" si="120"/>
        <v>0</v>
      </c>
      <c r="AD170" s="26"/>
      <c r="AE170" s="26">
        <f t="shared" si="120"/>
        <v>0</v>
      </c>
      <c r="AF170" s="26">
        <f t="shared" si="120"/>
        <v>0</v>
      </c>
      <c r="AG170" s="26">
        <f t="shared" si="120"/>
        <v>0</v>
      </c>
      <c r="AH170" s="26">
        <f t="shared" si="120"/>
        <v>0</v>
      </c>
      <c r="AI170" s="26">
        <f t="shared" si="120"/>
        <v>0</v>
      </c>
      <c r="AJ170" s="26">
        <f t="shared" si="120"/>
        <v>0</v>
      </c>
      <c r="AK170" s="26">
        <f t="shared" si="120"/>
        <v>0</v>
      </c>
      <c r="AL170" s="26">
        <f t="shared" si="120"/>
        <v>0</v>
      </c>
      <c r="AM170" s="26">
        <f t="shared" si="120"/>
        <v>0</v>
      </c>
      <c r="AN170" s="26">
        <f t="shared" si="120"/>
        <v>1300000000</v>
      </c>
      <c r="AO170" s="26">
        <f t="shared" si="120"/>
        <v>19632666</v>
      </c>
      <c r="AP170" s="26">
        <f t="shared" si="120"/>
        <v>0</v>
      </c>
      <c r="AQ170" s="26"/>
      <c r="AR170" s="26">
        <f t="shared" si="120"/>
        <v>0</v>
      </c>
      <c r="AS170" s="26">
        <f t="shared" si="120"/>
        <v>0</v>
      </c>
      <c r="AT170" s="26">
        <f t="shared" si="120"/>
        <v>0</v>
      </c>
      <c r="AU170" s="26">
        <f t="shared" si="120"/>
        <v>1300000000</v>
      </c>
      <c r="AV170" s="26">
        <f t="shared" si="120"/>
        <v>19632666</v>
      </c>
      <c r="AW170" s="26">
        <f t="shared" si="120"/>
        <v>0</v>
      </c>
      <c r="AX170" s="26"/>
    </row>
    <row r="171" spans="1:61" ht="189" customHeight="1" x14ac:dyDescent="0.2">
      <c r="A171" s="133">
        <v>100</v>
      </c>
      <c r="B171" s="133"/>
      <c r="C171" s="391">
        <v>24</v>
      </c>
      <c r="D171" s="395" t="s">
        <v>412</v>
      </c>
      <c r="E171" s="395" t="s">
        <v>413</v>
      </c>
      <c r="F171" s="395" t="s">
        <v>414</v>
      </c>
      <c r="G171" s="104">
        <v>158</v>
      </c>
      <c r="H171" s="319" t="s">
        <v>415</v>
      </c>
      <c r="I171" s="107" t="s">
        <v>416</v>
      </c>
      <c r="J171" s="101" t="s">
        <v>301</v>
      </c>
      <c r="K171" s="194">
        <v>2</v>
      </c>
      <c r="L171" s="222" t="s">
        <v>31</v>
      </c>
      <c r="M171" s="104">
        <v>3</v>
      </c>
      <c r="N171" s="101" t="s">
        <v>312</v>
      </c>
      <c r="O171" s="37"/>
      <c r="P171" s="37"/>
      <c r="Q171" s="37"/>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v>1300000000</v>
      </c>
      <c r="AO171" s="36">
        <v>19632666</v>
      </c>
      <c r="AP171" s="36"/>
      <c r="AQ171" s="36"/>
      <c r="AR171" s="36"/>
      <c r="AS171" s="36"/>
      <c r="AT171" s="36"/>
      <c r="AU171" s="34">
        <f>O171+S171+W171+AA171+AE171+AH171+AK171+AN171+AR171</f>
        <v>1300000000</v>
      </c>
      <c r="AV171" s="34">
        <f>P171+T171+X171+AB171+AF171+AI171+AL171+AO171+AS171</f>
        <v>19632666</v>
      </c>
      <c r="AW171" s="34">
        <f>Q171+U171+Y171+AC171+AG171+AJ171+AM171+AP171+AT171</f>
        <v>0</v>
      </c>
      <c r="AX171" s="368"/>
    </row>
    <row r="172" spans="1:61" ht="24.75" customHeight="1" x14ac:dyDescent="0.2">
      <c r="A172" s="133"/>
      <c r="B172" s="133"/>
      <c r="C172" s="89">
        <v>46</v>
      </c>
      <c r="D172" s="90" t="s">
        <v>417</v>
      </c>
      <c r="E172" s="93"/>
      <c r="F172" s="93"/>
      <c r="G172" s="92"/>
      <c r="H172" s="92"/>
      <c r="I172" s="92"/>
      <c r="J172" s="92"/>
      <c r="K172" s="92"/>
      <c r="L172" s="92"/>
      <c r="M172" s="92"/>
      <c r="N172" s="92"/>
      <c r="O172" s="359">
        <f t="shared" ref="O172:AW172" si="121">SUM(O173:O175)</f>
        <v>0</v>
      </c>
      <c r="P172" s="359">
        <f t="shared" si="121"/>
        <v>0</v>
      </c>
      <c r="Q172" s="359">
        <f t="shared" si="121"/>
        <v>0</v>
      </c>
      <c r="R172" s="359"/>
      <c r="S172" s="359">
        <f t="shared" si="121"/>
        <v>0</v>
      </c>
      <c r="T172" s="359">
        <f t="shared" si="121"/>
        <v>0</v>
      </c>
      <c r="U172" s="359">
        <f t="shared" si="121"/>
        <v>0</v>
      </c>
      <c r="V172" s="359"/>
      <c r="W172" s="359">
        <f t="shared" si="121"/>
        <v>0</v>
      </c>
      <c r="X172" s="359">
        <f t="shared" si="121"/>
        <v>0</v>
      </c>
      <c r="Y172" s="359">
        <f t="shared" si="121"/>
        <v>0</v>
      </c>
      <c r="Z172" s="359"/>
      <c r="AA172" s="359">
        <f t="shared" si="121"/>
        <v>0</v>
      </c>
      <c r="AB172" s="359">
        <f t="shared" si="121"/>
        <v>0</v>
      </c>
      <c r="AC172" s="359">
        <f t="shared" si="121"/>
        <v>0</v>
      </c>
      <c r="AD172" s="359"/>
      <c r="AE172" s="359">
        <f t="shared" si="121"/>
        <v>0</v>
      </c>
      <c r="AF172" s="359">
        <f t="shared" si="121"/>
        <v>0</v>
      </c>
      <c r="AG172" s="359">
        <f t="shared" si="121"/>
        <v>0</v>
      </c>
      <c r="AH172" s="359">
        <f t="shared" si="121"/>
        <v>0</v>
      </c>
      <c r="AI172" s="359">
        <f t="shared" si="121"/>
        <v>0</v>
      </c>
      <c r="AJ172" s="359">
        <f t="shared" si="121"/>
        <v>0</v>
      </c>
      <c r="AK172" s="359">
        <f t="shared" si="121"/>
        <v>0</v>
      </c>
      <c r="AL172" s="359">
        <f t="shared" si="121"/>
        <v>0</v>
      </c>
      <c r="AM172" s="359">
        <f t="shared" si="121"/>
        <v>0</v>
      </c>
      <c r="AN172" s="359">
        <f t="shared" si="121"/>
        <v>1270000000</v>
      </c>
      <c r="AO172" s="359">
        <f t="shared" si="121"/>
        <v>125240998</v>
      </c>
      <c r="AP172" s="359">
        <f t="shared" si="121"/>
        <v>25592000</v>
      </c>
      <c r="AQ172" s="359"/>
      <c r="AR172" s="359">
        <f t="shared" si="121"/>
        <v>0</v>
      </c>
      <c r="AS172" s="359">
        <f t="shared" si="121"/>
        <v>0</v>
      </c>
      <c r="AT172" s="359">
        <f t="shared" si="121"/>
        <v>0</v>
      </c>
      <c r="AU172" s="359">
        <f t="shared" si="121"/>
        <v>1270000000</v>
      </c>
      <c r="AV172" s="359">
        <f t="shared" si="121"/>
        <v>125240998</v>
      </c>
      <c r="AW172" s="359">
        <f t="shared" si="121"/>
        <v>25592000</v>
      </c>
      <c r="AX172" s="359"/>
    </row>
    <row r="173" spans="1:61" ht="70.5" customHeight="1" x14ac:dyDescent="0.2">
      <c r="A173" s="133"/>
      <c r="B173" s="133"/>
      <c r="C173" s="114">
        <v>26</v>
      </c>
      <c r="D173" s="229" t="s">
        <v>418</v>
      </c>
      <c r="E173" s="151" t="s">
        <v>419</v>
      </c>
      <c r="F173" s="151" t="s">
        <v>420</v>
      </c>
      <c r="G173" s="104">
        <v>160</v>
      </c>
      <c r="H173" s="320" t="s">
        <v>421</v>
      </c>
      <c r="I173" s="107" t="s">
        <v>422</v>
      </c>
      <c r="J173" s="104" t="s">
        <v>301</v>
      </c>
      <c r="K173" s="98">
        <v>2</v>
      </c>
      <c r="L173" s="223" t="s">
        <v>31</v>
      </c>
      <c r="M173" s="103">
        <v>3</v>
      </c>
      <c r="N173" s="103" t="s">
        <v>312</v>
      </c>
      <c r="O173" s="37"/>
      <c r="P173" s="37"/>
      <c r="Q173" s="37"/>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295">
        <v>870000000</v>
      </c>
      <c r="AO173" s="295">
        <v>53862667</v>
      </c>
      <c r="AP173" s="295">
        <v>7992000</v>
      </c>
      <c r="AQ173" s="295"/>
      <c r="AR173" s="36"/>
      <c r="AS173" s="36"/>
      <c r="AT173" s="36"/>
      <c r="AU173" s="34">
        <f t="shared" ref="AU173:AW175" si="122">O173+S173+W173+AA173+AE173+AH173+AK173+AN173+AR173</f>
        <v>870000000</v>
      </c>
      <c r="AV173" s="34">
        <f t="shared" si="122"/>
        <v>53862667</v>
      </c>
      <c r="AW173" s="34">
        <f t="shared" si="122"/>
        <v>7992000</v>
      </c>
      <c r="AX173" s="368"/>
    </row>
    <row r="174" spans="1:61" ht="195" customHeight="1" x14ac:dyDescent="0.2">
      <c r="A174" s="133"/>
      <c r="B174" s="133"/>
      <c r="C174" s="392" t="s">
        <v>727</v>
      </c>
      <c r="D174" s="440" t="s">
        <v>423</v>
      </c>
      <c r="E174" s="395" t="s">
        <v>424</v>
      </c>
      <c r="F174" s="395" t="s">
        <v>425</v>
      </c>
      <c r="G174" s="104">
        <v>161</v>
      </c>
      <c r="H174" s="319" t="s">
        <v>426</v>
      </c>
      <c r="I174" s="107" t="s">
        <v>427</v>
      </c>
      <c r="J174" s="104" t="s">
        <v>301</v>
      </c>
      <c r="K174" s="98">
        <v>2</v>
      </c>
      <c r="L174" s="223" t="s">
        <v>31</v>
      </c>
      <c r="M174" s="103">
        <v>3</v>
      </c>
      <c r="N174" s="103" t="s">
        <v>312</v>
      </c>
      <c r="O174" s="37"/>
      <c r="P174" s="37"/>
      <c r="Q174" s="37"/>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295">
        <v>100000000</v>
      </c>
      <c r="AO174" s="295">
        <v>11200000</v>
      </c>
      <c r="AP174" s="295">
        <v>2800000</v>
      </c>
      <c r="AQ174" s="295"/>
      <c r="AR174" s="36"/>
      <c r="AS174" s="36"/>
      <c r="AT174" s="36"/>
      <c r="AU174" s="34">
        <f t="shared" si="122"/>
        <v>100000000</v>
      </c>
      <c r="AV174" s="34">
        <f t="shared" si="122"/>
        <v>11200000</v>
      </c>
      <c r="AW174" s="34">
        <f t="shared" si="122"/>
        <v>2800000</v>
      </c>
      <c r="AX174" s="368"/>
    </row>
    <row r="175" spans="1:61" ht="81.75" customHeight="1" x14ac:dyDescent="0.2">
      <c r="A175" s="133"/>
      <c r="B175" s="136"/>
      <c r="C175" s="137"/>
      <c r="D175" s="235"/>
      <c r="E175" s="235"/>
      <c r="F175" s="235"/>
      <c r="G175" s="409">
        <v>162</v>
      </c>
      <c r="H175" s="319" t="s">
        <v>428</v>
      </c>
      <c r="I175" s="199" t="s">
        <v>429</v>
      </c>
      <c r="J175" s="111" t="s">
        <v>301</v>
      </c>
      <c r="K175" s="305">
        <v>2</v>
      </c>
      <c r="L175" s="223" t="s">
        <v>31</v>
      </c>
      <c r="M175" s="103">
        <v>3</v>
      </c>
      <c r="N175" s="103" t="s">
        <v>312</v>
      </c>
      <c r="O175" s="37"/>
      <c r="P175" s="37"/>
      <c r="Q175" s="37"/>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294">
        <v>300000000</v>
      </c>
      <c r="AO175" s="294">
        <v>60178331</v>
      </c>
      <c r="AP175" s="294">
        <v>14800000</v>
      </c>
      <c r="AQ175" s="294"/>
      <c r="AR175" s="36"/>
      <c r="AS175" s="36"/>
      <c r="AT175" s="36"/>
      <c r="AU175" s="34">
        <f t="shared" si="122"/>
        <v>300000000</v>
      </c>
      <c r="AV175" s="34">
        <f t="shared" si="122"/>
        <v>60178331</v>
      </c>
      <c r="AW175" s="34">
        <f t="shared" si="122"/>
        <v>14800000</v>
      </c>
      <c r="AX175" s="368"/>
    </row>
    <row r="176" spans="1:61" ht="24.75" customHeight="1" x14ac:dyDescent="0.2">
      <c r="A176" s="133"/>
      <c r="B176" s="79">
        <v>13</v>
      </c>
      <c r="C176" s="131" t="s">
        <v>430</v>
      </c>
      <c r="D176" s="81"/>
      <c r="E176" s="81"/>
      <c r="F176" s="81"/>
      <c r="G176" s="236"/>
      <c r="H176" s="236"/>
      <c r="I176" s="236"/>
      <c r="J176" s="236"/>
      <c r="K176" s="236"/>
      <c r="L176" s="236"/>
      <c r="M176" s="236"/>
      <c r="N176" s="236"/>
      <c r="O176" s="53">
        <f t="shared" ref="O176:AW176" si="123">O177+O179+O181</f>
        <v>0</v>
      </c>
      <c r="P176" s="53">
        <f t="shared" si="123"/>
        <v>0</v>
      </c>
      <c r="Q176" s="53">
        <f t="shared" si="123"/>
        <v>0</v>
      </c>
      <c r="R176" s="53"/>
      <c r="S176" s="53">
        <f t="shared" si="123"/>
        <v>0</v>
      </c>
      <c r="T176" s="53">
        <f t="shared" si="123"/>
        <v>0</v>
      </c>
      <c r="U176" s="53">
        <f t="shared" si="123"/>
        <v>0</v>
      </c>
      <c r="V176" s="53"/>
      <c r="W176" s="53">
        <f t="shared" si="123"/>
        <v>64636000</v>
      </c>
      <c r="X176" s="53">
        <f t="shared" si="123"/>
        <v>11200000</v>
      </c>
      <c r="Y176" s="53">
        <f t="shared" si="123"/>
        <v>2800000</v>
      </c>
      <c r="Z176" s="53"/>
      <c r="AA176" s="53">
        <f t="shared" si="123"/>
        <v>21634597198</v>
      </c>
      <c r="AB176" s="53">
        <f t="shared" si="123"/>
        <v>0</v>
      </c>
      <c r="AC176" s="53">
        <f t="shared" si="123"/>
        <v>0</v>
      </c>
      <c r="AD176" s="53"/>
      <c r="AE176" s="53">
        <f t="shared" si="123"/>
        <v>0</v>
      </c>
      <c r="AF176" s="53">
        <f t="shared" si="123"/>
        <v>0</v>
      </c>
      <c r="AG176" s="53">
        <f t="shared" si="123"/>
        <v>0</v>
      </c>
      <c r="AH176" s="53">
        <f t="shared" si="123"/>
        <v>0</v>
      </c>
      <c r="AI176" s="53">
        <f t="shared" si="123"/>
        <v>0</v>
      </c>
      <c r="AJ176" s="53">
        <f t="shared" si="123"/>
        <v>0</v>
      </c>
      <c r="AK176" s="53">
        <f t="shared" si="123"/>
        <v>0</v>
      </c>
      <c r="AL176" s="53">
        <f t="shared" si="123"/>
        <v>0</v>
      </c>
      <c r="AM176" s="53">
        <f t="shared" si="123"/>
        <v>0</v>
      </c>
      <c r="AN176" s="53">
        <f t="shared" si="123"/>
        <v>96954000</v>
      </c>
      <c r="AO176" s="53">
        <f t="shared" si="123"/>
        <v>0</v>
      </c>
      <c r="AP176" s="53">
        <f t="shared" si="123"/>
        <v>0</v>
      </c>
      <c r="AQ176" s="53"/>
      <c r="AR176" s="53">
        <f t="shared" si="123"/>
        <v>0</v>
      </c>
      <c r="AS176" s="53">
        <f t="shared" si="123"/>
        <v>0</v>
      </c>
      <c r="AT176" s="53">
        <f t="shared" si="123"/>
        <v>0</v>
      </c>
      <c r="AU176" s="53">
        <f t="shared" si="123"/>
        <v>21796187198</v>
      </c>
      <c r="AV176" s="53">
        <f t="shared" si="123"/>
        <v>11200000</v>
      </c>
      <c r="AW176" s="53">
        <f t="shared" si="123"/>
        <v>2800000</v>
      </c>
      <c r="AX176" s="53"/>
    </row>
    <row r="177" spans="1:50" ht="24.75" customHeight="1" x14ac:dyDescent="0.2">
      <c r="A177" s="133"/>
      <c r="B177" s="400"/>
      <c r="C177" s="89">
        <v>47</v>
      </c>
      <c r="D177" s="90" t="s">
        <v>431</v>
      </c>
      <c r="E177" s="93"/>
      <c r="F177" s="93"/>
      <c r="G177" s="89"/>
      <c r="H177" s="89"/>
      <c r="I177" s="89"/>
      <c r="J177" s="89"/>
      <c r="K177" s="89"/>
      <c r="L177" s="89"/>
      <c r="M177" s="89"/>
      <c r="N177" s="89"/>
      <c r="O177" s="26">
        <f t="shared" ref="O177:AW177" si="124">SUM(O178)</f>
        <v>0</v>
      </c>
      <c r="P177" s="26">
        <f t="shared" si="124"/>
        <v>0</v>
      </c>
      <c r="Q177" s="26">
        <f t="shared" si="124"/>
        <v>0</v>
      </c>
      <c r="R177" s="26"/>
      <c r="S177" s="26">
        <f t="shared" si="124"/>
        <v>0</v>
      </c>
      <c r="T177" s="26">
        <f t="shared" si="124"/>
        <v>0</v>
      </c>
      <c r="U177" s="26">
        <f t="shared" si="124"/>
        <v>0</v>
      </c>
      <c r="V177" s="26"/>
      <c r="W177" s="26">
        <f t="shared" si="124"/>
        <v>0</v>
      </c>
      <c r="X177" s="26">
        <f t="shared" si="124"/>
        <v>0</v>
      </c>
      <c r="Y177" s="26">
        <f t="shared" si="124"/>
        <v>0</v>
      </c>
      <c r="Z177" s="26"/>
      <c r="AA177" s="26">
        <f t="shared" si="124"/>
        <v>0</v>
      </c>
      <c r="AB177" s="26">
        <f t="shared" si="124"/>
        <v>0</v>
      </c>
      <c r="AC177" s="26">
        <f t="shared" si="124"/>
        <v>0</v>
      </c>
      <c r="AD177" s="26"/>
      <c r="AE177" s="26">
        <f t="shared" si="124"/>
        <v>0</v>
      </c>
      <c r="AF177" s="26">
        <f t="shared" si="124"/>
        <v>0</v>
      </c>
      <c r="AG177" s="26">
        <f t="shared" si="124"/>
        <v>0</v>
      </c>
      <c r="AH177" s="26">
        <f t="shared" si="124"/>
        <v>0</v>
      </c>
      <c r="AI177" s="26">
        <f t="shared" si="124"/>
        <v>0</v>
      </c>
      <c r="AJ177" s="26">
        <f t="shared" si="124"/>
        <v>0</v>
      </c>
      <c r="AK177" s="26">
        <f t="shared" si="124"/>
        <v>0</v>
      </c>
      <c r="AL177" s="26">
        <f t="shared" si="124"/>
        <v>0</v>
      </c>
      <c r="AM177" s="26">
        <f t="shared" si="124"/>
        <v>0</v>
      </c>
      <c r="AN177" s="26">
        <f t="shared" si="124"/>
        <v>96954000</v>
      </c>
      <c r="AO177" s="26">
        <f t="shared" si="124"/>
        <v>0</v>
      </c>
      <c r="AP177" s="26">
        <f t="shared" si="124"/>
        <v>0</v>
      </c>
      <c r="AQ177" s="26"/>
      <c r="AR177" s="26">
        <f t="shared" si="124"/>
        <v>0</v>
      </c>
      <c r="AS177" s="26">
        <f t="shared" si="124"/>
        <v>0</v>
      </c>
      <c r="AT177" s="26">
        <f t="shared" si="124"/>
        <v>0</v>
      </c>
      <c r="AU177" s="26">
        <f t="shared" si="124"/>
        <v>96954000</v>
      </c>
      <c r="AV177" s="26">
        <f t="shared" si="124"/>
        <v>0</v>
      </c>
      <c r="AW177" s="26">
        <f t="shared" si="124"/>
        <v>0</v>
      </c>
      <c r="AX177" s="26"/>
    </row>
    <row r="178" spans="1:50" ht="74.25" customHeight="1" x14ac:dyDescent="0.2">
      <c r="A178" s="133"/>
      <c r="B178" s="133"/>
      <c r="C178" s="391">
        <v>27</v>
      </c>
      <c r="D178" s="393" t="s">
        <v>432</v>
      </c>
      <c r="E178" s="98" t="s">
        <v>433</v>
      </c>
      <c r="F178" s="373">
        <v>0.92</v>
      </c>
      <c r="G178" s="104">
        <v>163</v>
      </c>
      <c r="H178" s="319" t="s">
        <v>434</v>
      </c>
      <c r="I178" s="199" t="s">
        <v>435</v>
      </c>
      <c r="J178" s="237" t="s">
        <v>301</v>
      </c>
      <c r="K178" s="209">
        <v>2</v>
      </c>
      <c r="L178" s="222" t="s">
        <v>31</v>
      </c>
      <c r="M178" s="103">
        <v>3</v>
      </c>
      <c r="N178" s="139" t="s">
        <v>312</v>
      </c>
      <c r="O178" s="37"/>
      <c r="P178" s="37"/>
      <c r="Q178" s="37"/>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v>96954000</v>
      </c>
      <c r="AO178" s="36"/>
      <c r="AP178" s="36"/>
      <c r="AQ178" s="36"/>
      <c r="AR178" s="36"/>
      <c r="AS178" s="36"/>
      <c r="AT178" s="36"/>
      <c r="AU178" s="34">
        <f>O178+S178+W178+AA178+AE178+AH178+AK178+AN178+AR178</f>
        <v>96954000</v>
      </c>
      <c r="AV178" s="34">
        <f>P178+T178+X178+AB178+AF178+AI178+AL178+AO178+AS178</f>
        <v>0</v>
      </c>
      <c r="AW178" s="34">
        <f>Q178+U178+Y178+AC178+AG178+AJ178+AM178+AP178+AT178</f>
        <v>0</v>
      </c>
      <c r="AX178" s="368"/>
    </row>
    <row r="179" spans="1:50" ht="24.75" customHeight="1" x14ac:dyDescent="0.2">
      <c r="A179" s="133"/>
      <c r="B179" s="133"/>
      <c r="C179" s="89">
        <v>48</v>
      </c>
      <c r="D179" s="90" t="s">
        <v>436</v>
      </c>
      <c r="E179" s="93"/>
      <c r="F179" s="93"/>
      <c r="G179" s="89"/>
      <c r="H179" s="89"/>
      <c r="I179" s="89"/>
      <c r="J179" s="89"/>
      <c r="K179" s="89"/>
      <c r="L179" s="89"/>
      <c r="M179" s="89"/>
      <c r="N179" s="89"/>
      <c r="O179" s="26">
        <f t="shared" ref="O179:AW179" si="125">SUM(O180)</f>
        <v>0</v>
      </c>
      <c r="P179" s="26">
        <f t="shared" si="125"/>
        <v>0</v>
      </c>
      <c r="Q179" s="26">
        <f t="shared" si="125"/>
        <v>0</v>
      </c>
      <c r="R179" s="26"/>
      <c r="S179" s="26">
        <f t="shared" si="125"/>
        <v>0</v>
      </c>
      <c r="T179" s="26">
        <f t="shared" si="125"/>
        <v>0</v>
      </c>
      <c r="U179" s="26">
        <f t="shared" si="125"/>
        <v>0</v>
      </c>
      <c r="V179" s="26"/>
      <c r="W179" s="26">
        <f t="shared" si="125"/>
        <v>0</v>
      </c>
      <c r="X179" s="26">
        <f t="shared" si="125"/>
        <v>0</v>
      </c>
      <c r="Y179" s="26">
        <f t="shared" si="125"/>
        <v>0</v>
      </c>
      <c r="Z179" s="26"/>
      <c r="AA179" s="26">
        <f t="shared" si="125"/>
        <v>21634597198</v>
      </c>
      <c r="AB179" s="26">
        <f t="shared" si="125"/>
        <v>0</v>
      </c>
      <c r="AC179" s="26">
        <f t="shared" si="125"/>
        <v>0</v>
      </c>
      <c r="AD179" s="26"/>
      <c r="AE179" s="26">
        <f t="shared" si="125"/>
        <v>0</v>
      </c>
      <c r="AF179" s="26">
        <f t="shared" si="125"/>
        <v>0</v>
      </c>
      <c r="AG179" s="26">
        <f t="shared" si="125"/>
        <v>0</v>
      </c>
      <c r="AH179" s="26">
        <f t="shared" si="125"/>
        <v>0</v>
      </c>
      <c r="AI179" s="26">
        <f t="shared" si="125"/>
        <v>0</v>
      </c>
      <c r="AJ179" s="26">
        <f t="shared" si="125"/>
        <v>0</v>
      </c>
      <c r="AK179" s="26">
        <f t="shared" si="125"/>
        <v>0</v>
      </c>
      <c r="AL179" s="26">
        <f t="shared" si="125"/>
        <v>0</v>
      </c>
      <c r="AM179" s="26">
        <f t="shared" si="125"/>
        <v>0</v>
      </c>
      <c r="AN179" s="26">
        <f t="shared" si="125"/>
        <v>0</v>
      </c>
      <c r="AO179" s="26">
        <f t="shared" si="125"/>
        <v>0</v>
      </c>
      <c r="AP179" s="26">
        <f t="shared" si="125"/>
        <v>0</v>
      </c>
      <c r="AQ179" s="26"/>
      <c r="AR179" s="26">
        <f t="shared" si="125"/>
        <v>0</v>
      </c>
      <c r="AS179" s="26">
        <f t="shared" si="125"/>
        <v>0</v>
      </c>
      <c r="AT179" s="26">
        <f t="shared" si="125"/>
        <v>0</v>
      </c>
      <c r="AU179" s="26">
        <f t="shared" si="125"/>
        <v>21634597198</v>
      </c>
      <c r="AV179" s="26">
        <f t="shared" si="125"/>
        <v>0</v>
      </c>
      <c r="AW179" s="26">
        <f t="shared" si="125"/>
        <v>0</v>
      </c>
      <c r="AX179" s="26"/>
    </row>
    <row r="180" spans="1:50" ht="78.75" customHeight="1" x14ac:dyDescent="0.2">
      <c r="A180" s="133"/>
      <c r="B180" s="133"/>
      <c r="C180" s="110">
        <v>27</v>
      </c>
      <c r="D180" s="393" t="s">
        <v>432</v>
      </c>
      <c r="E180" s="114" t="s">
        <v>433</v>
      </c>
      <c r="F180" s="406">
        <v>0.92</v>
      </c>
      <c r="G180" s="104">
        <v>164</v>
      </c>
      <c r="H180" s="319" t="s">
        <v>437</v>
      </c>
      <c r="I180" s="199" t="s">
        <v>438</v>
      </c>
      <c r="J180" s="238" t="s">
        <v>301</v>
      </c>
      <c r="K180" s="210">
        <v>2</v>
      </c>
      <c r="L180" s="222" t="s">
        <v>31</v>
      </c>
      <c r="M180" s="103">
        <v>3</v>
      </c>
      <c r="N180" s="139" t="s">
        <v>312</v>
      </c>
      <c r="O180" s="37"/>
      <c r="P180" s="37"/>
      <c r="Q180" s="37"/>
      <c r="R180" s="36"/>
      <c r="S180" s="292"/>
      <c r="T180" s="304"/>
      <c r="U180" s="304"/>
      <c r="V180" s="304"/>
      <c r="W180" s="36"/>
      <c r="X180" s="36"/>
      <c r="Y180" s="36"/>
      <c r="Z180" s="36"/>
      <c r="AA180" s="304">
        <v>21634597198</v>
      </c>
      <c r="AB180" s="304"/>
      <c r="AC180" s="304"/>
      <c r="AD180" s="304"/>
      <c r="AE180" s="36"/>
      <c r="AF180" s="36"/>
      <c r="AG180" s="36"/>
      <c r="AH180" s="36"/>
      <c r="AI180" s="36"/>
      <c r="AJ180" s="36"/>
      <c r="AK180" s="36"/>
      <c r="AL180" s="36"/>
      <c r="AM180" s="36"/>
      <c r="AN180" s="36"/>
      <c r="AO180" s="36"/>
      <c r="AP180" s="36"/>
      <c r="AQ180" s="36"/>
      <c r="AR180" s="36"/>
      <c r="AS180" s="36"/>
      <c r="AT180" s="36"/>
      <c r="AU180" s="34">
        <f>O180+S180+W180+AA180+AE180+AH180+AK180+AN180+AR180</f>
        <v>21634597198</v>
      </c>
      <c r="AV180" s="34">
        <f>P180+T180+X180+AB180+AF180+AI180+AL180+AO180+AS180</f>
        <v>0</v>
      </c>
      <c r="AW180" s="34">
        <f>Q180+U180+Y180+AC180+AG180+AJ180+AM180+AP180+AT180</f>
        <v>0</v>
      </c>
      <c r="AX180" s="368"/>
    </row>
    <row r="181" spans="1:50" ht="24.75" customHeight="1" x14ac:dyDescent="0.2">
      <c r="A181" s="133"/>
      <c r="B181" s="133"/>
      <c r="C181" s="89">
        <v>49</v>
      </c>
      <c r="D181" s="90" t="s">
        <v>439</v>
      </c>
      <c r="E181" s="93"/>
      <c r="F181" s="93"/>
      <c r="G181" s="89"/>
      <c r="H181" s="89"/>
      <c r="I181" s="89"/>
      <c r="J181" s="89"/>
      <c r="K181" s="89"/>
      <c r="L181" s="89"/>
      <c r="M181" s="89"/>
      <c r="N181" s="89"/>
      <c r="O181" s="26">
        <f t="shared" ref="O181:AW181" si="126">SUM(O182)</f>
        <v>0</v>
      </c>
      <c r="P181" s="26">
        <f t="shared" si="126"/>
        <v>0</v>
      </c>
      <c r="Q181" s="26">
        <f t="shared" si="126"/>
        <v>0</v>
      </c>
      <c r="R181" s="26"/>
      <c r="S181" s="26">
        <f t="shared" si="126"/>
        <v>0</v>
      </c>
      <c r="T181" s="26">
        <f t="shared" si="126"/>
        <v>0</v>
      </c>
      <c r="U181" s="26">
        <f t="shared" si="126"/>
        <v>0</v>
      </c>
      <c r="V181" s="26"/>
      <c r="W181" s="26">
        <f t="shared" si="126"/>
        <v>64636000</v>
      </c>
      <c r="X181" s="26">
        <f t="shared" si="126"/>
        <v>11200000</v>
      </c>
      <c r="Y181" s="26">
        <f t="shared" si="126"/>
        <v>2800000</v>
      </c>
      <c r="Z181" s="26"/>
      <c r="AA181" s="26">
        <f t="shared" si="126"/>
        <v>0</v>
      </c>
      <c r="AB181" s="26">
        <f t="shared" si="126"/>
        <v>0</v>
      </c>
      <c r="AC181" s="26">
        <f t="shared" si="126"/>
        <v>0</v>
      </c>
      <c r="AD181" s="26"/>
      <c r="AE181" s="26">
        <f t="shared" si="126"/>
        <v>0</v>
      </c>
      <c r="AF181" s="26">
        <f t="shared" si="126"/>
        <v>0</v>
      </c>
      <c r="AG181" s="26">
        <f t="shared" si="126"/>
        <v>0</v>
      </c>
      <c r="AH181" s="26">
        <f t="shared" si="126"/>
        <v>0</v>
      </c>
      <c r="AI181" s="26">
        <f t="shared" si="126"/>
        <v>0</v>
      </c>
      <c r="AJ181" s="26">
        <f t="shared" si="126"/>
        <v>0</v>
      </c>
      <c r="AK181" s="26">
        <f t="shared" si="126"/>
        <v>0</v>
      </c>
      <c r="AL181" s="26">
        <f t="shared" si="126"/>
        <v>0</v>
      </c>
      <c r="AM181" s="26">
        <f t="shared" si="126"/>
        <v>0</v>
      </c>
      <c r="AN181" s="26">
        <f t="shared" si="126"/>
        <v>0</v>
      </c>
      <c r="AO181" s="26">
        <f t="shared" si="126"/>
        <v>0</v>
      </c>
      <c r="AP181" s="26">
        <f t="shared" si="126"/>
        <v>0</v>
      </c>
      <c r="AQ181" s="26"/>
      <c r="AR181" s="26">
        <f t="shared" si="126"/>
        <v>0</v>
      </c>
      <c r="AS181" s="26">
        <f t="shared" si="126"/>
        <v>0</v>
      </c>
      <c r="AT181" s="26">
        <f t="shared" si="126"/>
        <v>0</v>
      </c>
      <c r="AU181" s="26">
        <f t="shared" si="126"/>
        <v>64636000</v>
      </c>
      <c r="AV181" s="26">
        <f t="shared" si="126"/>
        <v>11200000</v>
      </c>
      <c r="AW181" s="26">
        <f t="shared" si="126"/>
        <v>2800000</v>
      </c>
      <c r="AX181" s="26"/>
    </row>
    <row r="182" spans="1:50" ht="66.75" customHeight="1" x14ac:dyDescent="0.2">
      <c r="A182" s="133"/>
      <c r="B182" s="167"/>
      <c r="C182" s="109">
        <v>27</v>
      </c>
      <c r="D182" s="398" t="s">
        <v>432</v>
      </c>
      <c r="E182" s="98" t="s">
        <v>433</v>
      </c>
      <c r="F182" s="373">
        <v>0.92</v>
      </c>
      <c r="G182" s="104">
        <v>165</v>
      </c>
      <c r="H182" s="319" t="s">
        <v>440</v>
      </c>
      <c r="I182" s="199" t="s">
        <v>441</v>
      </c>
      <c r="J182" s="237" t="s">
        <v>301</v>
      </c>
      <c r="K182" s="209">
        <v>2</v>
      </c>
      <c r="L182" s="222" t="s">
        <v>31</v>
      </c>
      <c r="M182" s="103">
        <v>3</v>
      </c>
      <c r="N182" s="139" t="s">
        <v>312</v>
      </c>
      <c r="O182" s="37"/>
      <c r="P182" s="37"/>
      <c r="Q182" s="37"/>
      <c r="R182" s="36"/>
      <c r="S182" s="36"/>
      <c r="T182" s="36"/>
      <c r="U182" s="36"/>
      <c r="V182" s="36"/>
      <c r="W182" s="36">
        <v>64636000</v>
      </c>
      <c r="X182" s="36">
        <v>11200000</v>
      </c>
      <c r="Y182" s="36">
        <v>2800000</v>
      </c>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4">
        <f>O182+S182+W182+AA182+AE182+AH182+AK182+AN182+AR182</f>
        <v>64636000</v>
      </c>
      <c r="AV182" s="34">
        <f>P182+T182+X182+AB182+AF182+AI182+AL182+AO182+AS182</f>
        <v>11200000</v>
      </c>
      <c r="AW182" s="34">
        <f>Q182+U182+Y182+AC182+AG182+AJ182+AM182+AP182+AT182</f>
        <v>2800000</v>
      </c>
      <c r="AX182" s="368"/>
    </row>
    <row r="183" spans="1:50" ht="24.75" customHeight="1" x14ac:dyDescent="0.2">
      <c r="A183" s="133"/>
      <c r="B183" s="240">
        <v>14</v>
      </c>
      <c r="C183" s="131" t="s">
        <v>442</v>
      </c>
      <c r="D183" s="241"/>
      <c r="E183" s="241"/>
      <c r="F183" s="241"/>
      <c r="G183" s="132"/>
      <c r="H183" s="132"/>
      <c r="I183" s="132"/>
      <c r="J183" s="132"/>
      <c r="K183" s="132"/>
      <c r="L183" s="132"/>
      <c r="M183" s="132"/>
      <c r="N183" s="132"/>
      <c r="O183" s="25">
        <f t="shared" ref="O183:AW183" si="127">O184+O186+O188+O190+O193</f>
        <v>0</v>
      </c>
      <c r="P183" s="25">
        <f t="shared" si="127"/>
        <v>0</v>
      </c>
      <c r="Q183" s="25">
        <f t="shared" si="127"/>
        <v>0</v>
      </c>
      <c r="R183" s="25"/>
      <c r="S183" s="25">
        <f t="shared" si="127"/>
        <v>81073317</v>
      </c>
      <c r="T183" s="25">
        <f t="shared" si="127"/>
        <v>0</v>
      </c>
      <c r="U183" s="25">
        <f t="shared" si="127"/>
        <v>0</v>
      </c>
      <c r="V183" s="25"/>
      <c r="W183" s="25">
        <f t="shared" si="127"/>
        <v>461590000</v>
      </c>
      <c r="X183" s="25">
        <f t="shared" si="127"/>
        <v>138154666</v>
      </c>
      <c r="Y183" s="25">
        <f t="shared" si="127"/>
        <v>53495000</v>
      </c>
      <c r="Z183" s="25"/>
      <c r="AA183" s="25">
        <f t="shared" si="127"/>
        <v>4748231509</v>
      </c>
      <c r="AB183" s="25">
        <f t="shared" si="127"/>
        <v>0</v>
      </c>
      <c r="AC183" s="25">
        <f t="shared" si="127"/>
        <v>0</v>
      </c>
      <c r="AD183" s="25"/>
      <c r="AE183" s="25">
        <f t="shared" si="127"/>
        <v>0</v>
      </c>
      <c r="AF183" s="25">
        <f t="shared" si="127"/>
        <v>0</v>
      </c>
      <c r="AG183" s="25">
        <f t="shared" si="127"/>
        <v>0</v>
      </c>
      <c r="AH183" s="25">
        <f t="shared" si="127"/>
        <v>0</v>
      </c>
      <c r="AI183" s="25">
        <f t="shared" si="127"/>
        <v>0</v>
      </c>
      <c r="AJ183" s="25">
        <f t="shared" si="127"/>
        <v>0</v>
      </c>
      <c r="AK183" s="25">
        <f t="shared" si="127"/>
        <v>9569056704</v>
      </c>
      <c r="AL183" s="25">
        <f t="shared" si="127"/>
        <v>0</v>
      </c>
      <c r="AM183" s="25">
        <f t="shared" si="127"/>
        <v>0</v>
      </c>
      <c r="AN183" s="25">
        <f t="shared" si="127"/>
        <v>0</v>
      </c>
      <c r="AO183" s="25">
        <f t="shared" si="127"/>
        <v>0</v>
      </c>
      <c r="AP183" s="25">
        <f t="shared" si="127"/>
        <v>0</v>
      </c>
      <c r="AQ183" s="25"/>
      <c r="AR183" s="25">
        <f t="shared" si="127"/>
        <v>0</v>
      </c>
      <c r="AS183" s="25">
        <f t="shared" si="127"/>
        <v>0</v>
      </c>
      <c r="AT183" s="25">
        <f t="shared" si="127"/>
        <v>0</v>
      </c>
      <c r="AU183" s="25">
        <f t="shared" si="127"/>
        <v>14859951530</v>
      </c>
      <c r="AV183" s="25">
        <f t="shared" si="127"/>
        <v>138154666</v>
      </c>
      <c r="AW183" s="25">
        <f t="shared" si="127"/>
        <v>53495000</v>
      </c>
      <c r="AX183" s="25"/>
    </row>
    <row r="184" spans="1:50" ht="24.75" customHeight="1" x14ac:dyDescent="0.2">
      <c r="A184" s="133"/>
      <c r="B184" s="400"/>
      <c r="C184" s="89">
        <v>50</v>
      </c>
      <c r="D184" s="90" t="s">
        <v>443</v>
      </c>
      <c r="E184" s="93"/>
      <c r="F184" s="93"/>
      <c r="G184" s="89"/>
      <c r="H184" s="89"/>
      <c r="I184" s="89"/>
      <c r="J184" s="89"/>
      <c r="K184" s="89"/>
      <c r="L184" s="89"/>
      <c r="M184" s="89"/>
      <c r="N184" s="89"/>
      <c r="O184" s="26">
        <f t="shared" ref="O184:AW184" si="128">SUM(O185:O185)</f>
        <v>0</v>
      </c>
      <c r="P184" s="26">
        <f t="shared" si="128"/>
        <v>0</v>
      </c>
      <c r="Q184" s="26">
        <f t="shared" si="128"/>
        <v>0</v>
      </c>
      <c r="R184" s="26"/>
      <c r="S184" s="26">
        <f t="shared" si="128"/>
        <v>81073317</v>
      </c>
      <c r="T184" s="26">
        <f t="shared" si="128"/>
        <v>0</v>
      </c>
      <c r="U184" s="26">
        <f t="shared" si="128"/>
        <v>0</v>
      </c>
      <c r="V184" s="26"/>
      <c r="W184" s="26">
        <f t="shared" si="128"/>
        <v>0</v>
      </c>
      <c r="X184" s="26">
        <f t="shared" si="128"/>
        <v>0</v>
      </c>
      <c r="Y184" s="26">
        <f t="shared" si="128"/>
        <v>0</v>
      </c>
      <c r="Z184" s="26"/>
      <c r="AA184" s="26">
        <f t="shared" si="128"/>
        <v>4748231509</v>
      </c>
      <c r="AB184" s="26">
        <f t="shared" si="128"/>
        <v>0</v>
      </c>
      <c r="AC184" s="26">
        <f t="shared" si="128"/>
        <v>0</v>
      </c>
      <c r="AD184" s="26"/>
      <c r="AE184" s="26">
        <f t="shared" si="128"/>
        <v>0</v>
      </c>
      <c r="AF184" s="26">
        <f t="shared" si="128"/>
        <v>0</v>
      </c>
      <c r="AG184" s="26">
        <f t="shared" si="128"/>
        <v>0</v>
      </c>
      <c r="AH184" s="26">
        <f t="shared" si="128"/>
        <v>0</v>
      </c>
      <c r="AI184" s="26">
        <f t="shared" si="128"/>
        <v>0</v>
      </c>
      <c r="AJ184" s="26">
        <f t="shared" si="128"/>
        <v>0</v>
      </c>
      <c r="AK184" s="26">
        <f t="shared" si="128"/>
        <v>9569056704</v>
      </c>
      <c r="AL184" s="26">
        <f t="shared" si="128"/>
        <v>0</v>
      </c>
      <c r="AM184" s="26">
        <f t="shared" si="128"/>
        <v>0</v>
      </c>
      <c r="AN184" s="26">
        <f t="shared" si="128"/>
        <v>0</v>
      </c>
      <c r="AO184" s="26">
        <f t="shared" si="128"/>
        <v>0</v>
      </c>
      <c r="AP184" s="26">
        <f t="shared" si="128"/>
        <v>0</v>
      </c>
      <c r="AQ184" s="26"/>
      <c r="AR184" s="26">
        <f t="shared" si="128"/>
        <v>0</v>
      </c>
      <c r="AS184" s="26">
        <f t="shared" si="128"/>
        <v>0</v>
      </c>
      <c r="AT184" s="26">
        <f t="shared" si="128"/>
        <v>0</v>
      </c>
      <c r="AU184" s="26">
        <f t="shared" si="128"/>
        <v>14398361530</v>
      </c>
      <c r="AV184" s="26">
        <f t="shared" si="128"/>
        <v>0</v>
      </c>
      <c r="AW184" s="26">
        <f t="shared" si="128"/>
        <v>0</v>
      </c>
      <c r="AX184" s="26"/>
    </row>
    <row r="185" spans="1:50" s="108" customFormat="1" ht="70.5" customHeight="1" x14ac:dyDescent="0.25">
      <c r="A185" s="133"/>
      <c r="B185" s="133"/>
      <c r="C185" s="110"/>
      <c r="D185" s="197"/>
      <c r="E185" s="159"/>
      <c r="F185" s="159"/>
      <c r="G185" s="301">
        <v>167</v>
      </c>
      <c r="H185" s="319" t="s">
        <v>445</v>
      </c>
      <c r="I185" s="199" t="s">
        <v>446</v>
      </c>
      <c r="J185" s="237" t="s">
        <v>301</v>
      </c>
      <c r="K185" s="305">
        <v>2</v>
      </c>
      <c r="L185" s="222" t="s">
        <v>31</v>
      </c>
      <c r="M185" s="104">
        <v>3</v>
      </c>
      <c r="N185" s="101" t="s">
        <v>312</v>
      </c>
      <c r="O185" s="37"/>
      <c r="P185" s="37"/>
      <c r="Q185" s="37"/>
      <c r="R185" s="36"/>
      <c r="S185" s="291">
        <v>81073317</v>
      </c>
      <c r="T185" s="291"/>
      <c r="U185" s="291"/>
      <c r="V185" s="291"/>
      <c r="W185" s="304"/>
      <c r="X185" s="304"/>
      <c r="Y185" s="304"/>
      <c r="Z185" s="304"/>
      <c r="AA185" s="298">
        <v>4748231509</v>
      </c>
      <c r="AB185" s="298"/>
      <c r="AC185" s="298"/>
      <c r="AD185" s="298"/>
      <c r="AE185" s="36"/>
      <c r="AF185" s="36"/>
      <c r="AG185" s="36"/>
      <c r="AH185" s="37"/>
      <c r="AI185" s="37"/>
      <c r="AJ185" s="37"/>
      <c r="AK185" s="37">
        <f>'[1]MP SALUD'!$O$63+'[1]MP SALUD'!$O$64+'[1]MP SALUD'!$O$65</f>
        <v>9569056704</v>
      </c>
      <c r="AL185" s="37"/>
      <c r="AM185" s="37"/>
      <c r="AN185" s="327"/>
      <c r="AO185" s="239"/>
      <c r="AP185" s="239"/>
      <c r="AQ185" s="292"/>
      <c r="AR185" s="36"/>
      <c r="AS185" s="36"/>
      <c r="AT185" s="36"/>
      <c r="AU185" s="34">
        <f>O185+S185+W185+AA185+AE185+AH185+AK185+AN185+AR185</f>
        <v>14398361530</v>
      </c>
      <c r="AV185" s="34">
        <f>P185+T185+X185+AB185+AF185+AI185+AL185+AO185+AS185</f>
        <v>0</v>
      </c>
      <c r="AW185" s="34">
        <f>Q185+U185+Y185+AC185+AG185+AJ185+AM185+AP185+AT185</f>
        <v>0</v>
      </c>
      <c r="AX185" s="368"/>
    </row>
    <row r="186" spans="1:50" ht="24.75" customHeight="1" x14ac:dyDescent="0.2">
      <c r="A186" s="133"/>
      <c r="B186" s="133"/>
      <c r="C186" s="89">
        <v>51</v>
      </c>
      <c r="D186" s="90" t="s">
        <v>447</v>
      </c>
      <c r="E186" s="93"/>
      <c r="F186" s="93"/>
      <c r="G186" s="92"/>
      <c r="H186" s="92"/>
      <c r="I186" s="92"/>
      <c r="J186" s="92"/>
      <c r="K186" s="92"/>
      <c r="L186" s="92"/>
      <c r="M186" s="92"/>
      <c r="N186" s="92"/>
      <c r="O186" s="26">
        <f t="shared" ref="O186:AW186" si="129">SUM(O187)</f>
        <v>0</v>
      </c>
      <c r="P186" s="26">
        <f t="shared" si="129"/>
        <v>0</v>
      </c>
      <c r="Q186" s="26">
        <f t="shared" si="129"/>
        <v>0</v>
      </c>
      <c r="R186" s="26"/>
      <c r="S186" s="26">
        <f t="shared" si="129"/>
        <v>0</v>
      </c>
      <c r="T186" s="26">
        <f t="shared" si="129"/>
        <v>0</v>
      </c>
      <c r="U186" s="26">
        <f t="shared" si="129"/>
        <v>0</v>
      </c>
      <c r="V186" s="26"/>
      <c r="W186" s="26">
        <f t="shared" si="129"/>
        <v>32318000</v>
      </c>
      <c r="X186" s="26">
        <f t="shared" si="129"/>
        <v>22400000</v>
      </c>
      <c r="Y186" s="26">
        <f t="shared" si="129"/>
        <v>5600000</v>
      </c>
      <c r="Z186" s="26"/>
      <c r="AA186" s="26">
        <f t="shared" si="129"/>
        <v>0</v>
      </c>
      <c r="AB186" s="26">
        <f t="shared" si="129"/>
        <v>0</v>
      </c>
      <c r="AC186" s="26">
        <f t="shared" si="129"/>
        <v>0</v>
      </c>
      <c r="AD186" s="26"/>
      <c r="AE186" s="26">
        <f t="shared" si="129"/>
        <v>0</v>
      </c>
      <c r="AF186" s="26">
        <f t="shared" si="129"/>
        <v>0</v>
      </c>
      <c r="AG186" s="26">
        <f t="shared" si="129"/>
        <v>0</v>
      </c>
      <c r="AH186" s="26">
        <f t="shared" si="129"/>
        <v>0</v>
      </c>
      <c r="AI186" s="26">
        <f t="shared" si="129"/>
        <v>0</v>
      </c>
      <c r="AJ186" s="26">
        <f t="shared" si="129"/>
        <v>0</v>
      </c>
      <c r="AK186" s="26">
        <f t="shared" si="129"/>
        <v>0</v>
      </c>
      <c r="AL186" s="26">
        <f t="shared" si="129"/>
        <v>0</v>
      </c>
      <c r="AM186" s="26">
        <f t="shared" si="129"/>
        <v>0</v>
      </c>
      <c r="AN186" s="26">
        <f t="shared" si="129"/>
        <v>0</v>
      </c>
      <c r="AO186" s="26">
        <f t="shared" si="129"/>
        <v>0</v>
      </c>
      <c r="AP186" s="26">
        <f t="shared" si="129"/>
        <v>0</v>
      </c>
      <c r="AQ186" s="26"/>
      <c r="AR186" s="26">
        <f t="shared" si="129"/>
        <v>0</v>
      </c>
      <c r="AS186" s="26">
        <f t="shared" si="129"/>
        <v>0</v>
      </c>
      <c r="AT186" s="26">
        <f t="shared" si="129"/>
        <v>0</v>
      </c>
      <c r="AU186" s="26">
        <f t="shared" si="129"/>
        <v>32318000</v>
      </c>
      <c r="AV186" s="26">
        <f t="shared" si="129"/>
        <v>22400000</v>
      </c>
      <c r="AW186" s="26">
        <f t="shared" si="129"/>
        <v>5600000</v>
      </c>
      <c r="AX186" s="26"/>
    </row>
    <row r="187" spans="1:50" ht="62.25" customHeight="1" x14ac:dyDescent="0.2">
      <c r="A187" s="133"/>
      <c r="B187" s="133"/>
      <c r="C187" s="114" t="s">
        <v>448</v>
      </c>
      <c r="D187" s="377" t="s">
        <v>449</v>
      </c>
      <c r="E187" s="378">
        <v>0.6</v>
      </c>
      <c r="F187" s="378">
        <v>1</v>
      </c>
      <c r="G187" s="104">
        <v>169</v>
      </c>
      <c r="H187" s="319" t="s">
        <v>450</v>
      </c>
      <c r="I187" s="199" t="s">
        <v>451</v>
      </c>
      <c r="J187" s="237" t="s">
        <v>301</v>
      </c>
      <c r="K187" s="209">
        <v>2</v>
      </c>
      <c r="L187" s="222" t="s">
        <v>31</v>
      </c>
      <c r="M187" s="104">
        <v>3</v>
      </c>
      <c r="N187" s="101" t="s">
        <v>312</v>
      </c>
      <c r="O187" s="37"/>
      <c r="P187" s="37"/>
      <c r="Q187" s="37"/>
      <c r="R187" s="36"/>
      <c r="S187" s="36"/>
      <c r="T187" s="36"/>
      <c r="U187" s="36"/>
      <c r="V187" s="36"/>
      <c r="W187" s="36">
        <v>32318000</v>
      </c>
      <c r="X187" s="36">
        <v>22400000</v>
      </c>
      <c r="Y187" s="36">
        <v>5600000</v>
      </c>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4">
        <f>O187+S187+W187+AA187+AE187+AH187+AK187+AN187+AR187</f>
        <v>32318000</v>
      </c>
      <c r="AV187" s="34">
        <f>P187+T187+X187+AB187+AF187+AI187+AL187+AO187+AS187</f>
        <v>22400000</v>
      </c>
      <c r="AW187" s="34">
        <f>Q187+U187+Y187+AC187+AG187+AJ187+AM187+AP187+AT187</f>
        <v>5600000</v>
      </c>
      <c r="AX187" s="368"/>
    </row>
    <row r="188" spans="1:50" ht="31.5" customHeight="1" x14ac:dyDescent="0.2">
      <c r="A188" s="133"/>
      <c r="B188" s="133"/>
      <c r="C188" s="89">
        <v>52</v>
      </c>
      <c r="D188" s="90" t="s">
        <v>452</v>
      </c>
      <c r="E188" s="117"/>
      <c r="F188" s="117"/>
      <c r="G188" s="92"/>
      <c r="H188" s="92"/>
      <c r="I188" s="92"/>
      <c r="J188" s="92"/>
      <c r="K188" s="92"/>
      <c r="L188" s="92"/>
      <c r="M188" s="92"/>
      <c r="N188" s="92"/>
      <c r="O188" s="58">
        <f t="shared" ref="O188:AW188" si="130">SUM(O189:O189)</f>
        <v>0</v>
      </c>
      <c r="P188" s="58">
        <f t="shared" si="130"/>
        <v>0</v>
      </c>
      <c r="Q188" s="58">
        <f t="shared" si="130"/>
        <v>0</v>
      </c>
      <c r="R188" s="58"/>
      <c r="S188" s="58">
        <f t="shared" si="130"/>
        <v>0</v>
      </c>
      <c r="T188" s="58">
        <f t="shared" si="130"/>
        <v>0</v>
      </c>
      <c r="U188" s="58">
        <f t="shared" si="130"/>
        <v>0</v>
      </c>
      <c r="V188" s="58"/>
      <c r="W188" s="58">
        <f t="shared" si="130"/>
        <v>300000000</v>
      </c>
      <c r="X188" s="58">
        <f t="shared" si="130"/>
        <v>76394666</v>
      </c>
      <c r="Y188" s="58">
        <f t="shared" si="130"/>
        <v>40855000</v>
      </c>
      <c r="Z188" s="58"/>
      <c r="AA188" s="58">
        <f t="shared" si="130"/>
        <v>0</v>
      </c>
      <c r="AB188" s="58">
        <f t="shared" si="130"/>
        <v>0</v>
      </c>
      <c r="AC188" s="58">
        <f t="shared" si="130"/>
        <v>0</v>
      </c>
      <c r="AD188" s="58"/>
      <c r="AE188" s="58">
        <f t="shared" si="130"/>
        <v>0</v>
      </c>
      <c r="AF188" s="58">
        <f t="shared" si="130"/>
        <v>0</v>
      </c>
      <c r="AG188" s="58">
        <f t="shared" si="130"/>
        <v>0</v>
      </c>
      <c r="AH188" s="58">
        <f t="shared" si="130"/>
        <v>0</v>
      </c>
      <c r="AI188" s="58">
        <f t="shared" si="130"/>
        <v>0</v>
      </c>
      <c r="AJ188" s="58">
        <f t="shared" si="130"/>
        <v>0</v>
      </c>
      <c r="AK188" s="58">
        <f t="shared" si="130"/>
        <v>0</v>
      </c>
      <c r="AL188" s="58">
        <f t="shared" si="130"/>
        <v>0</v>
      </c>
      <c r="AM188" s="58">
        <f t="shared" si="130"/>
        <v>0</v>
      </c>
      <c r="AN188" s="58">
        <f t="shared" si="130"/>
        <v>0</v>
      </c>
      <c r="AO188" s="58">
        <f t="shared" si="130"/>
        <v>0</v>
      </c>
      <c r="AP188" s="58">
        <f t="shared" si="130"/>
        <v>0</v>
      </c>
      <c r="AQ188" s="58"/>
      <c r="AR188" s="58">
        <f t="shared" si="130"/>
        <v>0</v>
      </c>
      <c r="AS188" s="58">
        <f t="shared" si="130"/>
        <v>0</v>
      </c>
      <c r="AT188" s="58">
        <f t="shared" si="130"/>
        <v>0</v>
      </c>
      <c r="AU188" s="58">
        <f t="shared" si="130"/>
        <v>300000000</v>
      </c>
      <c r="AV188" s="58">
        <f t="shared" si="130"/>
        <v>76394666</v>
      </c>
      <c r="AW188" s="58">
        <f t="shared" si="130"/>
        <v>40855000</v>
      </c>
      <c r="AX188" s="58"/>
    </row>
    <row r="189" spans="1:50" ht="78" customHeight="1" x14ac:dyDescent="0.2">
      <c r="A189" s="133"/>
      <c r="B189" s="133"/>
      <c r="C189" s="109"/>
      <c r="D189" s="229"/>
      <c r="E189" s="169"/>
      <c r="F189" s="169"/>
      <c r="G189" s="104">
        <v>172</v>
      </c>
      <c r="H189" s="319" t="s">
        <v>453</v>
      </c>
      <c r="I189" s="199" t="s">
        <v>454</v>
      </c>
      <c r="J189" s="237" t="s">
        <v>301</v>
      </c>
      <c r="K189" s="209">
        <v>2</v>
      </c>
      <c r="L189" s="222" t="s">
        <v>31</v>
      </c>
      <c r="M189" s="103">
        <v>3</v>
      </c>
      <c r="N189" s="102" t="s">
        <v>312</v>
      </c>
      <c r="O189" s="37"/>
      <c r="P189" s="37"/>
      <c r="Q189" s="37"/>
      <c r="R189" s="36"/>
      <c r="S189" s="36"/>
      <c r="T189" s="36"/>
      <c r="U189" s="36"/>
      <c r="V189" s="36"/>
      <c r="W189" s="36">
        <v>300000000</v>
      </c>
      <c r="X189" s="36">
        <v>76394666</v>
      </c>
      <c r="Y189" s="36">
        <v>40855000</v>
      </c>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4">
        <f>O189+S189+W189+AA189+AE189+AH189+AK189+AN189+AR189</f>
        <v>300000000</v>
      </c>
      <c r="AV189" s="34">
        <f>P189+T189+X189+AB189+AF189+AI189+AL189+AO189+AS189</f>
        <v>76394666</v>
      </c>
      <c r="AW189" s="34">
        <f>Q189+U189+Y189+AC189+AG189+AJ189+AM189+AP189+AT189</f>
        <v>40855000</v>
      </c>
      <c r="AX189" s="368"/>
    </row>
    <row r="190" spans="1:50" ht="24.75" customHeight="1" x14ac:dyDescent="0.2">
      <c r="A190" s="133"/>
      <c r="B190" s="133"/>
      <c r="C190" s="89">
        <v>53</v>
      </c>
      <c r="D190" s="90" t="s">
        <v>455</v>
      </c>
      <c r="E190" s="93"/>
      <c r="F190" s="93"/>
      <c r="G190" s="89"/>
      <c r="H190" s="89"/>
      <c r="I190" s="89"/>
      <c r="J190" s="89"/>
      <c r="K190" s="89"/>
      <c r="L190" s="89"/>
      <c r="M190" s="89"/>
      <c r="N190" s="89"/>
      <c r="O190" s="26">
        <f t="shared" ref="O190:AW190" si="131">SUM(O191:O192)</f>
        <v>0</v>
      </c>
      <c r="P190" s="26">
        <f t="shared" si="131"/>
        <v>0</v>
      </c>
      <c r="Q190" s="26">
        <f t="shared" si="131"/>
        <v>0</v>
      </c>
      <c r="R190" s="26"/>
      <c r="S190" s="26">
        <f t="shared" si="131"/>
        <v>0</v>
      </c>
      <c r="T190" s="26">
        <f t="shared" si="131"/>
        <v>0</v>
      </c>
      <c r="U190" s="26">
        <f t="shared" si="131"/>
        <v>0</v>
      </c>
      <c r="V190" s="26"/>
      <c r="W190" s="26">
        <f t="shared" si="131"/>
        <v>64636000</v>
      </c>
      <c r="X190" s="26">
        <f t="shared" si="131"/>
        <v>33760000</v>
      </c>
      <c r="Y190" s="26">
        <f t="shared" si="131"/>
        <v>7040000</v>
      </c>
      <c r="Z190" s="26"/>
      <c r="AA190" s="26">
        <f t="shared" si="131"/>
        <v>0</v>
      </c>
      <c r="AB190" s="26">
        <f t="shared" si="131"/>
        <v>0</v>
      </c>
      <c r="AC190" s="26">
        <f t="shared" si="131"/>
        <v>0</v>
      </c>
      <c r="AD190" s="26"/>
      <c r="AE190" s="26">
        <f t="shared" si="131"/>
        <v>0</v>
      </c>
      <c r="AF190" s="26">
        <f t="shared" si="131"/>
        <v>0</v>
      </c>
      <c r="AG190" s="26">
        <f t="shared" si="131"/>
        <v>0</v>
      </c>
      <c r="AH190" s="26">
        <f t="shared" si="131"/>
        <v>0</v>
      </c>
      <c r="AI190" s="26">
        <f t="shared" si="131"/>
        <v>0</v>
      </c>
      <c r="AJ190" s="26">
        <f t="shared" si="131"/>
        <v>0</v>
      </c>
      <c r="AK190" s="26">
        <f t="shared" si="131"/>
        <v>0</v>
      </c>
      <c r="AL190" s="26">
        <f t="shared" si="131"/>
        <v>0</v>
      </c>
      <c r="AM190" s="26">
        <f t="shared" si="131"/>
        <v>0</v>
      </c>
      <c r="AN190" s="26">
        <f t="shared" si="131"/>
        <v>0</v>
      </c>
      <c r="AO190" s="26">
        <f t="shared" si="131"/>
        <v>0</v>
      </c>
      <c r="AP190" s="26">
        <f t="shared" si="131"/>
        <v>0</v>
      </c>
      <c r="AQ190" s="26"/>
      <c r="AR190" s="26">
        <f t="shared" si="131"/>
        <v>0</v>
      </c>
      <c r="AS190" s="26">
        <f t="shared" si="131"/>
        <v>0</v>
      </c>
      <c r="AT190" s="26">
        <f t="shared" si="131"/>
        <v>0</v>
      </c>
      <c r="AU190" s="26">
        <f t="shared" si="131"/>
        <v>64636000</v>
      </c>
      <c r="AV190" s="26">
        <f t="shared" si="131"/>
        <v>33760000</v>
      </c>
      <c r="AW190" s="26">
        <f t="shared" si="131"/>
        <v>7040000</v>
      </c>
      <c r="AX190" s="26"/>
    </row>
    <row r="191" spans="1:50" ht="93.75" customHeight="1" x14ac:dyDescent="0.2">
      <c r="A191" s="133"/>
      <c r="B191" s="133"/>
      <c r="C191" s="391">
        <v>28</v>
      </c>
      <c r="D191" s="393" t="s">
        <v>444</v>
      </c>
      <c r="E191" s="438">
        <v>0.5</v>
      </c>
      <c r="F191" s="438">
        <v>1</v>
      </c>
      <c r="G191" s="104">
        <v>173</v>
      </c>
      <c r="H191" s="319" t="s">
        <v>456</v>
      </c>
      <c r="I191" s="199" t="s">
        <v>457</v>
      </c>
      <c r="J191" s="237" t="s">
        <v>301</v>
      </c>
      <c r="K191" s="209">
        <v>2</v>
      </c>
      <c r="L191" s="222" t="s">
        <v>31</v>
      </c>
      <c r="M191" s="104">
        <v>3</v>
      </c>
      <c r="N191" s="101" t="s">
        <v>312</v>
      </c>
      <c r="O191" s="37"/>
      <c r="P191" s="37"/>
      <c r="Q191" s="37"/>
      <c r="R191" s="36"/>
      <c r="S191" s="36"/>
      <c r="T191" s="36"/>
      <c r="U191" s="36"/>
      <c r="V191" s="36"/>
      <c r="W191" s="36">
        <v>32318000</v>
      </c>
      <c r="X191" s="36">
        <v>11200000</v>
      </c>
      <c r="Y191" s="36">
        <v>2800000</v>
      </c>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4">
        <f t="shared" ref="AU191:AW192" si="132">O191+S191+W191+AA191+AE191+AH191+AK191+AN191+AR191</f>
        <v>32318000</v>
      </c>
      <c r="AV191" s="34">
        <f t="shared" si="132"/>
        <v>11200000</v>
      </c>
      <c r="AW191" s="34">
        <f t="shared" si="132"/>
        <v>2800000</v>
      </c>
      <c r="AX191" s="368"/>
    </row>
    <row r="192" spans="1:50" ht="62.25" customHeight="1" x14ac:dyDescent="0.2">
      <c r="A192" s="133"/>
      <c r="B192" s="133"/>
      <c r="C192" s="109"/>
      <c r="D192" s="377"/>
      <c r="E192" s="173"/>
      <c r="F192" s="173"/>
      <c r="G192" s="104">
        <v>174</v>
      </c>
      <c r="H192" s="319" t="s">
        <v>458</v>
      </c>
      <c r="I192" s="199" t="s">
        <v>459</v>
      </c>
      <c r="J192" s="237" t="s">
        <v>301</v>
      </c>
      <c r="K192" s="209">
        <v>2</v>
      </c>
      <c r="L192" s="222" t="s">
        <v>31</v>
      </c>
      <c r="M192" s="104">
        <v>3</v>
      </c>
      <c r="N192" s="101" t="s">
        <v>312</v>
      </c>
      <c r="O192" s="37"/>
      <c r="P192" s="37"/>
      <c r="Q192" s="37"/>
      <c r="R192" s="36"/>
      <c r="S192" s="36"/>
      <c r="T192" s="36"/>
      <c r="U192" s="36"/>
      <c r="V192" s="36"/>
      <c r="W192" s="36">
        <v>32318000</v>
      </c>
      <c r="X192" s="36">
        <v>22560000</v>
      </c>
      <c r="Y192" s="36">
        <v>4240000</v>
      </c>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4">
        <f t="shared" si="132"/>
        <v>32318000</v>
      </c>
      <c r="AV192" s="34">
        <f t="shared" si="132"/>
        <v>22560000</v>
      </c>
      <c r="AW192" s="34">
        <f t="shared" si="132"/>
        <v>4240000</v>
      </c>
      <c r="AX192" s="368"/>
    </row>
    <row r="193" spans="1:61" ht="24.75" customHeight="1" x14ac:dyDescent="0.2">
      <c r="A193" s="133"/>
      <c r="B193" s="133"/>
      <c r="C193" s="89">
        <v>54</v>
      </c>
      <c r="D193" s="90" t="s">
        <v>460</v>
      </c>
      <c r="E193" s="93"/>
      <c r="F193" s="93"/>
      <c r="G193" s="92"/>
      <c r="H193" s="92"/>
      <c r="I193" s="92"/>
      <c r="J193" s="92"/>
      <c r="K193" s="92"/>
      <c r="L193" s="92"/>
      <c r="M193" s="92"/>
      <c r="N193" s="92"/>
      <c r="O193" s="26">
        <f t="shared" ref="O193:AW193" si="133">SUM(O194:O195)</f>
        <v>0</v>
      </c>
      <c r="P193" s="26">
        <f t="shared" si="133"/>
        <v>0</v>
      </c>
      <c r="Q193" s="26">
        <f t="shared" si="133"/>
        <v>0</v>
      </c>
      <c r="R193" s="26"/>
      <c r="S193" s="26">
        <f t="shared" si="133"/>
        <v>0</v>
      </c>
      <c r="T193" s="26">
        <f t="shared" si="133"/>
        <v>0</v>
      </c>
      <c r="U193" s="26">
        <f t="shared" si="133"/>
        <v>0</v>
      </c>
      <c r="V193" s="26"/>
      <c r="W193" s="26">
        <f t="shared" si="133"/>
        <v>64636000</v>
      </c>
      <c r="X193" s="26">
        <f t="shared" si="133"/>
        <v>5600000</v>
      </c>
      <c r="Y193" s="26">
        <f t="shared" si="133"/>
        <v>0</v>
      </c>
      <c r="Z193" s="26"/>
      <c r="AA193" s="26">
        <f t="shared" si="133"/>
        <v>0</v>
      </c>
      <c r="AB193" s="26">
        <f t="shared" si="133"/>
        <v>0</v>
      </c>
      <c r="AC193" s="26">
        <f t="shared" si="133"/>
        <v>0</v>
      </c>
      <c r="AD193" s="26"/>
      <c r="AE193" s="26">
        <f t="shared" si="133"/>
        <v>0</v>
      </c>
      <c r="AF193" s="26">
        <f t="shared" si="133"/>
        <v>0</v>
      </c>
      <c r="AG193" s="26">
        <f t="shared" si="133"/>
        <v>0</v>
      </c>
      <c r="AH193" s="26">
        <f t="shared" si="133"/>
        <v>0</v>
      </c>
      <c r="AI193" s="26">
        <f t="shared" si="133"/>
        <v>0</v>
      </c>
      <c r="AJ193" s="26">
        <f t="shared" si="133"/>
        <v>0</v>
      </c>
      <c r="AK193" s="26">
        <f t="shared" si="133"/>
        <v>0</v>
      </c>
      <c r="AL193" s="26">
        <f t="shared" si="133"/>
        <v>0</v>
      </c>
      <c r="AM193" s="26">
        <f t="shared" si="133"/>
        <v>0</v>
      </c>
      <c r="AN193" s="26">
        <f t="shared" si="133"/>
        <v>0</v>
      </c>
      <c r="AO193" s="26">
        <f t="shared" si="133"/>
        <v>0</v>
      </c>
      <c r="AP193" s="26">
        <f t="shared" si="133"/>
        <v>0</v>
      </c>
      <c r="AQ193" s="26"/>
      <c r="AR193" s="26">
        <f t="shared" si="133"/>
        <v>0</v>
      </c>
      <c r="AS193" s="26">
        <f t="shared" si="133"/>
        <v>0</v>
      </c>
      <c r="AT193" s="26">
        <f t="shared" si="133"/>
        <v>0</v>
      </c>
      <c r="AU193" s="26">
        <f t="shared" si="133"/>
        <v>64636000</v>
      </c>
      <c r="AV193" s="26">
        <f t="shared" si="133"/>
        <v>5600000</v>
      </c>
      <c r="AW193" s="26">
        <f t="shared" si="133"/>
        <v>0</v>
      </c>
      <c r="AX193" s="26"/>
    </row>
    <row r="194" spans="1:61" ht="69" customHeight="1" x14ac:dyDescent="0.2">
      <c r="A194" s="133"/>
      <c r="B194" s="133"/>
      <c r="C194" s="391">
        <v>28</v>
      </c>
      <c r="D194" s="393" t="s">
        <v>444</v>
      </c>
      <c r="E194" s="438">
        <v>0.5</v>
      </c>
      <c r="F194" s="438">
        <v>1</v>
      </c>
      <c r="G194" s="104">
        <v>175</v>
      </c>
      <c r="H194" s="319" t="s">
        <v>461</v>
      </c>
      <c r="I194" s="242" t="s">
        <v>462</v>
      </c>
      <c r="J194" s="237" t="s">
        <v>301</v>
      </c>
      <c r="K194" s="209">
        <v>2</v>
      </c>
      <c r="L194" s="222" t="s">
        <v>31</v>
      </c>
      <c r="M194" s="104">
        <v>3</v>
      </c>
      <c r="N194" s="101" t="s">
        <v>312</v>
      </c>
      <c r="O194" s="37"/>
      <c r="P194" s="37"/>
      <c r="Q194" s="37"/>
      <c r="R194" s="36"/>
      <c r="S194" s="36"/>
      <c r="T194" s="36"/>
      <c r="U194" s="36"/>
      <c r="V194" s="36"/>
      <c r="W194" s="36">
        <v>59636000</v>
      </c>
      <c r="X194" s="36">
        <v>5600000</v>
      </c>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4">
        <f t="shared" ref="AU194:AW195" si="134">O194+S194+W194+AA194+AE194+AH194+AK194+AN194+AR194</f>
        <v>59636000</v>
      </c>
      <c r="AV194" s="34">
        <f t="shared" si="134"/>
        <v>5600000</v>
      </c>
      <c r="AW194" s="34">
        <f t="shared" si="134"/>
        <v>0</v>
      </c>
      <c r="AX194" s="368"/>
    </row>
    <row r="195" spans="1:61" ht="69.75" customHeight="1" x14ac:dyDescent="0.2">
      <c r="A195" s="133"/>
      <c r="B195" s="167"/>
      <c r="C195" s="109"/>
      <c r="D195" s="377"/>
      <c r="E195" s="173"/>
      <c r="F195" s="173"/>
      <c r="G195" s="104">
        <v>176</v>
      </c>
      <c r="H195" s="319" t="s">
        <v>463</v>
      </c>
      <c r="I195" s="199" t="s">
        <v>464</v>
      </c>
      <c r="J195" s="237" t="s">
        <v>301</v>
      </c>
      <c r="K195" s="209">
        <v>2</v>
      </c>
      <c r="L195" s="222" t="s">
        <v>31</v>
      </c>
      <c r="M195" s="104">
        <v>3</v>
      </c>
      <c r="N195" s="101" t="s">
        <v>312</v>
      </c>
      <c r="O195" s="37"/>
      <c r="P195" s="37"/>
      <c r="Q195" s="37"/>
      <c r="R195" s="36"/>
      <c r="S195" s="36"/>
      <c r="T195" s="36"/>
      <c r="U195" s="36"/>
      <c r="V195" s="36"/>
      <c r="W195" s="36">
        <v>5000000</v>
      </c>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4">
        <f t="shared" si="134"/>
        <v>5000000</v>
      </c>
      <c r="AV195" s="34">
        <f t="shared" si="134"/>
        <v>0</v>
      </c>
      <c r="AW195" s="34">
        <f t="shared" si="134"/>
        <v>0</v>
      </c>
      <c r="AX195" s="368"/>
    </row>
    <row r="196" spans="1:61" ht="24.75" customHeight="1" x14ac:dyDescent="0.2">
      <c r="A196" s="133"/>
      <c r="B196" s="79">
        <v>15</v>
      </c>
      <c r="C196" s="131" t="s">
        <v>465</v>
      </c>
      <c r="D196" s="81"/>
      <c r="E196" s="82"/>
      <c r="F196" s="82"/>
      <c r="G196" s="83"/>
      <c r="H196" s="83"/>
      <c r="I196" s="83"/>
      <c r="J196" s="83"/>
      <c r="K196" s="83"/>
      <c r="L196" s="83"/>
      <c r="M196" s="83"/>
      <c r="N196" s="83"/>
      <c r="O196" s="59">
        <f t="shared" ref="O196:AW196" si="135">O197</f>
        <v>0</v>
      </c>
      <c r="P196" s="59">
        <f t="shared" si="135"/>
        <v>0</v>
      </c>
      <c r="Q196" s="59">
        <f t="shared" si="135"/>
        <v>0</v>
      </c>
      <c r="R196" s="59"/>
      <c r="S196" s="59">
        <f t="shared" si="135"/>
        <v>0</v>
      </c>
      <c r="T196" s="59">
        <f t="shared" si="135"/>
        <v>0</v>
      </c>
      <c r="U196" s="59">
        <f t="shared" si="135"/>
        <v>0</v>
      </c>
      <c r="V196" s="59"/>
      <c r="W196" s="59">
        <f t="shared" si="135"/>
        <v>150000000</v>
      </c>
      <c r="X196" s="59">
        <f t="shared" si="135"/>
        <v>37866667</v>
      </c>
      <c r="Y196" s="59">
        <f t="shared" si="135"/>
        <v>7600000</v>
      </c>
      <c r="Z196" s="59"/>
      <c r="AA196" s="59">
        <f t="shared" si="135"/>
        <v>0</v>
      </c>
      <c r="AB196" s="59">
        <f t="shared" si="135"/>
        <v>0</v>
      </c>
      <c r="AC196" s="59">
        <f t="shared" si="135"/>
        <v>0</v>
      </c>
      <c r="AD196" s="59"/>
      <c r="AE196" s="59">
        <f t="shared" si="135"/>
        <v>0</v>
      </c>
      <c r="AF196" s="59">
        <f t="shared" si="135"/>
        <v>0</v>
      </c>
      <c r="AG196" s="59">
        <f t="shared" si="135"/>
        <v>0</v>
      </c>
      <c r="AH196" s="59">
        <f t="shared" si="135"/>
        <v>0</v>
      </c>
      <c r="AI196" s="59">
        <f t="shared" si="135"/>
        <v>0</v>
      </c>
      <c r="AJ196" s="59">
        <f t="shared" si="135"/>
        <v>0</v>
      </c>
      <c r="AK196" s="59">
        <f t="shared" si="135"/>
        <v>0</v>
      </c>
      <c r="AL196" s="59">
        <f t="shared" si="135"/>
        <v>0</v>
      </c>
      <c r="AM196" s="59">
        <f t="shared" si="135"/>
        <v>0</v>
      </c>
      <c r="AN196" s="59">
        <f t="shared" si="135"/>
        <v>0</v>
      </c>
      <c r="AO196" s="59">
        <f t="shared" si="135"/>
        <v>0</v>
      </c>
      <c r="AP196" s="59">
        <f t="shared" si="135"/>
        <v>0</v>
      </c>
      <c r="AQ196" s="59"/>
      <c r="AR196" s="59">
        <f t="shared" si="135"/>
        <v>0</v>
      </c>
      <c r="AS196" s="59">
        <f t="shared" si="135"/>
        <v>0</v>
      </c>
      <c r="AT196" s="59">
        <f t="shared" si="135"/>
        <v>0</v>
      </c>
      <c r="AU196" s="59">
        <f t="shared" si="135"/>
        <v>150000000</v>
      </c>
      <c r="AV196" s="59">
        <f t="shared" si="135"/>
        <v>37866667</v>
      </c>
      <c r="AW196" s="59">
        <f t="shared" si="135"/>
        <v>7600000</v>
      </c>
      <c r="AX196" s="59"/>
      <c r="AY196" s="337"/>
      <c r="AZ196" s="337"/>
      <c r="BA196" s="337"/>
      <c r="BB196" s="337"/>
      <c r="BC196" s="337"/>
      <c r="BD196" s="337"/>
      <c r="BE196" s="337"/>
      <c r="BF196" s="337"/>
      <c r="BG196" s="337"/>
      <c r="BH196" s="337"/>
      <c r="BI196" s="337"/>
    </row>
    <row r="197" spans="1:61" ht="24.75" customHeight="1" x14ac:dyDescent="0.2">
      <c r="A197" s="133"/>
      <c r="B197" s="400"/>
      <c r="C197" s="89">
        <v>55</v>
      </c>
      <c r="D197" s="90" t="s">
        <v>466</v>
      </c>
      <c r="E197" s="93"/>
      <c r="F197" s="93"/>
      <c r="G197" s="92"/>
      <c r="H197" s="92"/>
      <c r="I197" s="92"/>
      <c r="J197" s="92"/>
      <c r="K197" s="92"/>
      <c r="L197" s="92"/>
      <c r="M197" s="92"/>
      <c r="N197" s="92"/>
      <c r="O197" s="26">
        <f t="shared" ref="O197:AW197" si="136">SUM(O198:O198)</f>
        <v>0</v>
      </c>
      <c r="P197" s="26">
        <f t="shared" si="136"/>
        <v>0</v>
      </c>
      <c r="Q197" s="26">
        <f t="shared" si="136"/>
        <v>0</v>
      </c>
      <c r="R197" s="26"/>
      <c r="S197" s="26">
        <f t="shared" si="136"/>
        <v>0</v>
      </c>
      <c r="T197" s="26">
        <f t="shared" si="136"/>
        <v>0</v>
      </c>
      <c r="U197" s="26">
        <f t="shared" si="136"/>
        <v>0</v>
      </c>
      <c r="V197" s="26"/>
      <c r="W197" s="26">
        <f t="shared" si="136"/>
        <v>150000000</v>
      </c>
      <c r="X197" s="26">
        <f t="shared" si="136"/>
        <v>37866667</v>
      </c>
      <c r="Y197" s="26">
        <f t="shared" si="136"/>
        <v>7600000</v>
      </c>
      <c r="Z197" s="26"/>
      <c r="AA197" s="26">
        <f t="shared" si="136"/>
        <v>0</v>
      </c>
      <c r="AB197" s="26">
        <f t="shared" si="136"/>
        <v>0</v>
      </c>
      <c r="AC197" s="26">
        <f t="shared" si="136"/>
        <v>0</v>
      </c>
      <c r="AD197" s="26"/>
      <c r="AE197" s="26">
        <f t="shared" si="136"/>
        <v>0</v>
      </c>
      <c r="AF197" s="26">
        <f t="shared" si="136"/>
        <v>0</v>
      </c>
      <c r="AG197" s="26">
        <f t="shared" si="136"/>
        <v>0</v>
      </c>
      <c r="AH197" s="26">
        <f t="shared" si="136"/>
        <v>0</v>
      </c>
      <c r="AI197" s="26">
        <f t="shared" si="136"/>
        <v>0</v>
      </c>
      <c r="AJ197" s="26">
        <f t="shared" si="136"/>
        <v>0</v>
      </c>
      <c r="AK197" s="26">
        <f t="shared" si="136"/>
        <v>0</v>
      </c>
      <c r="AL197" s="26">
        <f t="shared" si="136"/>
        <v>0</v>
      </c>
      <c r="AM197" s="26">
        <f t="shared" si="136"/>
        <v>0</v>
      </c>
      <c r="AN197" s="26">
        <f t="shared" si="136"/>
        <v>0</v>
      </c>
      <c r="AO197" s="26">
        <f t="shared" si="136"/>
        <v>0</v>
      </c>
      <c r="AP197" s="26">
        <f t="shared" si="136"/>
        <v>0</v>
      </c>
      <c r="AQ197" s="26"/>
      <c r="AR197" s="26">
        <f t="shared" si="136"/>
        <v>0</v>
      </c>
      <c r="AS197" s="26">
        <f t="shared" si="136"/>
        <v>0</v>
      </c>
      <c r="AT197" s="26">
        <f t="shared" si="136"/>
        <v>0</v>
      </c>
      <c r="AU197" s="26">
        <f t="shared" si="136"/>
        <v>150000000</v>
      </c>
      <c r="AV197" s="26">
        <f t="shared" si="136"/>
        <v>37866667</v>
      </c>
      <c r="AW197" s="26">
        <f t="shared" si="136"/>
        <v>7600000</v>
      </c>
      <c r="AX197" s="26"/>
      <c r="AY197" s="336"/>
      <c r="AZ197" s="336"/>
      <c r="BA197" s="336"/>
      <c r="BB197" s="336"/>
      <c r="BC197" s="336"/>
      <c r="BD197" s="336"/>
      <c r="BE197" s="336"/>
      <c r="BF197" s="336"/>
      <c r="BG197" s="336"/>
      <c r="BH197" s="336"/>
      <c r="BI197" s="336"/>
    </row>
    <row r="198" spans="1:61" ht="62.25" customHeight="1" x14ac:dyDescent="0.2">
      <c r="A198" s="133"/>
      <c r="B198" s="133"/>
      <c r="C198" s="114" t="s">
        <v>467</v>
      </c>
      <c r="D198" s="97" t="s">
        <v>468</v>
      </c>
      <c r="E198" s="243">
        <v>0</v>
      </c>
      <c r="F198" s="243">
        <v>0.8</v>
      </c>
      <c r="G198" s="104">
        <v>178</v>
      </c>
      <c r="H198" s="319" t="s">
        <v>469</v>
      </c>
      <c r="I198" s="199" t="s">
        <v>470</v>
      </c>
      <c r="J198" s="237" t="s">
        <v>301</v>
      </c>
      <c r="K198" s="209">
        <v>2</v>
      </c>
      <c r="L198" s="222" t="s">
        <v>31</v>
      </c>
      <c r="M198" s="104">
        <v>3</v>
      </c>
      <c r="N198" s="101" t="s">
        <v>312</v>
      </c>
      <c r="O198" s="37"/>
      <c r="P198" s="37"/>
      <c r="Q198" s="37"/>
      <c r="R198" s="36"/>
      <c r="S198" s="36"/>
      <c r="T198" s="36"/>
      <c r="U198" s="36"/>
      <c r="V198" s="36"/>
      <c r="W198" s="298">
        <v>150000000</v>
      </c>
      <c r="X198" s="298">
        <v>37866667</v>
      </c>
      <c r="Y198" s="298">
        <v>7600000</v>
      </c>
      <c r="Z198" s="298"/>
      <c r="AA198" s="298"/>
      <c r="AB198" s="298"/>
      <c r="AC198" s="298"/>
      <c r="AD198" s="298"/>
      <c r="AE198" s="36"/>
      <c r="AF198" s="36"/>
      <c r="AG198" s="36"/>
      <c r="AH198" s="36"/>
      <c r="AI198" s="36"/>
      <c r="AJ198" s="36"/>
      <c r="AK198" s="36"/>
      <c r="AL198" s="36"/>
      <c r="AM198" s="36"/>
      <c r="AN198" s="36"/>
      <c r="AO198" s="36"/>
      <c r="AP198" s="36"/>
      <c r="AQ198" s="36"/>
      <c r="AR198" s="36"/>
      <c r="AS198" s="36"/>
      <c r="AT198" s="36"/>
      <c r="AU198" s="34">
        <f>O198+S198+W198+AA198+AE198+AH198+AK198+AN198+AR198</f>
        <v>150000000</v>
      </c>
      <c r="AV198" s="34">
        <f>P198+T198+X198+AB198+AF198+AI198+AL198+AO198+AS198</f>
        <v>37866667</v>
      </c>
      <c r="AW198" s="34">
        <f>Q198+U198+Y198+AC198+AG198+AJ198+AM198+AP198+AT198</f>
        <v>7600000</v>
      </c>
      <c r="AX198" s="368"/>
    </row>
    <row r="199" spans="1:61" ht="24.75" customHeight="1" x14ac:dyDescent="0.2">
      <c r="A199" s="133"/>
      <c r="B199" s="79">
        <v>16</v>
      </c>
      <c r="C199" s="131" t="s">
        <v>471</v>
      </c>
      <c r="D199" s="81"/>
      <c r="E199" s="81"/>
      <c r="F199" s="82"/>
      <c r="G199" s="83"/>
      <c r="H199" s="83"/>
      <c r="I199" s="83"/>
      <c r="J199" s="83"/>
      <c r="K199" s="83"/>
      <c r="L199" s="83"/>
      <c r="M199" s="83"/>
      <c r="N199" s="83"/>
      <c r="O199" s="25">
        <f t="shared" ref="O199:AW199" si="137">O200+O203</f>
        <v>0</v>
      </c>
      <c r="P199" s="25">
        <f t="shared" si="137"/>
        <v>0</v>
      </c>
      <c r="Q199" s="25">
        <f t="shared" si="137"/>
        <v>0</v>
      </c>
      <c r="R199" s="25"/>
      <c r="S199" s="25">
        <f t="shared" si="137"/>
        <v>0</v>
      </c>
      <c r="T199" s="25">
        <f t="shared" si="137"/>
        <v>0</v>
      </c>
      <c r="U199" s="25">
        <f t="shared" si="137"/>
        <v>0</v>
      </c>
      <c r="V199" s="25"/>
      <c r="W199" s="25">
        <f t="shared" si="137"/>
        <v>100000000</v>
      </c>
      <c r="X199" s="25">
        <f t="shared" si="137"/>
        <v>24213333</v>
      </c>
      <c r="Y199" s="25">
        <f t="shared" si="137"/>
        <v>4240000</v>
      </c>
      <c r="Z199" s="25"/>
      <c r="AA199" s="25">
        <f t="shared" si="137"/>
        <v>0</v>
      </c>
      <c r="AB199" s="25">
        <f t="shared" si="137"/>
        <v>0</v>
      </c>
      <c r="AC199" s="25">
        <f t="shared" si="137"/>
        <v>0</v>
      </c>
      <c r="AD199" s="25"/>
      <c r="AE199" s="25">
        <f t="shared" si="137"/>
        <v>0</v>
      </c>
      <c r="AF199" s="25">
        <f t="shared" si="137"/>
        <v>0</v>
      </c>
      <c r="AG199" s="25">
        <f t="shared" si="137"/>
        <v>0</v>
      </c>
      <c r="AH199" s="25">
        <f t="shared" si="137"/>
        <v>0</v>
      </c>
      <c r="AI199" s="25">
        <f t="shared" si="137"/>
        <v>0</v>
      </c>
      <c r="AJ199" s="25">
        <f t="shared" si="137"/>
        <v>0</v>
      </c>
      <c r="AK199" s="25">
        <f t="shared" si="137"/>
        <v>0</v>
      </c>
      <c r="AL199" s="25">
        <f t="shared" si="137"/>
        <v>0</v>
      </c>
      <c r="AM199" s="25">
        <f t="shared" si="137"/>
        <v>0</v>
      </c>
      <c r="AN199" s="25">
        <f t="shared" si="137"/>
        <v>0</v>
      </c>
      <c r="AO199" s="25">
        <f t="shared" si="137"/>
        <v>0</v>
      </c>
      <c r="AP199" s="25">
        <f t="shared" si="137"/>
        <v>0</v>
      </c>
      <c r="AQ199" s="25"/>
      <c r="AR199" s="25">
        <f t="shared" si="137"/>
        <v>0</v>
      </c>
      <c r="AS199" s="25">
        <f t="shared" si="137"/>
        <v>0</v>
      </c>
      <c r="AT199" s="25">
        <f t="shared" si="137"/>
        <v>0</v>
      </c>
      <c r="AU199" s="25">
        <f t="shared" si="137"/>
        <v>100000000</v>
      </c>
      <c r="AV199" s="25">
        <f t="shared" si="137"/>
        <v>24213333</v>
      </c>
      <c r="AW199" s="25">
        <f t="shared" si="137"/>
        <v>4240000</v>
      </c>
      <c r="AX199" s="25"/>
    </row>
    <row r="200" spans="1:61" ht="24.75" customHeight="1" x14ac:dyDescent="0.2">
      <c r="A200" s="133"/>
      <c r="B200" s="400"/>
      <c r="C200" s="89">
        <v>56</v>
      </c>
      <c r="D200" s="90" t="s">
        <v>472</v>
      </c>
      <c r="E200" s="93"/>
      <c r="F200" s="93"/>
      <c r="G200" s="92"/>
      <c r="H200" s="92"/>
      <c r="I200" s="92"/>
      <c r="J200" s="92"/>
      <c r="K200" s="92"/>
      <c r="L200" s="92"/>
      <c r="M200" s="92"/>
      <c r="N200" s="92"/>
      <c r="O200" s="26">
        <f t="shared" ref="O200:AW200" si="138">SUM(O201:O202)</f>
        <v>0</v>
      </c>
      <c r="P200" s="26">
        <f t="shared" si="138"/>
        <v>0</v>
      </c>
      <c r="Q200" s="26">
        <f t="shared" si="138"/>
        <v>0</v>
      </c>
      <c r="R200" s="26"/>
      <c r="S200" s="26">
        <f t="shared" si="138"/>
        <v>0</v>
      </c>
      <c r="T200" s="26">
        <f t="shared" si="138"/>
        <v>0</v>
      </c>
      <c r="U200" s="26">
        <f t="shared" si="138"/>
        <v>0</v>
      </c>
      <c r="V200" s="26"/>
      <c r="W200" s="26">
        <f t="shared" si="138"/>
        <v>80000000</v>
      </c>
      <c r="X200" s="26">
        <f t="shared" si="138"/>
        <v>8533333</v>
      </c>
      <c r="Y200" s="26">
        <f t="shared" si="138"/>
        <v>4240000</v>
      </c>
      <c r="Z200" s="26"/>
      <c r="AA200" s="26">
        <f t="shared" si="138"/>
        <v>0</v>
      </c>
      <c r="AB200" s="26">
        <f t="shared" si="138"/>
        <v>0</v>
      </c>
      <c r="AC200" s="26">
        <f t="shared" si="138"/>
        <v>0</v>
      </c>
      <c r="AD200" s="26"/>
      <c r="AE200" s="26">
        <f t="shared" si="138"/>
        <v>0</v>
      </c>
      <c r="AF200" s="26">
        <f t="shared" si="138"/>
        <v>0</v>
      </c>
      <c r="AG200" s="26">
        <f t="shared" si="138"/>
        <v>0</v>
      </c>
      <c r="AH200" s="26">
        <f t="shared" si="138"/>
        <v>0</v>
      </c>
      <c r="AI200" s="26">
        <f t="shared" si="138"/>
        <v>0</v>
      </c>
      <c r="AJ200" s="26">
        <f t="shared" si="138"/>
        <v>0</v>
      </c>
      <c r="AK200" s="26">
        <f t="shared" si="138"/>
        <v>0</v>
      </c>
      <c r="AL200" s="26">
        <f t="shared" si="138"/>
        <v>0</v>
      </c>
      <c r="AM200" s="26">
        <f t="shared" si="138"/>
        <v>0</v>
      </c>
      <c r="AN200" s="26">
        <f t="shared" si="138"/>
        <v>0</v>
      </c>
      <c r="AO200" s="26">
        <f t="shared" si="138"/>
        <v>0</v>
      </c>
      <c r="AP200" s="26">
        <f t="shared" si="138"/>
        <v>0</v>
      </c>
      <c r="AQ200" s="26"/>
      <c r="AR200" s="26">
        <f t="shared" si="138"/>
        <v>0</v>
      </c>
      <c r="AS200" s="26">
        <f t="shared" si="138"/>
        <v>0</v>
      </c>
      <c r="AT200" s="26">
        <f t="shared" si="138"/>
        <v>0</v>
      </c>
      <c r="AU200" s="26">
        <f t="shared" si="138"/>
        <v>80000000</v>
      </c>
      <c r="AV200" s="26">
        <f t="shared" si="138"/>
        <v>8533333</v>
      </c>
      <c r="AW200" s="26">
        <f t="shared" si="138"/>
        <v>4240000</v>
      </c>
      <c r="AX200" s="26"/>
    </row>
    <row r="201" spans="1:61" ht="75" customHeight="1" x14ac:dyDescent="0.2">
      <c r="A201" s="133"/>
      <c r="B201" s="133"/>
      <c r="C201" s="114">
        <v>29</v>
      </c>
      <c r="D201" s="100" t="s">
        <v>402</v>
      </c>
      <c r="E201" s="98" t="s">
        <v>403</v>
      </c>
      <c r="F201" s="98" t="s">
        <v>403</v>
      </c>
      <c r="G201" s="104">
        <v>180</v>
      </c>
      <c r="H201" s="319" t="s">
        <v>473</v>
      </c>
      <c r="I201" s="97" t="s">
        <v>474</v>
      </c>
      <c r="J201" s="101" t="s">
        <v>475</v>
      </c>
      <c r="K201" s="101">
        <v>14</v>
      </c>
      <c r="L201" s="102" t="s">
        <v>31</v>
      </c>
      <c r="M201" s="103">
        <v>4</v>
      </c>
      <c r="N201" s="102" t="s">
        <v>74</v>
      </c>
      <c r="O201" s="37"/>
      <c r="P201" s="37"/>
      <c r="Q201" s="37"/>
      <c r="R201" s="36"/>
      <c r="S201" s="36"/>
      <c r="T201" s="36"/>
      <c r="U201" s="36"/>
      <c r="V201" s="36"/>
      <c r="W201" s="36">
        <v>50000000</v>
      </c>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4">
        <f t="shared" ref="AU201:AW202" si="139">AR201+AN201+AK201+AH201+AE201+AA201+W201+S201+O201</f>
        <v>50000000</v>
      </c>
      <c r="AV201" s="34">
        <f t="shared" si="139"/>
        <v>0</v>
      </c>
      <c r="AW201" s="34">
        <f t="shared" si="139"/>
        <v>0</v>
      </c>
      <c r="AX201" s="38"/>
    </row>
    <row r="202" spans="1:61" ht="51.75" customHeight="1" x14ac:dyDescent="0.2">
      <c r="A202" s="133"/>
      <c r="B202" s="133"/>
      <c r="C202" s="110">
        <v>30</v>
      </c>
      <c r="D202" s="100" t="s">
        <v>406</v>
      </c>
      <c r="E202" s="99" t="s">
        <v>407</v>
      </c>
      <c r="F202" s="434" t="s">
        <v>407</v>
      </c>
      <c r="G202" s="301">
        <v>181</v>
      </c>
      <c r="H202" s="319" t="s">
        <v>476</v>
      </c>
      <c r="I202" s="97" t="s">
        <v>477</v>
      </c>
      <c r="J202" s="101" t="s">
        <v>475</v>
      </c>
      <c r="K202" s="101">
        <v>14</v>
      </c>
      <c r="L202" s="102" t="s">
        <v>31</v>
      </c>
      <c r="M202" s="103">
        <v>4</v>
      </c>
      <c r="N202" s="102" t="s">
        <v>74</v>
      </c>
      <c r="O202" s="37"/>
      <c r="P202" s="37"/>
      <c r="Q202" s="37"/>
      <c r="R202" s="36"/>
      <c r="S202" s="36"/>
      <c r="T202" s="36"/>
      <c r="U202" s="36"/>
      <c r="V202" s="36"/>
      <c r="W202" s="36">
        <v>30000000</v>
      </c>
      <c r="X202" s="36">
        <v>8533333</v>
      </c>
      <c r="Y202" s="36">
        <v>4240000</v>
      </c>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4">
        <f t="shared" si="139"/>
        <v>30000000</v>
      </c>
      <c r="AV202" s="34">
        <f t="shared" si="139"/>
        <v>8533333</v>
      </c>
      <c r="AW202" s="34">
        <f t="shared" si="139"/>
        <v>4240000</v>
      </c>
      <c r="AX202" s="38"/>
    </row>
    <row r="203" spans="1:61" ht="24.75" customHeight="1" x14ac:dyDescent="0.2">
      <c r="A203" s="133"/>
      <c r="B203" s="133"/>
      <c r="C203" s="89">
        <v>57</v>
      </c>
      <c r="D203" s="90" t="s">
        <v>478</v>
      </c>
      <c r="E203" s="93"/>
      <c r="F203" s="93"/>
      <c r="G203" s="92"/>
      <c r="H203" s="92"/>
      <c r="I203" s="92"/>
      <c r="J203" s="92"/>
      <c r="K203" s="92"/>
      <c r="L203" s="92"/>
      <c r="M203" s="92"/>
      <c r="N203" s="92"/>
      <c r="O203" s="26">
        <f t="shared" ref="O203:AW203" si="140">SUM(O204)</f>
        <v>0</v>
      </c>
      <c r="P203" s="26">
        <f t="shared" si="140"/>
        <v>0</v>
      </c>
      <c r="Q203" s="26">
        <f t="shared" si="140"/>
        <v>0</v>
      </c>
      <c r="R203" s="26"/>
      <c r="S203" s="26">
        <f t="shared" si="140"/>
        <v>0</v>
      </c>
      <c r="T203" s="26">
        <f t="shared" si="140"/>
        <v>0</v>
      </c>
      <c r="U203" s="26">
        <f t="shared" si="140"/>
        <v>0</v>
      </c>
      <c r="V203" s="26"/>
      <c r="W203" s="26">
        <f t="shared" si="140"/>
        <v>20000000</v>
      </c>
      <c r="X203" s="26">
        <f t="shared" si="140"/>
        <v>15680000</v>
      </c>
      <c r="Y203" s="26">
        <f t="shared" si="140"/>
        <v>0</v>
      </c>
      <c r="Z203" s="26"/>
      <c r="AA203" s="26">
        <f t="shared" si="140"/>
        <v>0</v>
      </c>
      <c r="AB203" s="26">
        <f t="shared" si="140"/>
        <v>0</v>
      </c>
      <c r="AC203" s="26">
        <f t="shared" si="140"/>
        <v>0</v>
      </c>
      <c r="AD203" s="26"/>
      <c r="AE203" s="26">
        <f t="shared" si="140"/>
        <v>0</v>
      </c>
      <c r="AF203" s="26">
        <f t="shared" si="140"/>
        <v>0</v>
      </c>
      <c r="AG203" s="26">
        <f t="shared" si="140"/>
        <v>0</v>
      </c>
      <c r="AH203" s="26">
        <f t="shared" si="140"/>
        <v>0</v>
      </c>
      <c r="AI203" s="26">
        <f t="shared" si="140"/>
        <v>0</v>
      </c>
      <c r="AJ203" s="26">
        <f t="shared" si="140"/>
        <v>0</v>
      </c>
      <c r="AK203" s="26">
        <f t="shared" si="140"/>
        <v>0</v>
      </c>
      <c r="AL203" s="26">
        <f t="shared" si="140"/>
        <v>0</v>
      </c>
      <c r="AM203" s="26">
        <f t="shared" si="140"/>
        <v>0</v>
      </c>
      <c r="AN203" s="26">
        <f t="shared" si="140"/>
        <v>0</v>
      </c>
      <c r="AO203" s="26">
        <f t="shared" si="140"/>
        <v>0</v>
      </c>
      <c r="AP203" s="26">
        <f t="shared" si="140"/>
        <v>0</v>
      </c>
      <c r="AQ203" s="26"/>
      <c r="AR203" s="26">
        <f t="shared" si="140"/>
        <v>0</v>
      </c>
      <c r="AS203" s="26">
        <f t="shared" si="140"/>
        <v>0</v>
      </c>
      <c r="AT203" s="26">
        <f t="shared" si="140"/>
        <v>0</v>
      </c>
      <c r="AU203" s="26">
        <f t="shared" si="140"/>
        <v>20000000</v>
      </c>
      <c r="AV203" s="26">
        <f t="shared" si="140"/>
        <v>15680000</v>
      </c>
      <c r="AW203" s="26">
        <f t="shared" si="140"/>
        <v>0</v>
      </c>
      <c r="AX203" s="26"/>
    </row>
    <row r="204" spans="1:61" ht="57" customHeight="1" x14ac:dyDescent="0.2">
      <c r="A204" s="133"/>
      <c r="B204" s="167"/>
      <c r="C204" s="109">
        <v>14</v>
      </c>
      <c r="D204" s="97" t="s">
        <v>276</v>
      </c>
      <c r="E204" s="435" t="s">
        <v>189</v>
      </c>
      <c r="F204" s="201">
        <v>0.03</v>
      </c>
      <c r="G204" s="301">
        <v>182</v>
      </c>
      <c r="H204" s="319" t="s">
        <v>479</v>
      </c>
      <c r="I204" s="179" t="s">
        <v>401</v>
      </c>
      <c r="J204" s="180" t="s">
        <v>183</v>
      </c>
      <c r="K204" s="184">
        <v>1</v>
      </c>
      <c r="L204" s="122" t="s">
        <v>31</v>
      </c>
      <c r="M204" s="103">
        <v>4</v>
      </c>
      <c r="N204" s="102" t="s">
        <v>74</v>
      </c>
      <c r="O204" s="37"/>
      <c r="P204" s="37"/>
      <c r="Q204" s="37"/>
      <c r="R204" s="36"/>
      <c r="S204" s="36"/>
      <c r="T204" s="36"/>
      <c r="U204" s="36"/>
      <c r="V204" s="36"/>
      <c r="W204" s="36">
        <v>20000000</v>
      </c>
      <c r="X204" s="36">
        <v>15680000</v>
      </c>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4">
        <f>AR204+AN204+AK204+AH204+AE204+AA204+W204+S204+O204</f>
        <v>20000000</v>
      </c>
      <c r="AV204" s="34">
        <f>AS204+AO204+AL204+AI204+AF204+AB204+X204+T204+P204</f>
        <v>15680000</v>
      </c>
      <c r="AW204" s="34">
        <f>AT204+AP204+AM204+AJ204+AG204+AC204+Y204+U204+Q204</f>
        <v>0</v>
      </c>
      <c r="AX204" s="38"/>
    </row>
    <row r="205" spans="1:61" ht="24.75" customHeight="1" x14ac:dyDescent="0.2">
      <c r="A205" s="133"/>
      <c r="B205" s="79">
        <v>17</v>
      </c>
      <c r="C205" s="131" t="s">
        <v>480</v>
      </c>
      <c r="D205" s="81"/>
      <c r="E205" s="82"/>
      <c r="F205" s="81"/>
      <c r="G205" s="83"/>
      <c r="H205" s="83"/>
      <c r="I205" s="83"/>
      <c r="J205" s="83"/>
      <c r="K205" s="83"/>
      <c r="L205" s="83"/>
      <c r="M205" s="83"/>
      <c r="N205" s="83"/>
      <c r="O205" s="25">
        <f t="shared" ref="O205:AW205" si="141">O206+O208+O210+O212</f>
        <v>0</v>
      </c>
      <c r="P205" s="25">
        <f t="shared" si="141"/>
        <v>0</v>
      </c>
      <c r="Q205" s="25">
        <f t="shared" si="141"/>
        <v>0</v>
      </c>
      <c r="R205" s="25"/>
      <c r="S205" s="25">
        <f t="shared" si="141"/>
        <v>0</v>
      </c>
      <c r="T205" s="25">
        <f t="shared" si="141"/>
        <v>0</v>
      </c>
      <c r="U205" s="25">
        <f t="shared" si="141"/>
        <v>0</v>
      </c>
      <c r="V205" s="25"/>
      <c r="W205" s="25">
        <f t="shared" si="141"/>
        <v>890000000</v>
      </c>
      <c r="X205" s="25">
        <f t="shared" si="141"/>
        <v>160953664</v>
      </c>
      <c r="Y205" s="25">
        <f t="shared" si="141"/>
        <v>68260000</v>
      </c>
      <c r="Z205" s="25"/>
      <c r="AA205" s="25">
        <f t="shared" si="141"/>
        <v>0</v>
      </c>
      <c r="AB205" s="25">
        <f t="shared" si="141"/>
        <v>0</v>
      </c>
      <c r="AC205" s="25">
        <f t="shared" si="141"/>
        <v>0</v>
      </c>
      <c r="AD205" s="25"/>
      <c r="AE205" s="25">
        <f t="shared" si="141"/>
        <v>0</v>
      </c>
      <c r="AF205" s="25">
        <f t="shared" si="141"/>
        <v>0</v>
      </c>
      <c r="AG205" s="25">
        <f t="shared" si="141"/>
        <v>0</v>
      </c>
      <c r="AH205" s="25">
        <f t="shared" si="141"/>
        <v>0</v>
      </c>
      <c r="AI205" s="25">
        <f t="shared" si="141"/>
        <v>0</v>
      </c>
      <c r="AJ205" s="25">
        <f t="shared" si="141"/>
        <v>0</v>
      </c>
      <c r="AK205" s="25">
        <f t="shared" si="141"/>
        <v>0</v>
      </c>
      <c r="AL205" s="25">
        <f t="shared" si="141"/>
        <v>0</v>
      </c>
      <c r="AM205" s="25">
        <f t="shared" si="141"/>
        <v>0</v>
      </c>
      <c r="AN205" s="25">
        <f t="shared" si="141"/>
        <v>0</v>
      </c>
      <c r="AO205" s="25">
        <f t="shared" si="141"/>
        <v>0</v>
      </c>
      <c r="AP205" s="25">
        <f t="shared" si="141"/>
        <v>0</v>
      </c>
      <c r="AQ205" s="25"/>
      <c r="AR205" s="25">
        <f t="shared" si="141"/>
        <v>0</v>
      </c>
      <c r="AS205" s="25">
        <f t="shared" si="141"/>
        <v>0</v>
      </c>
      <c r="AT205" s="25">
        <f t="shared" si="141"/>
        <v>0</v>
      </c>
      <c r="AU205" s="25">
        <f t="shared" si="141"/>
        <v>890000000</v>
      </c>
      <c r="AV205" s="25">
        <f t="shared" si="141"/>
        <v>160953664</v>
      </c>
      <c r="AW205" s="25">
        <f t="shared" si="141"/>
        <v>68260000</v>
      </c>
      <c r="AX205" s="25"/>
    </row>
    <row r="206" spans="1:61" ht="24.75" customHeight="1" x14ac:dyDescent="0.2">
      <c r="A206" s="133"/>
      <c r="B206" s="400"/>
      <c r="C206" s="89">
        <v>58</v>
      </c>
      <c r="D206" s="90" t="s">
        <v>481</v>
      </c>
      <c r="E206" s="93"/>
      <c r="F206" s="93"/>
      <c r="G206" s="92"/>
      <c r="H206" s="92"/>
      <c r="I206" s="92"/>
      <c r="J206" s="92"/>
      <c r="K206" s="92"/>
      <c r="L206" s="92"/>
      <c r="M206" s="92"/>
      <c r="N206" s="92"/>
      <c r="O206" s="26">
        <f t="shared" ref="O206:AW206" si="142">SUM(O207)</f>
        <v>0</v>
      </c>
      <c r="P206" s="26">
        <f t="shared" si="142"/>
        <v>0</v>
      </c>
      <c r="Q206" s="26">
        <f t="shared" si="142"/>
        <v>0</v>
      </c>
      <c r="R206" s="26"/>
      <c r="S206" s="26">
        <f t="shared" si="142"/>
        <v>0</v>
      </c>
      <c r="T206" s="26">
        <f t="shared" si="142"/>
        <v>0</v>
      </c>
      <c r="U206" s="26">
        <f t="shared" si="142"/>
        <v>0</v>
      </c>
      <c r="V206" s="26"/>
      <c r="W206" s="26">
        <f t="shared" si="142"/>
        <v>240000000</v>
      </c>
      <c r="X206" s="26">
        <f t="shared" si="142"/>
        <v>29896166</v>
      </c>
      <c r="Y206" s="26">
        <f t="shared" si="142"/>
        <v>17402666</v>
      </c>
      <c r="Z206" s="26"/>
      <c r="AA206" s="26">
        <f t="shared" si="142"/>
        <v>0</v>
      </c>
      <c r="AB206" s="26">
        <f t="shared" si="142"/>
        <v>0</v>
      </c>
      <c r="AC206" s="26">
        <f t="shared" si="142"/>
        <v>0</v>
      </c>
      <c r="AD206" s="26"/>
      <c r="AE206" s="26">
        <f t="shared" si="142"/>
        <v>0</v>
      </c>
      <c r="AF206" s="26">
        <f t="shared" si="142"/>
        <v>0</v>
      </c>
      <c r="AG206" s="26">
        <f t="shared" si="142"/>
        <v>0</v>
      </c>
      <c r="AH206" s="26">
        <f t="shared" si="142"/>
        <v>0</v>
      </c>
      <c r="AI206" s="26">
        <f t="shared" si="142"/>
        <v>0</v>
      </c>
      <c r="AJ206" s="26">
        <f t="shared" si="142"/>
        <v>0</v>
      </c>
      <c r="AK206" s="26">
        <f t="shared" si="142"/>
        <v>0</v>
      </c>
      <c r="AL206" s="26">
        <f t="shared" si="142"/>
        <v>0</v>
      </c>
      <c r="AM206" s="26">
        <f t="shared" si="142"/>
        <v>0</v>
      </c>
      <c r="AN206" s="26">
        <f t="shared" si="142"/>
        <v>0</v>
      </c>
      <c r="AO206" s="26">
        <f t="shared" si="142"/>
        <v>0</v>
      </c>
      <c r="AP206" s="26">
        <f t="shared" si="142"/>
        <v>0</v>
      </c>
      <c r="AQ206" s="26"/>
      <c r="AR206" s="26">
        <f t="shared" si="142"/>
        <v>0</v>
      </c>
      <c r="AS206" s="26">
        <f t="shared" si="142"/>
        <v>0</v>
      </c>
      <c r="AT206" s="26">
        <f t="shared" si="142"/>
        <v>0</v>
      </c>
      <c r="AU206" s="26">
        <f t="shared" si="142"/>
        <v>240000000</v>
      </c>
      <c r="AV206" s="26">
        <f t="shared" si="142"/>
        <v>29896166</v>
      </c>
      <c r="AW206" s="26">
        <f t="shared" si="142"/>
        <v>17402666</v>
      </c>
      <c r="AX206" s="26"/>
    </row>
    <row r="207" spans="1:61" ht="62.25" customHeight="1" x14ac:dyDescent="0.2">
      <c r="A207" s="133"/>
      <c r="B207" s="133"/>
      <c r="C207" s="114">
        <v>22</v>
      </c>
      <c r="D207" s="229" t="s">
        <v>164</v>
      </c>
      <c r="E207" s="434" t="s">
        <v>165</v>
      </c>
      <c r="F207" s="161" t="s">
        <v>166</v>
      </c>
      <c r="G207" s="104">
        <v>183</v>
      </c>
      <c r="H207" s="319" t="s">
        <v>482</v>
      </c>
      <c r="I207" s="107" t="s">
        <v>483</v>
      </c>
      <c r="J207" s="101" t="s">
        <v>475</v>
      </c>
      <c r="K207" s="101">
        <v>14</v>
      </c>
      <c r="L207" s="122" t="s">
        <v>31</v>
      </c>
      <c r="M207" s="103">
        <v>10</v>
      </c>
      <c r="N207" s="102" t="s">
        <v>252</v>
      </c>
      <c r="O207" s="37"/>
      <c r="P207" s="37"/>
      <c r="Q207" s="37"/>
      <c r="R207" s="36"/>
      <c r="S207" s="36"/>
      <c r="T207" s="36"/>
      <c r="U207" s="36"/>
      <c r="V207" s="36"/>
      <c r="W207" s="36">
        <v>240000000</v>
      </c>
      <c r="X207" s="36">
        <v>29896166</v>
      </c>
      <c r="Y207" s="36">
        <v>17402666</v>
      </c>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4">
        <f>AR207+AN207+AK207+AH207+AE207+AA207+W207+S207+O207</f>
        <v>240000000</v>
      </c>
      <c r="AV207" s="34">
        <f>AS207+AO207+AL207+AI207+AF207+AB207+X207+T207+P207</f>
        <v>29896166</v>
      </c>
      <c r="AW207" s="34">
        <f>AT207+AP207+AM207+AJ207+AG207+AC207+Y207+U207+Q207</f>
        <v>17402666</v>
      </c>
      <c r="AX207" s="38"/>
    </row>
    <row r="208" spans="1:61" ht="24.75" customHeight="1" x14ac:dyDescent="0.2">
      <c r="A208" s="133"/>
      <c r="B208" s="133"/>
      <c r="C208" s="89">
        <v>59</v>
      </c>
      <c r="D208" s="426" t="s">
        <v>484</v>
      </c>
      <c r="E208" s="426"/>
      <c r="F208" s="415"/>
      <c r="G208" s="92"/>
      <c r="H208" s="92"/>
      <c r="I208" s="92"/>
      <c r="J208" s="92"/>
      <c r="K208" s="92"/>
      <c r="L208" s="92"/>
      <c r="M208" s="92"/>
      <c r="N208" s="92"/>
      <c r="O208" s="26">
        <f t="shared" ref="O208:AW208" si="143">SUM(O209:O209)</f>
        <v>0</v>
      </c>
      <c r="P208" s="26">
        <f t="shared" si="143"/>
        <v>0</v>
      </c>
      <c r="Q208" s="26">
        <f t="shared" si="143"/>
        <v>0</v>
      </c>
      <c r="R208" s="26"/>
      <c r="S208" s="26">
        <f t="shared" si="143"/>
        <v>0</v>
      </c>
      <c r="T208" s="26">
        <f t="shared" si="143"/>
        <v>0</v>
      </c>
      <c r="U208" s="26">
        <f t="shared" si="143"/>
        <v>0</v>
      </c>
      <c r="V208" s="26"/>
      <c r="W208" s="26">
        <f t="shared" si="143"/>
        <v>240000000</v>
      </c>
      <c r="X208" s="26">
        <f t="shared" si="143"/>
        <v>58602499</v>
      </c>
      <c r="Y208" s="26">
        <f t="shared" si="143"/>
        <v>15107334</v>
      </c>
      <c r="Z208" s="26"/>
      <c r="AA208" s="26">
        <f t="shared" si="143"/>
        <v>0</v>
      </c>
      <c r="AB208" s="26">
        <f t="shared" si="143"/>
        <v>0</v>
      </c>
      <c r="AC208" s="26">
        <f t="shared" si="143"/>
        <v>0</v>
      </c>
      <c r="AD208" s="26"/>
      <c r="AE208" s="26">
        <f t="shared" si="143"/>
        <v>0</v>
      </c>
      <c r="AF208" s="26">
        <f t="shared" si="143"/>
        <v>0</v>
      </c>
      <c r="AG208" s="26">
        <f t="shared" si="143"/>
        <v>0</v>
      </c>
      <c r="AH208" s="26">
        <f t="shared" si="143"/>
        <v>0</v>
      </c>
      <c r="AI208" s="26">
        <f t="shared" si="143"/>
        <v>0</v>
      </c>
      <c r="AJ208" s="26">
        <f t="shared" si="143"/>
        <v>0</v>
      </c>
      <c r="AK208" s="26">
        <f t="shared" si="143"/>
        <v>0</v>
      </c>
      <c r="AL208" s="26">
        <f t="shared" si="143"/>
        <v>0</v>
      </c>
      <c r="AM208" s="26">
        <f t="shared" si="143"/>
        <v>0</v>
      </c>
      <c r="AN208" s="26">
        <f t="shared" si="143"/>
        <v>0</v>
      </c>
      <c r="AO208" s="26">
        <f t="shared" si="143"/>
        <v>0</v>
      </c>
      <c r="AP208" s="26">
        <f t="shared" si="143"/>
        <v>0</v>
      </c>
      <c r="AQ208" s="26"/>
      <c r="AR208" s="26">
        <f t="shared" si="143"/>
        <v>0</v>
      </c>
      <c r="AS208" s="26">
        <f t="shared" si="143"/>
        <v>0</v>
      </c>
      <c r="AT208" s="26">
        <f t="shared" si="143"/>
        <v>0</v>
      </c>
      <c r="AU208" s="26">
        <f t="shared" si="143"/>
        <v>240000000</v>
      </c>
      <c r="AV208" s="26">
        <f t="shared" si="143"/>
        <v>58602499</v>
      </c>
      <c r="AW208" s="26">
        <f t="shared" si="143"/>
        <v>15107334</v>
      </c>
      <c r="AX208" s="26"/>
    </row>
    <row r="209" spans="1:61" ht="46.5" customHeight="1" x14ac:dyDescent="0.2">
      <c r="A209" s="133"/>
      <c r="B209" s="133"/>
      <c r="C209" s="429"/>
      <c r="D209" s="400"/>
      <c r="E209" s="441"/>
      <c r="F209" s="400"/>
      <c r="G209" s="104">
        <v>184</v>
      </c>
      <c r="H209" s="319" t="s">
        <v>485</v>
      </c>
      <c r="I209" s="107" t="s">
        <v>486</v>
      </c>
      <c r="J209" s="101" t="s">
        <v>475</v>
      </c>
      <c r="K209" s="101">
        <v>14</v>
      </c>
      <c r="L209" s="122" t="s">
        <v>31</v>
      </c>
      <c r="M209" s="103">
        <v>16</v>
      </c>
      <c r="N209" s="102" t="s">
        <v>239</v>
      </c>
      <c r="O209" s="37"/>
      <c r="P209" s="37"/>
      <c r="Q209" s="37"/>
      <c r="R209" s="36"/>
      <c r="S209" s="36"/>
      <c r="T209" s="36"/>
      <c r="U209" s="36"/>
      <c r="V209" s="36"/>
      <c r="W209" s="36">
        <v>240000000</v>
      </c>
      <c r="X209" s="36">
        <v>58602499</v>
      </c>
      <c r="Y209" s="36">
        <v>15107334</v>
      </c>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4">
        <f>AR209+AN209+AK209+AH209+AE209+AA209+W209+S209+O209</f>
        <v>240000000</v>
      </c>
      <c r="AV209" s="34">
        <f>AS209+AO209+AL209+AI209+AF209+AB209+X209+T209+P209</f>
        <v>58602499</v>
      </c>
      <c r="AW209" s="34">
        <f>AT209+AP209+AM209+AJ209+AG209+AC209+Y209+U209+Q209</f>
        <v>15107334</v>
      </c>
      <c r="AX209" s="38"/>
    </row>
    <row r="210" spans="1:61" ht="24.75" customHeight="1" x14ac:dyDescent="0.2">
      <c r="A210" s="133"/>
      <c r="B210" s="133"/>
      <c r="C210" s="89">
        <v>60</v>
      </c>
      <c r="D210" s="90" t="s">
        <v>487</v>
      </c>
      <c r="E210" s="93"/>
      <c r="F210" s="93"/>
      <c r="G210" s="92"/>
      <c r="H210" s="92"/>
      <c r="I210" s="92"/>
      <c r="J210" s="92"/>
      <c r="K210" s="92"/>
      <c r="L210" s="92"/>
      <c r="M210" s="92"/>
      <c r="N210" s="92"/>
      <c r="O210" s="60">
        <f t="shared" ref="O210:AW210" si="144">SUM(O211:O211)</f>
        <v>0</v>
      </c>
      <c r="P210" s="60">
        <f t="shared" si="144"/>
        <v>0</v>
      </c>
      <c r="Q210" s="60">
        <f t="shared" si="144"/>
        <v>0</v>
      </c>
      <c r="R210" s="60"/>
      <c r="S210" s="60">
        <f t="shared" si="144"/>
        <v>0</v>
      </c>
      <c r="T210" s="60">
        <f t="shared" si="144"/>
        <v>0</v>
      </c>
      <c r="U210" s="60">
        <f t="shared" si="144"/>
        <v>0</v>
      </c>
      <c r="V210" s="60"/>
      <c r="W210" s="60">
        <f t="shared" si="144"/>
        <v>210000000</v>
      </c>
      <c r="X210" s="60">
        <f t="shared" si="144"/>
        <v>40401666</v>
      </c>
      <c r="Y210" s="60">
        <f t="shared" si="144"/>
        <v>21350000</v>
      </c>
      <c r="Z210" s="60"/>
      <c r="AA210" s="60">
        <f t="shared" si="144"/>
        <v>0</v>
      </c>
      <c r="AB210" s="60">
        <f t="shared" si="144"/>
        <v>0</v>
      </c>
      <c r="AC210" s="60">
        <f t="shared" si="144"/>
        <v>0</v>
      </c>
      <c r="AD210" s="60"/>
      <c r="AE210" s="60">
        <f t="shared" si="144"/>
        <v>0</v>
      </c>
      <c r="AF210" s="60">
        <f t="shared" si="144"/>
        <v>0</v>
      </c>
      <c r="AG210" s="60">
        <f t="shared" si="144"/>
        <v>0</v>
      </c>
      <c r="AH210" s="60">
        <f t="shared" si="144"/>
        <v>0</v>
      </c>
      <c r="AI210" s="60">
        <f t="shared" si="144"/>
        <v>0</v>
      </c>
      <c r="AJ210" s="60">
        <f t="shared" si="144"/>
        <v>0</v>
      </c>
      <c r="AK210" s="60">
        <f t="shared" si="144"/>
        <v>0</v>
      </c>
      <c r="AL210" s="60">
        <f t="shared" si="144"/>
        <v>0</v>
      </c>
      <c r="AM210" s="60">
        <f t="shared" si="144"/>
        <v>0</v>
      </c>
      <c r="AN210" s="60">
        <f t="shared" si="144"/>
        <v>0</v>
      </c>
      <c r="AO210" s="60">
        <f t="shared" si="144"/>
        <v>0</v>
      </c>
      <c r="AP210" s="60">
        <f t="shared" si="144"/>
        <v>0</v>
      </c>
      <c r="AQ210" s="60"/>
      <c r="AR210" s="60">
        <f t="shared" si="144"/>
        <v>0</v>
      </c>
      <c r="AS210" s="60">
        <f t="shared" si="144"/>
        <v>0</v>
      </c>
      <c r="AT210" s="60">
        <f t="shared" si="144"/>
        <v>0</v>
      </c>
      <c r="AU210" s="60">
        <f t="shared" si="144"/>
        <v>210000000</v>
      </c>
      <c r="AV210" s="60">
        <f t="shared" si="144"/>
        <v>40401666</v>
      </c>
      <c r="AW210" s="60">
        <f t="shared" si="144"/>
        <v>21350000</v>
      </c>
      <c r="AX210" s="60"/>
    </row>
    <row r="211" spans="1:61" ht="48" customHeight="1" x14ac:dyDescent="0.2">
      <c r="A211" s="133"/>
      <c r="B211" s="133"/>
      <c r="C211" s="391"/>
      <c r="D211" s="400"/>
      <c r="E211" s="400"/>
      <c r="F211" s="400"/>
      <c r="G211" s="104">
        <v>187</v>
      </c>
      <c r="H211" s="319" t="s">
        <v>488</v>
      </c>
      <c r="I211" s="107" t="s">
        <v>489</v>
      </c>
      <c r="J211" s="101" t="s">
        <v>475</v>
      </c>
      <c r="K211" s="101">
        <v>14</v>
      </c>
      <c r="L211" s="122" t="s">
        <v>31</v>
      </c>
      <c r="M211" s="103">
        <v>8</v>
      </c>
      <c r="N211" s="102" t="s">
        <v>90</v>
      </c>
      <c r="O211" s="37"/>
      <c r="P211" s="37"/>
      <c r="Q211" s="37"/>
      <c r="R211" s="36"/>
      <c r="S211" s="36"/>
      <c r="T211" s="36"/>
      <c r="U211" s="36"/>
      <c r="V211" s="36"/>
      <c r="W211" s="36">
        <v>210000000</v>
      </c>
      <c r="X211" s="36">
        <v>40401666</v>
      </c>
      <c r="Y211" s="36">
        <v>21350000</v>
      </c>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4">
        <f>AR211+AN211+AK211+AH211+AE211+AA211+W211+S211+O211</f>
        <v>210000000</v>
      </c>
      <c r="AV211" s="34">
        <f>AS211+AO211+AL211+AI211+AF211+AB211+X211+T211+P211</f>
        <v>40401666</v>
      </c>
      <c r="AW211" s="34">
        <f>AT211+AP211+AM211+AJ211+AG211+AC211+Y211+U211+Q211</f>
        <v>21350000</v>
      </c>
      <c r="AX211" s="38"/>
    </row>
    <row r="212" spans="1:61" ht="24.75" customHeight="1" x14ac:dyDescent="0.2">
      <c r="A212" s="133"/>
      <c r="B212" s="133"/>
      <c r="C212" s="89">
        <v>61</v>
      </c>
      <c r="D212" s="191" t="s">
        <v>490</v>
      </c>
      <c r="E212" s="117"/>
      <c r="F212" s="117"/>
      <c r="G212" s="92"/>
      <c r="H212" s="92"/>
      <c r="I212" s="92"/>
      <c r="J212" s="92"/>
      <c r="K212" s="92"/>
      <c r="L212" s="92"/>
      <c r="M212" s="92"/>
      <c r="N212" s="92"/>
      <c r="O212" s="47">
        <f t="shared" ref="O212:AW212" si="145">SUM(O213)</f>
        <v>0</v>
      </c>
      <c r="P212" s="47">
        <f t="shared" si="145"/>
        <v>0</v>
      </c>
      <c r="Q212" s="47">
        <f t="shared" si="145"/>
        <v>0</v>
      </c>
      <c r="R212" s="47"/>
      <c r="S212" s="47">
        <f t="shared" si="145"/>
        <v>0</v>
      </c>
      <c r="T212" s="47">
        <f t="shared" si="145"/>
        <v>0</v>
      </c>
      <c r="U212" s="47">
        <f t="shared" si="145"/>
        <v>0</v>
      </c>
      <c r="V212" s="47"/>
      <c r="W212" s="47">
        <f t="shared" si="145"/>
        <v>200000000</v>
      </c>
      <c r="X212" s="47">
        <f t="shared" si="145"/>
        <v>32053333</v>
      </c>
      <c r="Y212" s="47">
        <f t="shared" si="145"/>
        <v>14400000</v>
      </c>
      <c r="Z212" s="47"/>
      <c r="AA212" s="47">
        <f t="shared" si="145"/>
        <v>0</v>
      </c>
      <c r="AB212" s="47">
        <f t="shared" si="145"/>
        <v>0</v>
      </c>
      <c r="AC212" s="47">
        <f t="shared" si="145"/>
        <v>0</v>
      </c>
      <c r="AD212" s="47"/>
      <c r="AE212" s="47">
        <f t="shared" si="145"/>
        <v>0</v>
      </c>
      <c r="AF212" s="47">
        <f t="shared" si="145"/>
        <v>0</v>
      </c>
      <c r="AG212" s="47">
        <f t="shared" si="145"/>
        <v>0</v>
      </c>
      <c r="AH212" s="47">
        <f t="shared" si="145"/>
        <v>0</v>
      </c>
      <c r="AI212" s="47">
        <f t="shared" si="145"/>
        <v>0</v>
      </c>
      <c r="AJ212" s="47">
        <f t="shared" si="145"/>
        <v>0</v>
      </c>
      <c r="AK212" s="47">
        <f t="shared" si="145"/>
        <v>0</v>
      </c>
      <c r="AL212" s="47">
        <f t="shared" si="145"/>
        <v>0</v>
      </c>
      <c r="AM212" s="47">
        <f t="shared" si="145"/>
        <v>0</v>
      </c>
      <c r="AN212" s="47">
        <f t="shared" si="145"/>
        <v>0</v>
      </c>
      <c r="AO212" s="47">
        <f t="shared" si="145"/>
        <v>0</v>
      </c>
      <c r="AP212" s="47">
        <f t="shared" si="145"/>
        <v>0</v>
      </c>
      <c r="AQ212" s="47"/>
      <c r="AR212" s="47">
        <f t="shared" si="145"/>
        <v>0</v>
      </c>
      <c r="AS212" s="47">
        <f t="shared" si="145"/>
        <v>0</v>
      </c>
      <c r="AT212" s="47">
        <f t="shared" si="145"/>
        <v>0</v>
      </c>
      <c r="AU212" s="47">
        <f t="shared" si="145"/>
        <v>200000000</v>
      </c>
      <c r="AV212" s="47">
        <f t="shared" si="145"/>
        <v>32053333</v>
      </c>
      <c r="AW212" s="47">
        <f t="shared" si="145"/>
        <v>14400000</v>
      </c>
      <c r="AX212" s="47"/>
    </row>
    <row r="213" spans="1:61" ht="59.25" customHeight="1" x14ac:dyDescent="0.2">
      <c r="A213" s="133"/>
      <c r="B213" s="167"/>
      <c r="C213" s="114">
        <v>34</v>
      </c>
      <c r="D213" s="97" t="s">
        <v>491</v>
      </c>
      <c r="E213" s="114" t="s">
        <v>26</v>
      </c>
      <c r="F213" s="373">
        <v>0.4</v>
      </c>
      <c r="G213" s="104">
        <v>190</v>
      </c>
      <c r="H213" s="319" t="s">
        <v>492</v>
      </c>
      <c r="I213" s="97" t="s">
        <v>493</v>
      </c>
      <c r="J213" s="101" t="s">
        <v>475</v>
      </c>
      <c r="K213" s="101">
        <v>14</v>
      </c>
      <c r="L213" s="102" t="s">
        <v>31</v>
      </c>
      <c r="M213" s="103">
        <v>10</v>
      </c>
      <c r="N213" s="102" t="s">
        <v>252</v>
      </c>
      <c r="O213" s="37"/>
      <c r="P213" s="37"/>
      <c r="Q213" s="37"/>
      <c r="R213" s="36"/>
      <c r="S213" s="36"/>
      <c r="T213" s="36"/>
      <c r="U213" s="36"/>
      <c r="V213" s="36"/>
      <c r="W213" s="36">
        <v>200000000</v>
      </c>
      <c r="X213" s="36">
        <v>32053333</v>
      </c>
      <c r="Y213" s="36">
        <v>14400000</v>
      </c>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4">
        <f>AR213+AN213+AK213+AH213+AE213+AA213+W213+S213+O213</f>
        <v>200000000</v>
      </c>
      <c r="AV213" s="34">
        <f>AS213+AO213+AL213+AI213+AF213+AB213+X213+T213+P213</f>
        <v>32053333</v>
      </c>
      <c r="AW213" s="34">
        <f>AT213+AP213+AM213+AJ213+AG213+AC213+Y213+U213+Q213</f>
        <v>14400000</v>
      </c>
      <c r="AX213" s="38"/>
    </row>
    <row r="214" spans="1:61" ht="22.5" customHeight="1" x14ac:dyDescent="0.2">
      <c r="A214" s="133"/>
      <c r="B214" s="79">
        <v>18</v>
      </c>
      <c r="C214" s="131" t="s">
        <v>494</v>
      </c>
      <c r="D214" s="81"/>
      <c r="E214" s="81"/>
      <c r="F214" s="81"/>
      <c r="G214" s="132"/>
      <c r="H214" s="132"/>
      <c r="I214" s="132"/>
      <c r="J214" s="132"/>
      <c r="K214" s="132"/>
      <c r="L214" s="132"/>
      <c r="M214" s="132"/>
      <c r="N214" s="132"/>
      <c r="O214" s="25">
        <f t="shared" ref="O214:AW214" si="146">O215+O218+O221+O223+O225</f>
        <v>0</v>
      </c>
      <c r="P214" s="25">
        <f t="shared" si="146"/>
        <v>0</v>
      </c>
      <c r="Q214" s="25">
        <f t="shared" si="146"/>
        <v>0</v>
      </c>
      <c r="R214" s="25"/>
      <c r="S214" s="25">
        <f t="shared" si="146"/>
        <v>0</v>
      </c>
      <c r="T214" s="25">
        <f t="shared" si="146"/>
        <v>0</v>
      </c>
      <c r="U214" s="25">
        <f t="shared" si="146"/>
        <v>0</v>
      </c>
      <c r="V214" s="25"/>
      <c r="W214" s="25">
        <f t="shared" si="146"/>
        <v>1205924000</v>
      </c>
      <c r="X214" s="25">
        <f t="shared" si="146"/>
        <v>118225000</v>
      </c>
      <c r="Y214" s="25">
        <f t="shared" si="146"/>
        <v>29550000</v>
      </c>
      <c r="Z214" s="25"/>
      <c r="AA214" s="25">
        <f t="shared" si="146"/>
        <v>0</v>
      </c>
      <c r="AB214" s="25">
        <f t="shared" si="146"/>
        <v>0</v>
      </c>
      <c r="AC214" s="25">
        <f t="shared" si="146"/>
        <v>0</v>
      </c>
      <c r="AD214" s="25"/>
      <c r="AE214" s="25">
        <f t="shared" si="146"/>
        <v>0</v>
      </c>
      <c r="AF214" s="25">
        <f t="shared" si="146"/>
        <v>0</v>
      </c>
      <c r="AG214" s="25">
        <f t="shared" si="146"/>
        <v>0</v>
      </c>
      <c r="AH214" s="25">
        <f t="shared" si="146"/>
        <v>0</v>
      </c>
      <c r="AI214" s="25">
        <f t="shared" si="146"/>
        <v>0</v>
      </c>
      <c r="AJ214" s="25">
        <f t="shared" si="146"/>
        <v>0</v>
      </c>
      <c r="AK214" s="25">
        <f t="shared" si="146"/>
        <v>0</v>
      </c>
      <c r="AL214" s="25">
        <f t="shared" si="146"/>
        <v>0</v>
      </c>
      <c r="AM214" s="25">
        <f t="shared" si="146"/>
        <v>0</v>
      </c>
      <c r="AN214" s="25">
        <f t="shared" si="146"/>
        <v>0</v>
      </c>
      <c r="AO214" s="25">
        <f t="shared" si="146"/>
        <v>0</v>
      </c>
      <c r="AP214" s="25">
        <f t="shared" si="146"/>
        <v>0</v>
      </c>
      <c r="AQ214" s="25"/>
      <c r="AR214" s="25">
        <f t="shared" si="146"/>
        <v>0</v>
      </c>
      <c r="AS214" s="25">
        <f t="shared" si="146"/>
        <v>0</v>
      </c>
      <c r="AT214" s="25">
        <f t="shared" si="146"/>
        <v>0</v>
      </c>
      <c r="AU214" s="25">
        <f t="shared" si="146"/>
        <v>1205924000</v>
      </c>
      <c r="AV214" s="25">
        <f t="shared" si="146"/>
        <v>118225000</v>
      </c>
      <c r="AW214" s="25">
        <f t="shared" si="146"/>
        <v>29550000</v>
      </c>
      <c r="AX214" s="25"/>
    </row>
    <row r="215" spans="1:61" ht="27.75" customHeight="1" x14ac:dyDescent="0.2">
      <c r="A215" s="133"/>
      <c r="B215" s="400"/>
      <c r="C215" s="89">
        <v>62</v>
      </c>
      <c r="D215" s="90" t="s">
        <v>495</v>
      </c>
      <c r="E215" s="93"/>
      <c r="F215" s="93"/>
      <c r="G215" s="89"/>
      <c r="H215" s="89"/>
      <c r="I215" s="89"/>
      <c r="J215" s="89"/>
      <c r="K215" s="89"/>
      <c r="L215" s="89"/>
      <c r="M215" s="89"/>
      <c r="N215" s="89"/>
      <c r="O215" s="60">
        <f t="shared" ref="O215:AW215" si="147">SUM(O216:O217)</f>
        <v>0</v>
      </c>
      <c r="P215" s="60">
        <f t="shared" si="147"/>
        <v>0</v>
      </c>
      <c r="Q215" s="60">
        <f t="shared" si="147"/>
        <v>0</v>
      </c>
      <c r="R215" s="60"/>
      <c r="S215" s="60">
        <f t="shared" si="147"/>
        <v>0</v>
      </c>
      <c r="T215" s="60">
        <f t="shared" si="147"/>
        <v>0</v>
      </c>
      <c r="U215" s="60">
        <f t="shared" si="147"/>
        <v>0</v>
      </c>
      <c r="V215" s="60"/>
      <c r="W215" s="60">
        <f t="shared" si="147"/>
        <v>646424000</v>
      </c>
      <c r="X215" s="60">
        <f t="shared" si="147"/>
        <v>44520000</v>
      </c>
      <c r="Y215" s="60">
        <f t="shared" si="147"/>
        <v>2800000</v>
      </c>
      <c r="Z215" s="60"/>
      <c r="AA215" s="60">
        <f t="shared" si="147"/>
        <v>0</v>
      </c>
      <c r="AB215" s="60">
        <f t="shared" si="147"/>
        <v>0</v>
      </c>
      <c r="AC215" s="60">
        <f t="shared" si="147"/>
        <v>0</v>
      </c>
      <c r="AD215" s="60"/>
      <c r="AE215" s="60">
        <f t="shared" si="147"/>
        <v>0</v>
      </c>
      <c r="AF215" s="60">
        <f t="shared" si="147"/>
        <v>0</v>
      </c>
      <c r="AG215" s="60">
        <f t="shared" si="147"/>
        <v>0</v>
      </c>
      <c r="AH215" s="60">
        <f t="shared" si="147"/>
        <v>0</v>
      </c>
      <c r="AI215" s="60">
        <f t="shared" si="147"/>
        <v>0</v>
      </c>
      <c r="AJ215" s="60">
        <f t="shared" si="147"/>
        <v>0</v>
      </c>
      <c r="AK215" s="60">
        <f t="shared" si="147"/>
        <v>0</v>
      </c>
      <c r="AL215" s="60">
        <f t="shared" si="147"/>
        <v>0</v>
      </c>
      <c r="AM215" s="60">
        <f t="shared" si="147"/>
        <v>0</v>
      </c>
      <c r="AN215" s="60">
        <f t="shared" si="147"/>
        <v>0</v>
      </c>
      <c r="AO215" s="60">
        <f t="shared" si="147"/>
        <v>0</v>
      </c>
      <c r="AP215" s="60">
        <f t="shared" si="147"/>
        <v>0</v>
      </c>
      <c r="AQ215" s="60"/>
      <c r="AR215" s="60">
        <f t="shared" si="147"/>
        <v>0</v>
      </c>
      <c r="AS215" s="60">
        <f t="shared" si="147"/>
        <v>0</v>
      </c>
      <c r="AT215" s="60">
        <f t="shared" si="147"/>
        <v>0</v>
      </c>
      <c r="AU215" s="60">
        <f t="shared" si="147"/>
        <v>646424000</v>
      </c>
      <c r="AV215" s="60">
        <f t="shared" si="147"/>
        <v>44520000</v>
      </c>
      <c r="AW215" s="60">
        <f t="shared" si="147"/>
        <v>2800000</v>
      </c>
      <c r="AX215" s="60"/>
    </row>
    <row r="216" spans="1:61" ht="103.5" customHeight="1" x14ac:dyDescent="0.2">
      <c r="A216" s="133"/>
      <c r="B216" s="133"/>
      <c r="C216" s="114">
        <v>5</v>
      </c>
      <c r="D216" s="100" t="s">
        <v>274</v>
      </c>
      <c r="E216" s="104" t="s">
        <v>79</v>
      </c>
      <c r="F216" s="104" t="s">
        <v>80</v>
      </c>
      <c r="G216" s="104">
        <v>191</v>
      </c>
      <c r="H216" s="319" t="s">
        <v>496</v>
      </c>
      <c r="I216" s="97" t="s">
        <v>497</v>
      </c>
      <c r="J216" s="101" t="s">
        <v>475</v>
      </c>
      <c r="K216" s="101">
        <v>14</v>
      </c>
      <c r="L216" s="102" t="s">
        <v>31</v>
      </c>
      <c r="M216" s="103">
        <v>10</v>
      </c>
      <c r="N216" s="102" t="s">
        <v>252</v>
      </c>
      <c r="O216" s="37"/>
      <c r="P216" s="37"/>
      <c r="Q216" s="37"/>
      <c r="R216" s="36"/>
      <c r="S216" s="36"/>
      <c r="T216" s="36"/>
      <c r="U216" s="36"/>
      <c r="V216" s="36"/>
      <c r="W216" s="36">
        <v>566924000</v>
      </c>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4">
        <f t="shared" ref="AU216:AW217" si="148">AR216+AN216+AK216+AH216+AE216+AA216+W216+S216+O216</f>
        <v>566924000</v>
      </c>
      <c r="AV216" s="34">
        <f t="shared" si="148"/>
        <v>0</v>
      </c>
      <c r="AW216" s="34">
        <f t="shared" si="148"/>
        <v>0</v>
      </c>
      <c r="AX216" s="38"/>
    </row>
    <row r="217" spans="1:61" ht="72" customHeight="1" x14ac:dyDescent="0.2">
      <c r="A217" s="133"/>
      <c r="B217" s="133"/>
      <c r="C217" s="109">
        <v>27</v>
      </c>
      <c r="D217" s="97" t="s">
        <v>432</v>
      </c>
      <c r="E217" s="135" t="s">
        <v>498</v>
      </c>
      <c r="F217" s="135">
        <v>0.92</v>
      </c>
      <c r="G217" s="104">
        <v>192</v>
      </c>
      <c r="H217" s="319" t="s">
        <v>499</v>
      </c>
      <c r="I217" s="97" t="s">
        <v>500</v>
      </c>
      <c r="J217" s="101" t="s">
        <v>475</v>
      </c>
      <c r="K217" s="101">
        <v>14</v>
      </c>
      <c r="L217" s="102" t="s">
        <v>31</v>
      </c>
      <c r="M217" s="103">
        <v>8</v>
      </c>
      <c r="N217" s="102" t="s">
        <v>90</v>
      </c>
      <c r="O217" s="37"/>
      <c r="P217" s="37"/>
      <c r="Q217" s="37"/>
      <c r="R217" s="36"/>
      <c r="S217" s="36"/>
      <c r="T217" s="36"/>
      <c r="U217" s="36"/>
      <c r="V217" s="36"/>
      <c r="W217" s="36">
        <v>79500000</v>
      </c>
      <c r="X217" s="36">
        <v>44520000</v>
      </c>
      <c r="Y217" s="36">
        <v>2800000</v>
      </c>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4">
        <f t="shared" si="148"/>
        <v>79500000</v>
      </c>
      <c r="AV217" s="34">
        <f t="shared" si="148"/>
        <v>44520000</v>
      </c>
      <c r="AW217" s="34">
        <f t="shared" si="148"/>
        <v>2800000</v>
      </c>
      <c r="AX217" s="38"/>
    </row>
    <row r="218" spans="1:61" ht="24.75" customHeight="1" x14ac:dyDescent="0.2">
      <c r="A218" s="133"/>
      <c r="B218" s="133"/>
      <c r="C218" s="89">
        <v>63</v>
      </c>
      <c r="D218" s="90" t="s">
        <v>501</v>
      </c>
      <c r="E218" s="90"/>
      <c r="F218" s="93"/>
      <c r="G218" s="94"/>
      <c r="H218" s="94"/>
      <c r="I218" s="94"/>
      <c r="J218" s="94"/>
      <c r="K218" s="94"/>
      <c r="L218" s="94"/>
      <c r="M218" s="94"/>
      <c r="N218" s="94"/>
      <c r="O218" s="26">
        <f t="shared" ref="O218:AW218" si="149">SUM(O219:O220)</f>
        <v>0</v>
      </c>
      <c r="P218" s="26">
        <f t="shared" si="149"/>
        <v>0</v>
      </c>
      <c r="Q218" s="26">
        <f t="shared" si="149"/>
        <v>0</v>
      </c>
      <c r="R218" s="26"/>
      <c r="S218" s="26">
        <f t="shared" si="149"/>
        <v>0</v>
      </c>
      <c r="T218" s="26">
        <f t="shared" si="149"/>
        <v>0</v>
      </c>
      <c r="U218" s="26">
        <f t="shared" si="149"/>
        <v>0</v>
      </c>
      <c r="V218" s="26"/>
      <c r="W218" s="26">
        <f t="shared" si="149"/>
        <v>99500000</v>
      </c>
      <c r="X218" s="26">
        <f t="shared" si="149"/>
        <v>0</v>
      </c>
      <c r="Y218" s="26">
        <f t="shared" si="149"/>
        <v>0</v>
      </c>
      <c r="Z218" s="26"/>
      <c r="AA218" s="26">
        <f t="shared" si="149"/>
        <v>0</v>
      </c>
      <c r="AB218" s="26">
        <f t="shared" si="149"/>
        <v>0</v>
      </c>
      <c r="AC218" s="26">
        <f t="shared" si="149"/>
        <v>0</v>
      </c>
      <c r="AD218" s="26"/>
      <c r="AE218" s="26">
        <f t="shared" si="149"/>
        <v>0</v>
      </c>
      <c r="AF218" s="26">
        <f t="shared" si="149"/>
        <v>0</v>
      </c>
      <c r="AG218" s="26">
        <f t="shared" si="149"/>
        <v>0</v>
      </c>
      <c r="AH218" s="26">
        <f t="shared" si="149"/>
        <v>0</v>
      </c>
      <c r="AI218" s="26">
        <f t="shared" si="149"/>
        <v>0</v>
      </c>
      <c r="AJ218" s="26">
        <f t="shared" si="149"/>
        <v>0</v>
      </c>
      <c r="AK218" s="26">
        <f t="shared" si="149"/>
        <v>0</v>
      </c>
      <c r="AL218" s="26">
        <f t="shared" si="149"/>
        <v>0</v>
      </c>
      <c r="AM218" s="26">
        <f t="shared" si="149"/>
        <v>0</v>
      </c>
      <c r="AN218" s="26">
        <f t="shared" si="149"/>
        <v>0</v>
      </c>
      <c r="AO218" s="26">
        <f t="shared" si="149"/>
        <v>0</v>
      </c>
      <c r="AP218" s="26">
        <f t="shared" si="149"/>
        <v>0</v>
      </c>
      <c r="AQ218" s="26"/>
      <c r="AR218" s="26">
        <f t="shared" si="149"/>
        <v>0</v>
      </c>
      <c r="AS218" s="26">
        <f t="shared" si="149"/>
        <v>0</v>
      </c>
      <c r="AT218" s="26">
        <f t="shared" si="149"/>
        <v>0</v>
      </c>
      <c r="AU218" s="26">
        <f t="shared" si="149"/>
        <v>99500000</v>
      </c>
      <c r="AV218" s="26">
        <f t="shared" si="149"/>
        <v>0</v>
      </c>
      <c r="AW218" s="26">
        <f t="shared" si="149"/>
        <v>0</v>
      </c>
      <c r="AX218" s="26"/>
    </row>
    <row r="219" spans="1:61" ht="59.25" customHeight="1" x14ac:dyDescent="0.2">
      <c r="A219" s="133"/>
      <c r="B219" s="133"/>
      <c r="C219" s="114">
        <v>14</v>
      </c>
      <c r="D219" s="107" t="s">
        <v>276</v>
      </c>
      <c r="E219" s="135">
        <v>6.2E-2</v>
      </c>
      <c r="F219" s="135">
        <v>0.03</v>
      </c>
      <c r="G219" s="104">
        <v>193</v>
      </c>
      <c r="H219" s="319" t="s">
        <v>502</v>
      </c>
      <c r="I219" s="97" t="s">
        <v>503</v>
      </c>
      <c r="J219" s="101" t="s">
        <v>475</v>
      </c>
      <c r="K219" s="101">
        <v>14</v>
      </c>
      <c r="L219" s="102" t="s">
        <v>31</v>
      </c>
      <c r="M219" s="103">
        <v>4</v>
      </c>
      <c r="N219" s="102" t="s">
        <v>74</v>
      </c>
      <c r="O219" s="37"/>
      <c r="P219" s="37"/>
      <c r="Q219" s="37"/>
      <c r="R219" s="36"/>
      <c r="S219" s="36"/>
      <c r="T219" s="36"/>
      <c r="U219" s="36"/>
      <c r="V219" s="36"/>
      <c r="W219" s="36">
        <v>30000000</v>
      </c>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4">
        <f t="shared" ref="AU219:AW220" si="150">AR219+AN219+AK219+AH219+AE219+AA219+W219+S219+O219</f>
        <v>30000000</v>
      </c>
      <c r="AV219" s="34">
        <f t="shared" si="150"/>
        <v>0</v>
      </c>
      <c r="AW219" s="34">
        <f t="shared" si="150"/>
        <v>0</v>
      </c>
      <c r="AX219" s="38"/>
    </row>
    <row r="220" spans="1:61" ht="69.75" customHeight="1" x14ac:dyDescent="0.2">
      <c r="A220" s="133"/>
      <c r="B220" s="133"/>
      <c r="C220" s="109">
        <v>13</v>
      </c>
      <c r="D220" s="100" t="s">
        <v>397</v>
      </c>
      <c r="E220" s="112" t="s">
        <v>504</v>
      </c>
      <c r="F220" s="435" t="s">
        <v>399</v>
      </c>
      <c r="G220" s="104">
        <v>194</v>
      </c>
      <c r="H220" s="319" t="s">
        <v>505</v>
      </c>
      <c r="I220" s="97" t="s">
        <v>506</v>
      </c>
      <c r="J220" s="101" t="s">
        <v>475</v>
      </c>
      <c r="K220" s="101">
        <v>14</v>
      </c>
      <c r="L220" s="102" t="s">
        <v>31</v>
      </c>
      <c r="M220" s="103">
        <v>2</v>
      </c>
      <c r="N220" s="102" t="s">
        <v>96</v>
      </c>
      <c r="O220" s="37"/>
      <c r="P220" s="37"/>
      <c r="Q220" s="37"/>
      <c r="R220" s="36"/>
      <c r="S220" s="36"/>
      <c r="T220" s="36"/>
      <c r="U220" s="36"/>
      <c r="V220" s="36"/>
      <c r="W220" s="36">
        <v>69500000</v>
      </c>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4">
        <f t="shared" si="150"/>
        <v>69500000</v>
      </c>
      <c r="AV220" s="34">
        <f t="shared" si="150"/>
        <v>0</v>
      </c>
      <c r="AW220" s="34">
        <f t="shared" si="150"/>
        <v>0</v>
      </c>
      <c r="AX220" s="38"/>
    </row>
    <row r="221" spans="1:61" ht="24.75" customHeight="1" x14ac:dyDescent="0.2">
      <c r="A221" s="133"/>
      <c r="B221" s="133"/>
      <c r="C221" s="89">
        <v>64</v>
      </c>
      <c r="D221" s="90" t="s">
        <v>507</v>
      </c>
      <c r="E221" s="93"/>
      <c r="F221" s="93"/>
      <c r="G221" s="92"/>
      <c r="H221" s="92"/>
      <c r="I221" s="92"/>
      <c r="J221" s="92"/>
      <c r="K221" s="92"/>
      <c r="L221" s="92"/>
      <c r="M221" s="92"/>
      <c r="N221" s="92"/>
      <c r="O221" s="26">
        <f t="shared" ref="O221:AW221" si="151">SUM(O222)</f>
        <v>0</v>
      </c>
      <c r="P221" s="26">
        <f t="shared" si="151"/>
        <v>0</v>
      </c>
      <c r="Q221" s="26">
        <f t="shared" si="151"/>
        <v>0</v>
      </c>
      <c r="R221" s="26"/>
      <c r="S221" s="26">
        <f t="shared" si="151"/>
        <v>0</v>
      </c>
      <c r="T221" s="26">
        <f t="shared" si="151"/>
        <v>0</v>
      </c>
      <c r="U221" s="26">
        <f t="shared" si="151"/>
        <v>0</v>
      </c>
      <c r="V221" s="26"/>
      <c r="W221" s="26">
        <f t="shared" si="151"/>
        <v>100000000</v>
      </c>
      <c r="X221" s="26">
        <f t="shared" si="151"/>
        <v>0</v>
      </c>
      <c r="Y221" s="26">
        <f t="shared" si="151"/>
        <v>0</v>
      </c>
      <c r="Z221" s="26"/>
      <c r="AA221" s="26">
        <f t="shared" si="151"/>
        <v>0</v>
      </c>
      <c r="AB221" s="26">
        <f t="shared" si="151"/>
        <v>0</v>
      </c>
      <c r="AC221" s="26">
        <f t="shared" si="151"/>
        <v>0</v>
      </c>
      <c r="AD221" s="26"/>
      <c r="AE221" s="26">
        <f t="shared" si="151"/>
        <v>0</v>
      </c>
      <c r="AF221" s="26">
        <f t="shared" si="151"/>
        <v>0</v>
      </c>
      <c r="AG221" s="26">
        <f t="shared" si="151"/>
        <v>0</v>
      </c>
      <c r="AH221" s="26">
        <f t="shared" si="151"/>
        <v>0</v>
      </c>
      <c r="AI221" s="26">
        <f t="shared" si="151"/>
        <v>0</v>
      </c>
      <c r="AJ221" s="26">
        <f t="shared" si="151"/>
        <v>0</v>
      </c>
      <c r="AK221" s="26">
        <f t="shared" si="151"/>
        <v>0</v>
      </c>
      <c r="AL221" s="26">
        <f t="shared" si="151"/>
        <v>0</v>
      </c>
      <c r="AM221" s="26">
        <f t="shared" si="151"/>
        <v>0</v>
      </c>
      <c r="AN221" s="26">
        <f t="shared" si="151"/>
        <v>0</v>
      </c>
      <c r="AO221" s="26">
        <f t="shared" si="151"/>
        <v>0</v>
      </c>
      <c r="AP221" s="26">
        <f t="shared" si="151"/>
        <v>0</v>
      </c>
      <c r="AQ221" s="26"/>
      <c r="AR221" s="26">
        <f t="shared" si="151"/>
        <v>0</v>
      </c>
      <c r="AS221" s="26">
        <f t="shared" si="151"/>
        <v>0</v>
      </c>
      <c r="AT221" s="26">
        <f t="shared" si="151"/>
        <v>0</v>
      </c>
      <c r="AU221" s="26">
        <f t="shared" si="151"/>
        <v>100000000</v>
      </c>
      <c r="AV221" s="26">
        <f t="shared" si="151"/>
        <v>0</v>
      </c>
      <c r="AW221" s="26">
        <f t="shared" si="151"/>
        <v>0</v>
      </c>
      <c r="AX221" s="26"/>
    </row>
    <row r="222" spans="1:61" ht="90" customHeight="1" x14ac:dyDescent="0.2">
      <c r="A222" s="133"/>
      <c r="B222" s="133"/>
      <c r="C222" s="114">
        <v>37</v>
      </c>
      <c r="D222" s="100" t="s">
        <v>393</v>
      </c>
      <c r="E222" s="244">
        <v>0.54610000000000003</v>
      </c>
      <c r="F222" s="201">
        <v>0.6</v>
      </c>
      <c r="G222" s="104">
        <v>195</v>
      </c>
      <c r="H222" s="319" t="s">
        <v>508</v>
      </c>
      <c r="I222" s="97" t="s">
        <v>509</v>
      </c>
      <c r="J222" s="101" t="s">
        <v>475</v>
      </c>
      <c r="K222" s="101">
        <v>14</v>
      </c>
      <c r="L222" s="102" t="s">
        <v>31</v>
      </c>
      <c r="M222" s="103">
        <v>10</v>
      </c>
      <c r="N222" s="102" t="s">
        <v>252</v>
      </c>
      <c r="O222" s="37"/>
      <c r="P222" s="37"/>
      <c r="Q222" s="37"/>
      <c r="R222" s="36"/>
      <c r="S222" s="36"/>
      <c r="T222" s="36"/>
      <c r="U222" s="36"/>
      <c r="V222" s="36"/>
      <c r="W222" s="36">
        <v>100000000</v>
      </c>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4">
        <f>AR222+AN222+AK222+AH222+AE222+AA222+W222+S222+O222</f>
        <v>100000000</v>
      </c>
      <c r="AV222" s="34">
        <f>AS222+AO222+AL222+AI222+AF222+AB222+X222+T222+P222</f>
        <v>0</v>
      </c>
      <c r="AW222" s="34">
        <f>AT222+AP222+AM222+AJ222+AG222+AC222+Y222+U222+Q222</f>
        <v>0</v>
      </c>
      <c r="AX222" s="38"/>
    </row>
    <row r="223" spans="1:61" ht="24.75" customHeight="1" x14ac:dyDescent="0.2">
      <c r="A223" s="133"/>
      <c r="B223" s="133"/>
      <c r="C223" s="89">
        <v>65</v>
      </c>
      <c r="D223" s="90" t="s">
        <v>510</v>
      </c>
      <c r="E223" s="93"/>
      <c r="F223" s="93"/>
      <c r="G223" s="92"/>
      <c r="H223" s="92"/>
      <c r="I223" s="92"/>
      <c r="J223" s="92"/>
      <c r="K223" s="92"/>
      <c r="L223" s="92"/>
      <c r="M223" s="92"/>
      <c r="N223" s="92"/>
      <c r="O223" s="60">
        <f t="shared" ref="O223:AW223" si="152">SUM(O224)</f>
        <v>0</v>
      </c>
      <c r="P223" s="60">
        <f t="shared" si="152"/>
        <v>0</v>
      </c>
      <c r="Q223" s="60">
        <f t="shared" si="152"/>
        <v>0</v>
      </c>
      <c r="R223" s="60"/>
      <c r="S223" s="60">
        <f t="shared" si="152"/>
        <v>0</v>
      </c>
      <c r="T223" s="60">
        <f t="shared" si="152"/>
        <v>0</v>
      </c>
      <c r="U223" s="60">
        <f t="shared" si="152"/>
        <v>0</v>
      </c>
      <c r="V223" s="60"/>
      <c r="W223" s="60">
        <f t="shared" si="152"/>
        <v>200000000</v>
      </c>
      <c r="X223" s="60">
        <f t="shared" si="152"/>
        <v>38980000</v>
      </c>
      <c r="Y223" s="60">
        <f t="shared" si="152"/>
        <v>14600000</v>
      </c>
      <c r="Z223" s="60"/>
      <c r="AA223" s="60">
        <f t="shared" si="152"/>
        <v>0</v>
      </c>
      <c r="AB223" s="60">
        <f t="shared" si="152"/>
        <v>0</v>
      </c>
      <c r="AC223" s="60">
        <f t="shared" si="152"/>
        <v>0</v>
      </c>
      <c r="AD223" s="60"/>
      <c r="AE223" s="60">
        <f t="shared" si="152"/>
        <v>0</v>
      </c>
      <c r="AF223" s="60">
        <f t="shared" si="152"/>
        <v>0</v>
      </c>
      <c r="AG223" s="60">
        <f t="shared" si="152"/>
        <v>0</v>
      </c>
      <c r="AH223" s="60">
        <f t="shared" si="152"/>
        <v>0</v>
      </c>
      <c r="AI223" s="60">
        <f t="shared" si="152"/>
        <v>0</v>
      </c>
      <c r="AJ223" s="60">
        <f t="shared" si="152"/>
        <v>0</v>
      </c>
      <c r="AK223" s="60">
        <f t="shared" si="152"/>
        <v>0</v>
      </c>
      <c r="AL223" s="60">
        <f t="shared" si="152"/>
        <v>0</v>
      </c>
      <c r="AM223" s="60">
        <f t="shared" si="152"/>
        <v>0</v>
      </c>
      <c r="AN223" s="60">
        <f t="shared" si="152"/>
        <v>0</v>
      </c>
      <c r="AO223" s="60">
        <f t="shared" si="152"/>
        <v>0</v>
      </c>
      <c r="AP223" s="60">
        <f t="shared" si="152"/>
        <v>0</v>
      </c>
      <c r="AQ223" s="60"/>
      <c r="AR223" s="60">
        <f t="shared" si="152"/>
        <v>0</v>
      </c>
      <c r="AS223" s="60">
        <f t="shared" si="152"/>
        <v>0</v>
      </c>
      <c r="AT223" s="60">
        <f t="shared" si="152"/>
        <v>0</v>
      </c>
      <c r="AU223" s="60">
        <f t="shared" si="152"/>
        <v>200000000</v>
      </c>
      <c r="AV223" s="60">
        <f t="shared" si="152"/>
        <v>38980000</v>
      </c>
      <c r="AW223" s="60">
        <f t="shared" si="152"/>
        <v>14600000</v>
      </c>
      <c r="AX223" s="60"/>
      <c r="AY223" s="337"/>
      <c r="AZ223" s="337"/>
      <c r="BA223" s="337"/>
      <c r="BB223" s="337"/>
      <c r="BC223" s="337"/>
      <c r="BD223" s="337"/>
      <c r="BE223" s="337"/>
      <c r="BF223" s="337"/>
      <c r="BG223" s="337"/>
      <c r="BH223" s="337"/>
      <c r="BI223" s="337"/>
    </row>
    <row r="224" spans="1:61" ht="53.25" customHeight="1" x14ac:dyDescent="0.2">
      <c r="A224" s="133"/>
      <c r="B224" s="133"/>
      <c r="C224" s="103" t="s">
        <v>724</v>
      </c>
      <c r="D224" s="100" t="s">
        <v>732</v>
      </c>
      <c r="E224" s="100" t="s">
        <v>511</v>
      </c>
      <c r="F224" s="100" t="s">
        <v>512</v>
      </c>
      <c r="G224" s="104">
        <v>196</v>
      </c>
      <c r="H224" s="319" t="s">
        <v>513</v>
      </c>
      <c r="I224" s="97" t="s">
        <v>514</v>
      </c>
      <c r="J224" s="101" t="s">
        <v>475</v>
      </c>
      <c r="K224" s="101">
        <v>14</v>
      </c>
      <c r="L224" s="102" t="s">
        <v>31</v>
      </c>
      <c r="M224" s="103">
        <v>5</v>
      </c>
      <c r="N224" s="102" t="s">
        <v>515</v>
      </c>
      <c r="O224" s="37"/>
      <c r="P224" s="37"/>
      <c r="Q224" s="37"/>
      <c r="R224" s="36"/>
      <c r="S224" s="36"/>
      <c r="T224" s="36"/>
      <c r="U224" s="36"/>
      <c r="V224" s="36"/>
      <c r="W224" s="36">
        <v>200000000</v>
      </c>
      <c r="X224" s="36">
        <v>38980000</v>
      </c>
      <c r="Y224" s="36">
        <v>14600000</v>
      </c>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4">
        <f>AR224+AN224+AK224+AH224+AE224+AA224+W224+S224+O224</f>
        <v>200000000</v>
      </c>
      <c r="AV224" s="34">
        <f>AS224+AO224+AL224+AI224+AF224+AB224+X224+T224+P224</f>
        <v>38980000</v>
      </c>
      <c r="AW224" s="34">
        <f>AT224+AP224+AM224+AJ224+AG224+AC224+Y224+U224+Q224</f>
        <v>14600000</v>
      </c>
      <c r="AX224" s="38"/>
    </row>
    <row r="225" spans="1:50" ht="24.75" customHeight="1" x14ac:dyDescent="0.2">
      <c r="A225" s="133"/>
      <c r="B225" s="133"/>
      <c r="C225" s="89">
        <v>66</v>
      </c>
      <c r="D225" s="90" t="s">
        <v>516</v>
      </c>
      <c r="E225" s="93"/>
      <c r="F225" s="93"/>
      <c r="G225" s="92"/>
      <c r="H225" s="92"/>
      <c r="I225" s="92"/>
      <c r="J225" s="92"/>
      <c r="K225" s="92"/>
      <c r="L225" s="92"/>
      <c r="M225" s="92"/>
      <c r="N225" s="92"/>
      <c r="O225" s="26">
        <f t="shared" ref="O225:AW225" si="153">SUM(O226)</f>
        <v>0</v>
      </c>
      <c r="P225" s="26">
        <f t="shared" si="153"/>
        <v>0</v>
      </c>
      <c r="Q225" s="26">
        <f t="shared" si="153"/>
        <v>0</v>
      </c>
      <c r="R225" s="26"/>
      <c r="S225" s="26">
        <f t="shared" si="153"/>
        <v>0</v>
      </c>
      <c r="T225" s="26">
        <f t="shared" si="153"/>
        <v>0</v>
      </c>
      <c r="U225" s="26">
        <f t="shared" si="153"/>
        <v>0</v>
      </c>
      <c r="V225" s="26"/>
      <c r="W225" s="26">
        <f t="shared" si="153"/>
        <v>160000000</v>
      </c>
      <c r="X225" s="26">
        <f t="shared" si="153"/>
        <v>34725000</v>
      </c>
      <c r="Y225" s="26">
        <f t="shared" si="153"/>
        <v>12150000</v>
      </c>
      <c r="Z225" s="26"/>
      <c r="AA225" s="26">
        <f t="shared" si="153"/>
        <v>0</v>
      </c>
      <c r="AB225" s="26">
        <f t="shared" si="153"/>
        <v>0</v>
      </c>
      <c r="AC225" s="26">
        <f t="shared" si="153"/>
        <v>0</v>
      </c>
      <c r="AD225" s="26"/>
      <c r="AE225" s="26">
        <f t="shared" si="153"/>
        <v>0</v>
      </c>
      <c r="AF225" s="26">
        <f t="shared" si="153"/>
        <v>0</v>
      </c>
      <c r="AG225" s="26">
        <f t="shared" si="153"/>
        <v>0</v>
      </c>
      <c r="AH225" s="26">
        <f t="shared" si="153"/>
        <v>0</v>
      </c>
      <c r="AI225" s="26">
        <f t="shared" si="153"/>
        <v>0</v>
      </c>
      <c r="AJ225" s="26">
        <f t="shared" si="153"/>
        <v>0</v>
      </c>
      <c r="AK225" s="26">
        <f t="shared" si="153"/>
        <v>0</v>
      </c>
      <c r="AL225" s="26">
        <f t="shared" si="153"/>
        <v>0</v>
      </c>
      <c r="AM225" s="26">
        <f t="shared" si="153"/>
        <v>0</v>
      </c>
      <c r="AN225" s="26">
        <f t="shared" si="153"/>
        <v>0</v>
      </c>
      <c r="AO225" s="26">
        <f t="shared" si="153"/>
        <v>0</v>
      </c>
      <c r="AP225" s="26">
        <f t="shared" si="153"/>
        <v>0</v>
      </c>
      <c r="AQ225" s="26"/>
      <c r="AR225" s="26">
        <f t="shared" si="153"/>
        <v>0</v>
      </c>
      <c r="AS225" s="26">
        <f t="shared" si="153"/>
        <v>0</v>
      </c>
      <c r="AT225" s="26">
        <f t="shared" si="153"/>
        <v>0</v>
      </c>
      <c r="AU225" s="26">
        <f t="shared" si="153"/>
        <v>160000000</v>
      </c>
      <c r="AV225" s="26">
        <f t="shared" si="153"/>
        <v>34725000</v>
      </c>
      <c r="AW225" s="26">
        <f t="shared" si="153"/>
        <v>12150000</v>
      </c>
      <c r="AX225" s="26"/>
    </row>
    <row r="226" spans="1:50" ht="65.25" customHeight="1" x14ac:dyDescent="0.2">
      <c r="A226" s="133"/>
      <c r="B226" s="133"/>
      <c r="C226" s="103" t="s">
        <v>724</v>
      </c>
      <c r="D226" s="100" t="s">
        <v>517</v>
      </c>
      <c r="E226" s="245">
        <v>0.307</v>
      </c>
      <c r="F226" s="246">
        <v>0.27</v>
      </c>
      <c r="G226" s="395">
        <v>197</v>
      </c>
      <c r="H226" s="439" t="s">
        <v>518</v>
      </c>
      <c r="I226" s="398" t="s">
        <v>519</v>
      </c>
      <c r="J226" s="101" t="s">
        <v>475</v>
      </c>
      <c r="K226" s="395">
        <v>14</v>
      </c>
      <c r="L226" s="392" t="s">
        <v>31</v>
      </c>
      <c r="M226" s="392">
        <v>5</v>
      </c>
      <c r="N226" s="392" t="s">
        <v>515</v>
      </c>
      <c r="O226" s="28"/>
      <c r="P226" s="28"/>
      <c r="Q226" s="28"/>
      <c r="R226" s="360"/>
      <c r="S226" s="360"/>
      <c r="T226" s="360"/>
      <c r="U226" s="360"/>
      <c r="V226" s="360"/>
      <c r="W226" s="360">
        <v>160000000</v>
      </c>
      <c r="X226" s="360">
        <v>34725000</v>
      </c>
      <c r="Y226" s="360">
        <v>12150000</v>
      </c>
      <c r="Z226" s="360"/>
      <c r="AA226" s="358"/>
      <c r="AB226" s="358"/>
      <c r="AC226" s="358"/>
      <c r="AD226" s="358"/>
      <c r="AE226" s="360"/>
      <c r="AF226" s="360"/>
      <c r="AG226" s="360"/>
      <c r="AH226" s="360"/>
      <c r="AI226" s="360"/>
      <c r="AJ226" s="360"/>
      <c r="AK226" s="360"/>
      <c r="AL226" s="360"/>
      <c r="AM226" s="360"/>
      <c r="AN226" s="360"/>
      <c r="AO226" s="360"/>
      <c r="AP226" s="360"/>
      <c r="AQ226" s="372"/>
      <c r="AR226" s="372"/>
      <c r="AS226" s="372"/>
      <c r="AT226" s="372"/>
      <c r="AU226" s="34">
        <f>AR226+AN226+AK226+AH226+AE226+AA226+W226+S226+O226</f>
        <v>160000000</v>
      </c>
      <c r="AV226" s="34">
        <f>AS226+AO226+AL226+AI226+AF226+AB226+X226+T226+P226</f>
        <v>34725000</v>
      </c>
      <c r="AW226" s="34">
        <f>AT226+AP226+AM226+AJ226+AG226+AC226+Y226+U226+Q226</f>
        <v>12150000</v>
      </c>
      <c r="AX226" s="38"/>
    </row>
    <row r="227" spans="1:50" ht="24.75" customHeight="1" x14ac:dyDescent="0.2">
      <c r="A227" s="133"/>
      <c r="B227" s="79">
        <v>19</v>
      </c>
      <c r="C227" s="131" t="s">
        <v>520</v>
      </c>
      <c r="D227" s="81"/>
      <c r="E227" s="81"/>
      <c r="F227" s="81"/>
      <c r="G227" s="132"/>
      <c r="H227" s="132"/>
      <c r="I227" s="132"/>
      <c r="J227" s="132"/>
      <c r="K227" s="132"/>
      <c r="L227" s="132"/>
      <c r="M227" s="132"/>
      <c r="N227" s="132"/>
      <c r="O227" s="25">
        <f t="shared" ref="O227:AW227" si="154">O228</f>
        <v>0</v>
      </c>
      <c r="P227" s="25">
        <f t="shared" si="154"/>
        <v>0</v>
      </c>
      <c r="Q227" s="25">
        <f t="shared" si="154"/>
        <v>0</v>
      </c>
      <c r="R227" s="25"/>
      <c r="S227" s="25">
        <f t="shared" si="154"/>
        <v>0</v>
      </c>
      <c r="T227" s="25">
        <f t="shared" si="154"/>
        <v>0</v>
      </c>
      <c r="U227" s="25">
        <f t="shared" si="154"/>
        <v>0</v>
      </c>
      <c r="V227" s="25"/>
      <c r="W227" s="25">
        <f t="shared" si="154"/>
        <v>3973520000</v>
      </c>
      <c r="X227" s="25">
        <f t="shared" si="154"/>
        <v>55373333</v>
      </c>
      <c r="Y227" s="25">
        <f t="shared" si="154"/>
        <v>20400000</v>
      </c>
      <c r="Z227" s="25"/>
      <c r="AA227" s="25">
        <f t="shared" si="154"/>
        <v>0</v>
      </c>
      <c r="AB227" s="25">
        <f t="shared" si="154"/>
        <v>0</v>
      </c>
      <c r="AC227" s="25">
        <f t="shared" si="154"/>
        <v>0</v>
      </c>
      <c r="AD227" s="25"/>
      <c r="AE227" s="25">
        <f t="shared" si="154"/>
        <v>0</v>
      </c>
      <c r="AF227" s="25">
        <f t="shared" si="154"/>
        <v>0</v>
      </c>
      <c r="AG227" s="25">
        <f t="shared" si="154"/>
        <v>0</v>
      </c>
      <c r="AH227" s="25">
        <f t="shared" si="154"/>
        <v>0</v>
      </c>
      <c r="AI227" s="25">
        <f t="shared" si="154"/>
        <v>0</v>
      </c>
      <c r="AJ227" s="25">
        <f t="shared" si="154"/>
        <v>0</v>
      </c>
      <c r="AK227" s="25">
        <f t="shared" si="154"/>
        <v>0</v>
      </c>
      <c r="AL227" s="25">
        <f t="shared" si="154"/>
        <v>0</v>
      </c>
      <c r="AM227" s="25">
        <f t="shared" si="154"/>
        <v>0</v>
      </c>
      <c r="AN227" s="25">
        <f t="shared" si="154"/>
        <v>0</v>
      </c>
      <c r="AO227" s="25">
        <f t="shared" si="154"/>
        <v>0</v>
      </c>
      <c r="AP227" s="25">
        <f t="shared" si="154"/>
        <v>0</v>
      </c>
      <c r="AQ227" s="25"/>
      <c r="AR227" s="25">
        <f t="shared" si="154"/>
        <v>0</v>
      </c>
      <c r="AS227" s="25">
        <f t="shared" si="154"/>
        <v>0</v>
      </c>
      <c r="AT227" s="25">
        <f t="shared" si="154"/>
        <v>0</v>
      </c>
      <c r="AU227" s="25">
        <f t="shared" si="154"/>
        <v>3973520000</v>
      </c>
      <c r="AV227" s="25">
        <f t="shared" si="154"/>
        <v>55373333</v>
      </c>
      <c r="AW227" s="25">
        <f t="shared" si="154"/>
        <v>20400000</v>
      </c>
      <c r="AX227" s="25"/>
    </row>
    <row r="228" spans="1:50" ht="24.75" customHeight="1" x14ac:dyDescent="0.2">
      <c r="A228" s="133"/>
      <c r="B228" s="400"/>
      <c r="C228" s="89">
        <v>67</v>
      </c>
      <c r="D228" s="90" t="s">
        <v>521</v>
      </c>
      <c r="E228" s="93"/>
      <c r="F228" s="93"/>
      <c r="G228" s="89"/>
      <c r="H228" s="89"/>
      <c r="I228" s="89"/>
      <c r="J228" s="89"/>
      <c r="K228" s="89"/>
      <c r="L228" s="89"/>
      <c r="M228" s="89"/>
      <c r="N228" s="89"/>
      <c r="O228" s="26">
        <f t="shared" ref="O228:AW228" si="155">SUM(O229:O232)</f>
        <v>0</v>
      </c>
      <c r="P228" s="26">
        <f t="shared" si="155"/>
        <v>0</v>
      </c>
      <c r="Q228" s="26">
        <f t="shared" si="155"/>
        <v>0</v>
      </c>
      <c r="R228" s="26"/>
      <c r="S228" s="26">
        <f t="shared" si="155"/>
        <v>0</v>
      </c>
      <c r="T228" s="26">
        <f t="shared" si="155"/>
        <v>0</v>
      </c>
      <c r="U228" s="26">
        <f t="shared" si="155"/>
        <v>0</v>
      </c>
      <c r="V228" s="26"/>
      <c r="W228" s="26">
        <f t="shared" si="155"/>
        <v>3973520000</v>
      </c>
      <c r="X228" s="26">
        <f t="shared" si="155"/>
        <v>55373333</v>
      </c>
      <c r="Y228" s="26">
        <f t="shared" si="155"/>
        <v>20400000</v>
      </c>
      <c r="Z228" s="26"/>
      <c r="AA228" s="26">
        <f t="shared" si="155"/>
        <v>0</v>
      </c>
      <c r="AB228" s="26">
        <f t="shared" si="155"/>
        <v>0</v>
      </c>
      <c r="AC228" s="26">
        <f t="shared" si="155"/>
        <v>0</v>
      </c>
      <c r="AD228" s="26"/>
      <c r="AE228" s="26">
        <f t="shared" si="155"/>
        <v>0</v>
      </c>
      <c r="AF228" s="26">
        <f t="shared" si="155"/>
        <v>0</v>
      </c>
      <c r="AG228" s="26">
        <f t="shared" si="155"/>
        <v>0</v>
      </c>
      <c r="AH228" s="26">
        <f t="shared" si="155"/>
        <v>0</v>
      </c>
      <c r="AI228" s="26">
        <f t="shared" si="155"/>
        <v>0</v>
      </c>
      <c r="AJ228" s="26">
        <f t="shared" si="155"/>
        <v>0</v>
      </c>
      <c r="AK228" s="26">
        <f t="shared" si="155"/>
        <v>0</v>
      </c>
      <c r="AL228" s="26">
        <f t="shared" si="155"/>
        <v>0</v>
      </c>
      <c r="AM228" s="26">
        <f t="shared" si="155"/>
        <v>0</v>
      </c>
      <c r="AN228" s="26">
        <f t="shared" si="155"/>
        <v>0</v>
      </c>
      <c r="AO228" s="26">
        <f t="shared" si="155"/>
        <v>0</v>
      </c>
      <c r="AP228" s="26">
        <f t="shared" si="155"/>
        <v>0</v>
      </c>
      <c r="AQ228" s="26"/>
      <c r="AR228" s="26">
        <f t="shared" si="155"/>
        <v>0</v>
      </c>
      <c r="AS228" s="26">
        <f t="shared" si="155"/>
        <v>0</v>
      </c>
      <c r="AT228" s="26">
        <f t="shared" si="155"/>
        <v>0</v>
      </c>
      <c r="AU228" s="26">
        <f t="shared" si="155"/>
        <v>3973520000</v>
      </c>
      <c r="AV228" s="26">
        <f t="shared" si="155"/>
        <v>55373333</v>
      </c>
      <c r="AW228" s="26">
        <f t="shared" si="155"/>
        <v>20400000</v>
      </c>
      <c r="AX228" s="26"/>
    </row>
    <row r="229" spans="1:50" ht="69" customHeight="1" x14ac:dyDescent="0.2">
      <c r="A229" s="133"/>
      <c r="B229" s="133"/>
      <c r="C229" s="391">
        <v>35</v>
      </c>
      <c r="D229" s="393" t="s">
        <v>522</v>
      </c>
      <c r="E229" s="395" t="s">
        <v>523</v>
      </c>
      <c r="F229" s="395" t="s">
        <v>524</v>
      </c>
      <c r="G229" s="104">
        <v>198</v>
      </c>
      <c r="H229" s="319" t="s">
        <v>525</v>
      </c>
      <c r="I229" s="97" t="s">
        <v>526</v>
      </c>
      <c r="J229" s="101" t="s">
        <v>475</v>
      </c>
      <c r="K229" s="101">
        <v>14</v>
      </c>
      <c r="L229" s="102" t="s">
        <v>31</v>
      </c>
      <c r="M229" s="104">
        <v>10</v>
      </c>
      <c r="N229" s="101" t="s">
        <v>252</v>
      </c>
      <c r="O229" s="37"/>
      <c r="P229" s="37"/>
      <c r="Q229" s="37"/>
      <c r="R229" s="36"/>
      <c r="S229" s="36"/>
      <c r="T229" s="36"/>
      <c r="U229" s="36"/>
      <c r="V229" s="36"/>
      <c r="W229" s="36">
        <v>120000000</v>
      </c>
      <c r="X229" s="36">
        <v>55373333</v>
      </c>
      <c r="Y229" s="36">
        <v>20400000</v>
      </c>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4">
        <f t="shared" ref="AU229:AW232" si="156">AR229+AN229+AK229+AH229+AE229+AA229+W229+S229+O229</f>
        <v>120000000</v>
      </c>
      <c r="AV229" s="34">
        <f t="shared" si="156"/>
        <v>55373333</v>
      </c>
      <c r="AW229" s="34">
        <f t="shared" si="156"/>
        <v>20400000</v>
      </c>
      <c r="AX229" s="38"/>
    </row>
    <row r="230" spans="1:50" ht="55.5" customHeight="1" x14ac:dyDescent="0.2">
      <c r="A230" s="133"/>
      <c r="B230" s="133"/>
      <c r="C230" s="110"/>
      <c r="D230" s="380"/>
      <c r="E230" s="144"/>
      <c r="F230" s="144"/>
      <c r="G230" s="104">
        <v>199</v>
      </c>
      <c r="H230" s="319" t="s">
        <v>527</v>
      </c>
      <c r="I230" s="97" t="s">
        <v>528</v>
      </c>
      <c r="J230" s="101" t="s">
        <v>475</v>
      </c>
      <c r="K230" s="101">
        <v>14</v>
      </c>
      <c r="L230" s="101" t="s">
        <v>39</v>
      </c>
      <c r="M230" s="104">
        <v>10</v>
      </c>
      <c r="N230" s="101" t="s">
        <v>252</v>
      </c>
      <c r="O230" s="37"/>
      <c r="P230" s="37"/>
      <c r="Q230" s="37"/>
      <c r="R230" s="36"/>
      <c r="S230" s="36"/>
      <c r="T230" s="36"/>
      <c r="U230" s="36"/>
      <c r="V230" s="36"/>
      <c r="W230" s="36">
        <v>40000000</v>
      </c>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4">
        <f t="shared" si="156"/>
        <v>40000000</v>
      </c>
      <c r="AV230" s="34">
        <f t="shared" si="156"/>
        <v>0</v>
      </c>
      <c r="AW230" s="34">
        <f t="shared" si="156"/>
        <v>0</v>
      </c>
      <c r="AX230" s="38"/>
    </row>
    <row r="231" spans="1:50" ht="45.75" customHeight="1" x14ac:dyDescent="0.2">
      <c r="A231" s="133"/>
      <c r="B231" s="133"/>
      <c r="C231" s="110"/>
      <c r="D231" s="380"/>
      <c r="E231" s="144"/>
      <c r="F231" s="144"/>
      <c r="G231" s="104">
        <v>200</v>
      </c>
      <c r="H231" s="319" t="s">
        <v>733</v>
      </c>
      <c r="I231" s="97" t="s">
        <v>529</v>
      </c>
      <c r="J231" s="101" t="s">
        <v>475</v>
      </c>
      <c r="K231" s="101">
        <v>14</v>
      </c>
      <c r="L231" s="102" t="s">
        <v>31</v>
      </c>
      <c r="M231" s="104">
        <v>3</v>
      </c>
      <c r="N231" s="101" t="s">
        <v>312</v>
      </c>
      <c r="O231" s="37"/>
      <c r="P231" s="37"/>
      <c r="Q231" s="37"/>
      <c r="R231" s="36"/>
      <c r="S231" s="36"/>
      <c r="T231" s="36"/>
      <c r="U231" s="36"/>
      <c r="V231" s="36"/>
      <c r="W231" s="36">
        <v>1144056000</v>
      </c>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4">
        <f t="shared" si="156"/>
        <v>1144056000</v>
      </c>
      <c r="AV231" s="34">
        <f t="shared" si="156"/>
        <v>0</v>
      </c>
      <c r="AW231" s="34">
        <f t="shared" si="156"/>
        <v>0</v>
      </c>
      <c r="AX231" s="38"/>
    </row>
    <row r="232" spans="1:50" ht="38.25" customHeight="1" x14ac:dyDescent="0.2">
      <c r="A232" s="133"/>
      <c r="B232" s="167"/>
      <c r="C232" s="109"/>
      <c r="D232" s="377"/>
      <c r="E232" s="151"/>
      <c r="F232" s="151"/>
      <c r="G232" s="104">
        <v>201</v>
      </c>
      <c r="H232" s="319" t="s">
        <v>530</v>
      </c>
      <c r="I232" s="97" t="s">
        <v>531</v>
      </c>
      <c r="J232" s="101" t="s">
        <v>475</v>
      </c>
      <c r="K232" s="101">
        <v>14</v>
      </c>
      <c r="L232" s="102" t="s">
        <v>31</v>
      </c>
      <c r="M232" s="104">
        <v>3</v>
      </c>
      <c r="N232" s="101" t="s">
        <v>312</v>
      </c>
      <c r="O232" s="32"/>
      <c r="P232" s="32"/>
      <c r="Q232" s="32"/>
      <c r="R232" s="361"/>
      <c r="S232" s="36"/>
      <c r="T232" s="36"/>
      <c r="U232" s="36"/>
      <c r="V232" s="36"/>
      <c r="W232" s="36">
        <v>2669464000</v>
      </c>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4">
        <f t="shared" si="156"/>
        <v>2669464000</v>
      </c>
      <c r="AV232" s="34">
        <f t="shared" si="156"/>
        <v>0</v>
      </c>
      <c r="AW232" s="34">
        <f t="shared" si="156"/>
        <v>0</v>
      </c>
      <c r="AX232" s="38"/>
    </row>
    <row r="233" spans="1:50" ht="24.75" customHeight="1" x14ac:dyDescent="0.2">
      <c r="A233" s="133"/>
      <c r="B233" s="79">
        <v>20</v>
      </c>
      <c r="C233" s="131" t="s">
        <v>532</v>
      </c>
      <c r="D233" s="81"/>
      <c r="E233" s="82"/>
      <c r="F233" s="82"/>
      <c r="G233" s="83"/>
      <c r="H233" s="83"/>
      <c r="I233" s="83"/>
      <c r="J233" s="83"/>
      <c r="K233" s="83"/>
      <c r="L233" s="83"/>
      <c r="M233" s="83"/>
      <c r="N233" s="83"/>
      <c r="O233" s="25">
        <f t="shared" ref="O233:AW233" si="157">O234+O237+O239+O241</f>
        <v>0</v>
      </c>
      <c r="P233" s="25">
        <f t="shared" si="157"/>
        <v>0</v>
      </c>
      <c r="Q233" s="25">
        <f t="shared" si="157"/>
        <v>0</v>
      </c>
      <c r="R233" s="25"/>
      <c r="S233" s="25">
        <f t="shared" si="157"/>
        <v>1384485471</v>
      </c>
      <c r="T233" s="25">
        <f t="shared" si="157"/>
        <v>202585591</v>
      </c>
      <c r="U233" s="25">
        <f t="shared" si="157"/>
        <v>60250000</v>
      </c>
      <c r="V233" s="25"/>
      <c r="W233" s="25">
        <f t="shared" si="157"/>
        <v>0</v>
      </c>
      <c r="X233" s="25">
        <f t="shared" si="157"/>
        <v>0</v>
      </c>
      <c r="Y233" s="25">
        <f t="shared" si="157"/>
        <v>0</v>
      </c>
      <c r="Z233" s="25"/>
      <c r="AA233" s="25">
        <f t="shared" si="157"/>
        <v>0</v>
      </c>
      <c r="AB233" s="25">
        <f t="shared" si="157"/>
        <v>0</v>
      </c>
      <c r="AC233" s="25">
        <f t="shared" si="157"/>
        <v>0</v>
      </c>
      <c r="AD233" s="25"/>
      <c r="AE233" s="25">
        <f t="shared" si="157"/>
        <v>0</v>
      </c>
      <c r="AF233" s="25">
        <f t="shared" si="157"/>
        <v>0</v>
      </c>
      <c r="AG233" s="25">
        <f t="shared" si="157"/>
        <v>0</v>
      </c>
      <c r="AH233" s="25">
        <f t="shared" si="157"/>
        <v>0</v>
      </c>
      <c r="AI233" s="25">
        <f t="shared" si="157"/>
        <v>0</v>
      </c>
      <c r="AJ233" s="25">
        <f t="shared" si="157"/>
        <v>0</v>
      </c>
      <c r="AK233" s="25">
        <f t="shared" si="157"/>
        <v>0</v>
      </c>
      <c r="AL233" s="25">
        <f t="shared" si="157"/>
        <v>0</v>
      </c>
      <c r="AM233" s="25">
        <f t="shared" si="157"/>
        <v>0</v>
      </c>
      <c r="AN233" s="25">
        <f t="shared" si="157"/>
        <v>0</v>
      </c>
      <c r="AO233" s="25">
        <f t="shared" si="157"/>
        <v>0</v>
      </c>
      <c r="AP233" s="25">
        <f t="shared" si="157"/>
        <v>0</v>
      </c>
      <c r="AQ233" s="25"/>
      <c r="AR233" s="25">
        <f t="shared" si="157"/>
        <v>0</v>
      </c>
      <c r="AS233" s="25">
        <f t="shared" si="157"/>
        <v>0</v>
      </c>
      <c r="AT233" s="25">
        <f t="shared" si="157"/>
        <v>0</v>
      </c>
      <c r="AU233" s="25">
        <f t="shared" si="157"/>
        <v>1384485471</v>
      </c>
      <c r="AV233" s="25">
        <f t="shared" si="157"/>
        <v>202585591</v>
      </c>
      <c r="AW233" s="25">
        <f t="shared" si="157"/>
        <v>60250000</v>
      </c>
      <c r="AX233" s="25"/>
    </row>
    <row r="234" spans="1:50" ht="24.75" customHeight="1" x14ac:dyDescent="0.2">
      <c r="A234" s="133"/>
      <c r="B234" s="400"/>
      <c r="C234" s="89">
        <v>68</v>
      </c>
      <c r="D234" s="90" t="s">
        <v>533</v>
      </c>
      <c r="E234" s="117"/>
      <c r="F234" s="117"/>
      <c r="G234" s="92"/>
      <c r="H234" s="92"/>
      <c r="I234" s="92"/>
      <c r="J234" s="92"/>
      <c r="K234" s="92"/>
      <c r="L234" s="92"/>
      <c r="M234" s="92"/>
      <c r="N234" s="92"/>
      <c r="O234" s="47">
        <f t="shared" ref="O234:AW234" si="158">SUM(O235:O236)</f>
        <v>0</v>
      </c>
      <c r="P234" s="47">
        <f t="shared" si="158"/>
        <v>0</v>
      </c>
      <c r="Q234" s="47">
        <f t="shared" si="158"/>
        <v>0</v>
      </c>
      <c r="R234" s="47"/>
      <c r="S234" s="47">
        <f t="shared" si="158"/>
        <v>837732618</v>
      </c>
      <c r="T234" s="47">
        <f t="shared" si="158"/>
        <v>124485591</v>
      </c>
      <c r="U234" s="47">
        <f t="shared" si="158"/>
        <v>39270000</v>
      </c>
      <c r="V234" s="47"/>
      <c r="W234" s="47">
        <f t="shared" si="158"/>
        <v>0</v>
      </c>
      <c r="X234" s="47">
        <f t="shared" si="158"/>
        <v>0</v>
      </c>
      <c r="Y234" s="47">
        <f t="shared" si="158"/>
        <v>0</v>
      </c>
      <c r="Z234" s="47"/>
      <c r="AA234" s="47">
        <f t="shared" si="158"/>
        <v>0</v>
      </c>
      <c r="AB234" s="47">
        <f t="shared" si="158"/>
        <v>0</v>
      </c>
      <c r="AC234" s="47">
        <f t="shared" si="158"/>
        <v>0</v>
      </c>
      <c r="AD234" s="47"/>
      <c r="AE234" s="47">
        <f t="shared" si="158"/>
        <v>0</v>
      </c>
      <c r="AF234" s="47">
        <f t="shared" si="158"/>
        <v>0</v>
      </c>
      <c r="AG234" s="47">
        <f t="shared" si="158"/>
        <v>0</v>
      </c>
      <c r="AH234" s="47">
        <f t="shared" si="158"/>
        <v>0</v>
      </c>
      <c r="AI234" s="47">
        <f t="shared" si="158"/>
        <v>0</v>
      </c>
      <c r="AJ234" s="47">
        <f t="shared" si="158"/>
        <v>0</v>
      </c>
      <c r="AK234" s="47">
        <f t="shared" si="158"/>
        <v>0</v>
      </c>
      <c r="AL234" s="47">
        <f t="shared" si="158"/>
        <v>0</v>
      </c>
      <c r="AM234" s="47">
        <f t="shared" si="158"/>
        <v>0</v>
      </c>
      <c r="AN234" s="47">
        <f t="shared" si="158"/>
        <v>0</v>
      </c>
      <c r="AO234" s="47">
        <f t="shared" si="158"/>
        <v>0</v>
      </c>
      <c r="AP234" s="47">
        <f t="shared" si="158"/>
        <v>0</v>
      </c>
      <c r="AQ234" s="47"/>
      <c r="AR234" s="47">
        <f t="shared" si="158"/>
        <v>0</v>
      </c>
      <c r="AS234" s="47">
        <f t="shared" si="158"/>
        <v>0</v>
      </c>
      <c r="AT234" s="47">
        <f t="shared" si="158"/>
        <v>0</v>
      </c>
      <c r="AU234" s="47">
        <f t="shared" si="158"/>
        <v>837732618</v>
      </c>
      <c r="AV234" s="47">
        <f t="shared" si="158"/>
        <v>124485591</v>
      </c>
      <c r="AW234" s="47">
        <f t="shared" si="158"/>
        <v>39270000</v>
      </c>
      <c r="AX234" s="47"/>
    </row>
    <row r="235" spans="1:50" ht="45.75" customHeight="1" x14ac:dyDescent="0.2">
      <c r="A235" s="133"/>
      <c r="B235" s="133"/>
      <c r="C235" s="391">
        <v>36</v>
      </c>
      <c r="D235" s="471" t="s">
        <v>534</v>
      </c>
      <c r="E235" s="438">
        <v>0.4</v>
      </c>
      <c r="F235" s="438">
        <v>0.6</v>
      </c>
      <c r="G235" s="104">
        <v>202</v>
      </c>
      <c r="H235" s="319" t="s">
        <v>535</v>
      </c>
      <c r="I235" s="107" t="s">
        <v>536</v>
      </c>
      <c r="J235" s="101" t="s">
        <v>537</v>
      </c>
      <c r="K235" s="194">
        <v>4</v>
      </c>
      <c r="L235" s="122" t="s">
        <v>31</v>
      </c>
      <c r="M235" s="103">
        <v>3</v>
      </c>
      <c r="N235" s="102" t="s">
        <v>312</v>
      </c>
      <c r="O235" s="37"/>
      <c r="P235" s="37"/>
      <c r="Q235" s="37"/>
      <c r="R235" s="36"/>
      <c r="S235" s="36">
        <v>646961538</v>
      </c>
      <c r="T235" s="36">
        <v>110665591</v>
      </c>
      <c r="U235" s="36">
        <v>25450000</v>
      </c>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4">
        <f t="shared" ref="AU235:AW236" si="159">AR235+AN235+AK235+AH235+AE235+AA235+W235+S235+O235</f>
        <v>646961538</v>
      </c>
      <c r="AV235" s="34">
        <f t="shared" si="159"/>
        <v>110665591</v>
      </c>
      <c r="AW235" s="34">
        <f t="shared" si="159"/>
        <v>25450000</v>
      </c>
      <c r="AX235" s="38"/>
    </row>
    <row r="236" spans="1:50" ht="61.5" customHeight="1" x14ac:dyDescent="0.2">
      <c r="A236" s="133"/>
      <c r="B236" s="133"/>
      <c r="C236" s="109"/>
      <c r="D236" s="473"/>
      <c r="E236" s="173"/>
      <c r="F236" s="173"/>
      <c r="G236" s="104">
        <v>203</v>
      </c>
      <c r="H236" s="319" t="s">
        <v>538</v>
      </c>
      <c r="I236" s="107" t="s">
        <v>539</v>
      </c>
      <c r="J236" s="101" t="s">
        <v>537</v>
      </c>
      <c r="K236" s="194">
        <v>4</v>
      </c>
      <c r="L236" s="122" t="s">
        <v>31</v>
      </c>
      <c r="M236" s="103">
        <v>3</v>
      </c>
      <c r="N236" s="102" t="s">
        <v>312</v>
      </c>
      <c r="O236" s="37"/>
      <c r="P236" s="37"/>
      <c r="Q236" s="37"/>
      <c r="R236" s="36"/>
      <c r="S236" s="36">
        <v>190771080</v>
      </c>
      <c r="T236" s="36">
        <v>13820000</v>
      </c>
      <c r="U236" s="36">
        <v>13820000</v>
      </c>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4">
        <f t="shared" si="159"/>
        <v>190771080</v>
      </c>
      <c r="AV236" s="34">
        <f t="shared" si="159"/>
        <v>13820000</v>
      </c>
      <c r="AW236" s="34">
        <f t="shared" si="159"/>
        <v>13820000</v>
      </c>
      <c r="AX236" s="38"/>
    </row>
    <row r="237" spans="1:50" ht="24.75" customHeight="1" x14ac:dyDescent="0.2">
      <c r="A237" s="133"/>
      <c r="B237" s="133"/>
      <c r="C237" s="89">
        <v>69</v>
      </c>
      <c r="D237" s="90" t="s">
        <v>540</v>
      </c>
      <c r="E237" s="93"/>
      <c r="F237" s="93"/>
      <c r="G237" s="89"/>
      <c r="H237" s="89"/>
      <c r="I237" s="89"/>
      <c r="J237" s="89"/>
      <c r="K237" s="89"/>
      <c r="L237" s="89"/>
      <c r="M237" s="89"/>
      <c r="N237" s="89"/>
      <c r="O237" s="26">
        <f t="shared" ref="O237:AW237" si="160">SUM(O238)</f>
        <v>0</v>
      </c>
      <c r="P237" s="26">
        <f t="shared" si="160"/>
        <v>0</v>
      </c>
      <c r="Q237" s="26">
        <f t="shared" si="160"/>
        <v>0</v>
      </c>
      <c r="R237" s="26"/>
      <c r="S237" s="26">
        <f t="shared" si="160"/>
        <v>170200000</v>
      </c>
      <c r="T237" s="26">
        <f t="shared" si="160"/>
        <v>7000000</v>
      </c>
      <c r="U237" s="26">
        <f t="shared" si="160"/>
        <v>2100000</v>
      </c>
      <c r="V237" s="26"/>
      <c r="W237" s="26">
        <f t="shared" si="160"/>
        <v>0</v>
      </c>
      <c r="X237" s="26">
        <f t="shared" si="160"/>
        <v>0</v>
      </c>
      <c r="Y237" s="26">
        <f t="shared" si="160"/>
        <v>0</v>
      </c>
      <c r="Z237" s="26"/>
      <c r="AA237" s="26">
        <f t="shared" si="160"/>
        <v>0</v>
      </c>
      <c r="AB237" s="26">
        <f t="shared" si="160"/>
        <v>0</v>
      </c>
      <c r="AC237" s="26">
        <f t="shared" si="160"/>
        <v>0</v>
      </c>
      <c r="AD237" s="26"/>
      <c r="AE237" s="26">
        <f t="shared" si="160"/>
        <v>0</v>
      </c>
      <c r="AF237" s="26">
        <f t="shared" si="160"/>
        <v>0</v>
      </c>
      <c r="AG237" s="26">
        <f t="shared" si="160"/>
        <v>0</v>
      </c>
      <c r="AH237" s="26">
        <f t="shared" si="160"/>
        <v>0</v>
      </c>
      <c r="AI237" s="26">
        <f t="shared" si="160"/>
        <v>0</v>
      </c>
      <c r="AJ237" s="26">
        <f t="shared" si="160"/>
        <v>0</v>
      </c>
      <c r="AK237" s="26">
        <f t="shared" si="160"/>
        <v>0</v>
      </c>
      <c r="AL237" s="26">
        <f t="shared" si="160"/>
        <v>0</v>
      </c>
      <c r="AM237" s="26">
        <f t="shared" si="160"/>
        <v>0</v>
      </c>
      <c r="AN237" s="26">
        <f t="shared" si="160"/>
        <v>0</v>
      </c>
      <c r="AO237" s="26">
        <f t="shared" si="160"/>
        <v>0</v>
      </c>
      <c r="AP237" s="26">
        <f t="shared" si="160"/>
        <v>0</v>
      </c>
      <c r="AQ237" s="26"/>
      <c r="AR237" s="26">
        <f t="shared" si="160"/>
        <v>0</v>
      </c>
      <c r="AS237" s="26">
        <f t="shared" si="160"/>
        <v>0</v>
      </c>
      <c r="AT237" s="26">
        <f t="shared" si="160"/>
        <v>0</v>
      </c>
      <c r="AU237" s="26">
        <f t="shared" si="160"/>
        <v>170200000</v>
      </c>
      <c r="AV237" s="26">
        <f t="shared" si="160"/>
        <v>7000000</v>
      </c>
      <c r="AW237" s="26">
        <f t="shared" si="160"/>
        <v>2100000</v>
      </c>
      <c r="AX237" s="26"/>
    </row>
    <row r="238" spans="1:50" ht="57.75" customHeight="1" x14ac:dyDescent="0.2">
      <c r="A238" s="133"/>
      <c r="B238" s="133"/>
      <c r="C238" s="114">
        <v>36</v>
      </c>
      <c r="D238" s="393" t="s">
        <v>534</v>
      </c>
      <c r="E238" s="438">
        <v>0.4</v>
      </c>
      <c r="F238" s="438">
        <v>0.6</v>
      </c>
      <c r="G238" s="104">
        <v>204</v>
      </c>
      <c r="H238" s="319" t="s">
        <v>541</v>
      </c>
      <c r="I238" s="107" t="s">
        <v>542</v>
      </c>
      <c r="J238" s="101" t="s">
        <v>537</v>
      </c>
      <c r="K238" s="194">
        <v>4</v>
      </c>
      <c r="L238" s="122" t="s">
        <v>31</v>
      </c>
      <c r="M238" s="103">
        <v>3</v>
      </c>
      <c r="N238" s="102" t="s">
        <v>312</v>
      </c>
      <c r="O238" s="37"/>
      <c r="P238" s="37"/>
      <c r="Q238" s="37"/>
      <c r="R238" s="36"/>
      <c r="S238" s="36">
        <v>170200000</v>
      </c>
      <c r="T238" s="36">
        <v>7000000</v>
      </c>
      <c r="U238" s="36">
        <v>2100000</v>
      </c>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4">
        <f>AR238+AN238+AK238+AH238+AE238+AA238+W238+S238+O238</f>
        <v>170200000</v>
      </c>
      <c r="AV238" s="34">
        <f>AS238+AO238+AL238+AI238+AF238+AB238+X238+T238+P238</f>
        <v>7000000</v>
      </c>
      <c r="AW238" s="34">
        <f>AT238+AP238+AM238+AJ238+AG238+AC238+Y238+U238+Q238</f>
        <v>2100000</v>
      </c>
      <c r="AX238" s="38"/>
    </row>
    <row r="239" spans="1:50" ht="24.75" customHeight="1" x14ac:dyDescent="0.2">
      <c r="A239" s="133"/>
      <c r="B239" s="133"/>
      <c r="C239" s="89">
        <v>70</v>
      </c>
      <c r="D239" s="191" t="s">
        <v>543</v>
      </c>
      <c r="E239" s="117"/>
      <c r="F239" s="117"/>
      <c r="G239" s="92"/>
      <c r="H239" s="92"/>
      <c r="I239" s="92"/>
      <c r="J239" s="92"/>
      <c r="K239" s="92"/>
      <c r="L239" s="92"/>
      <c r="M239" s="92"/>
      <c r="N239" s="92"/>
      <c r="O239" s="56">
        <f t="shared" ref="O239:AW239" si="161">SUM(O240)</f>
        <v>0</v>
      </c>
      <c r="P239" s="56">
        <f t="shared" si="161"/>
        <v>0</v>
      </c>
      <c r="Q239" s="56">
        <f t="shared" si="161"/>
        <v>0</v>
      </c>
      <c r="R239" s="56"/>
      <c r="S239" s="56">
        <f t="shared" si="161"/>
        <v>200000000</v>
      </c>
      <c r="T239" s="56">
        <f t="shared" si="161"/>
        <v>7000000</v>
      </c>
      <c r="U239" s="56">
        <f t="shared" si="161"/>
        <v>1750000</v>
      </c>
      <c r="V239" s="56"/>
      <c r="W239" s="56">
        <f t="shared" si="161"/>
        <v>0</v>
      </c>
      <c r="X239" s="56">
        <f t="shared" si="161"/>
        <v>0</v>
      </c>
      <c r="Y239" s="56">
        <f t="shared" si="161"/>
        <v>0</v>
      </c>
      <c r="Z239" s="56"/>
      <c r="AA239" s="56">
        <f t="shared" si="161"/>
        <v>0</v>
      </c>
      <c r="AB239" s="56">
        <f t="shared" si="161"/>
        <v>0</v>
      </c>
      <c r="AC239" s="56">
        <f t="shared" si="161"/>
        <v>0</v>
      </c>
      <c r="AD239" s="56"/>
      <c r="AE239" s="56">
        <f t="shared" si="161"/>
        <v>0</v>
      </c>
      <c r="AF239" s="56">
        <f t="shared" si="161"/>
        <v>0</v>
      </c>
      <c r="AG239" s="56">
        <f t="shared" si="161"/>
        <v>0</v>
      </c>
      <c r="AH239" s="56">
        <f t="shared" si="161"/>
        <v>0</v>
      </c>
      <c r="AI239" s="56">
        <f t="shared" si="161"/>
        <v>0</v>
      </c>
      <c r="AJ239" s="56">
        <f t="shared" si="161"/>
        <v>0</v>
      </c>
      <c r="AK239" s="56">
        <f t="shared" si="161"/>
        <v>0</v>
      </c>
      <c r="AL239" s="56">
        <f t="shared" si="161"/>
        <v>0</v>
      </c>
      <c r="AM239" s="56">
        <f t="shared" si="161"/>
        <v>0</v>
      </c>
      <c r="AN239" s="56">
        <f t="shared" si="161"/>
        <v>0</v>
      </c>
      <c r="AO239" s="56">
        <f t="shared" si="161"/>
        <v>0</v>
      </c>
      <c r="AP239" s="56">
        <f t="shared" si="161"/>
        <v>0</v>
      </c>
      <c r="AQ239" s="56"/>
      <c r="AR239" s="56">
        <f t="shared" si="161"/>
        <v>0</v>
      </c>
      <c r="AS239" s="56">
        <f t="shared" si="161"/>
        <v>0</v>
      </c>
      <c r="AT239" s="56">
        <f t="shared" si="161"/>
        <v>0</v>
      </c>
      <c r="AU239" s="56">
        <f t="shared" si="161"/>
        <v>200000000</v>
      </c>
      <c r="AV239" s="56">
        <f t="shared" si="161"/>
        <v>7000000</v>
      </c>
      <c r="AW239" s="56">
        <f t="shared" si="161"/>
        <v>1750000</v>
      </c>
      <c r="AX239" s="437"/>
    </row>
    <row r="240" spans="1:50" ht="52.5" customHeight="1" x14ac:dyDescent="0.2">
      <c r="A240" s="133"/>
      <c r="B240" s="133"/>
      <c r="C240" s="114">
        <v>36</v>
      </c>
      <c r="D240" s="393" t="s">
        <v>534</v>
      </c>
      <c r="E240" s="438">
        <v>0.4</v>
      </c>
      <c r="F240" s="438">
        <v>0.6</v>
      </c>
      <c r="G240" s="104">
        <v>205</v>
      </c>
      <c r="H240" s="319" t="s">
        <v>544</v>
      </c>
      <c r="I240" s="107" t="s">
        <v>545</v>
      </c>
      <c r="J240" s="101" t="s">
        <v>537</v>
      </c>
      <c r="K240" s="194">
        <v>4</v>
      </c>
      <c r="L240" s="122" t="s">
        <v>39</v>
      </c>
      <c r="M240" s="103">
        <v>10</v>
      </c>
      <c r="N240" s="102" t="s">
        <v>252</v>
      </c>
      <c r="O240" s="46"/>
      <c r="P240" s="46"/>
      <c r="Q240" s="46"/>
      <c r="R240" s="362"/>
      <c r="S240" s="36">
        <v>200000000</v>
      </c>
      <c r="T240" s="36">
        <v>7000000</v>
      </c>
      <c r="U240" s="36">
        <v>1750000</v>
      </c>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4">
        <f>AR240+AN240+AK240+AH240+AE240+AA240+W240+S240+O240</f>
        <v>200000000</v>
      </c>
      <c r="AV240" s="34">
        <f>AS240+AO240+AL240+AI240+AF240+AB240+X240+T240+P240</f>
        <v>7000000</v>
      </c>
      <c r="AW240" s="34">
        <f>AT240+AP240+AM240+AJ240+AG240+AC240+Y240+U240+Q240</f>
        <v>1750000</v>
      </c>
      <c r="AX240" s="38"/>
    </row>
    <row r="241" spans="1:50" ht="24.75" customHeight="1" x14ac:dyDescent="0.2">
      <c r="A241" s="133"/>
      <c r="B241" s="133"/>
      <c r="C241" s="89">
        <v>71</v>
      </c>
      <c r="D241" s="90" t="s">
        <v>546</v>
      </c>
      <c r="E241" s="93"/>
      <c r="F241" s="93"/>
      <c r="G241" s="92"/>
      <c r="H241" s="92"/>
      <c r="I241" s="92"/>
      <c r="J241" s="92"/>
      <c r="K241" s="92"/>
      <c r="L241" s="92"/>
      <c r="M241" s="92"/>
      <c r="N241" s="92"/>
      <c r="O241" s="26">
        <f t="shared" ref="O241:AW241" si="162">SUM(O242:O244)</f>
        <v>0</v>
      </c>
      <c r="P241" s="26">
        <f t="shared" si="162"/>
        <v>0</v>
      </c>
      <c r="Q241" s="26">
        <f t="shared" si="162"/>
        <v>0</v>
      </c>
      <c r="R241" s="26"/>
      <c r="S241" s="26">
        <f t="shared" si="162"/>
        <v>176552853</v>
      </c>
      <c r="T241" s="26">
        <f t="shared" si="162"/>
        <v>64100000</v>
      </c>
      <c r="U241" s="26">
        <f t="shared" si="162"/>
        <v>17130000</v>
      </c>
      <c r="V241" s="26"/>
      <c r="W241" s="26">
        <f t="shared" si="162"/>
        <v>0</v>
      </c>
      <c r="X241" s="26">
        <f t="shared" si="162"/>
        <v>0</v>
      </c>
      <c r="Y241" s="26">
        <f t="shared" si="162"/>
        <v>0</v>
      </c>
      <c r="Z241" s="26"/>
      <c r="AA241" s="26">
        <f t="shared" si="162"/>
        <v>0</v>
      </c>
      <c r="AB241" s="26">
        <f t="shared" si="162"/>
        <v>0</v>
      </c>
      <c r="AC241" s="26">
        <f t="shared" si="162"/>
        <v>0</v>
      </c>
      <c r="AD241" s="26"/>
      <c r="AE241" s="26">
        <f t="shared" si="162"/>
        <v>0</v>
      </c>
      <c r="AF241" s="26">
        <f t="shared" si="162"/>
        <v>0</v>
      </c>
      <c r="AG241" s="26">
        <f t="shared" si="162"/>
        <v>0</v>
      </c>
      <c r="AH241" s="26">
        <f t="shared" si="162"/>
        <v>0</v>
      </c>
      <c r="AI241" s="26">
        <f t="shared" si="162"/>
        <v>0</v>
      </c>
      <c r="AJ241" s="26">
        <f t="shared" si="162"/>
        <v>0</v>
      </c>
      <c r="AK241" s="26">
        <f t="shared" si="162"/>
        <v>0</v>
      </c>
      <c r="AL241" s="26">
        <f t="shared" si="162"/>
        <v>0</v>
      </c>
      <c r="AM241" s="26">
        <f t="shared" si="162"/>
        <v>0</v>
      </c>
      <c r="AN241" s="26">
        <f t="shared" si="162"/>
        <v>0</v>
      </c>
      <c r="AO241" s="26">
        <f t="shared" si="162"/>
        <v>0</v>
      </c>
      <c r="AP241" s="26">
        <f t="shared" si="162"/>
        <v>0</v>
      </c>
      <c r="AQ241" s="26"/>
      <c r="AR241" s="26">
        <f t="shared" si="162"/>
        <v>0</v>
      </c>
      <c r="AS241" s="26">
        <f t="shared" si="162"/>
        <v>0</v>
      </c>
      <c r="AT241" s="26">
        <f t="shared" si="162"/>
        <v>0</v>
      </c>
      <c r="AU241" s="26">
        <f t="shared" si="162"/>
        <v>176552853</v>
      </c>
      <c r="AV241" s="26">
        <f t="shared" si="162"/>
        <v>64100000</v>
      </c>
      <c r="AW241" s="26">
        <f t="shared" si="162"/>
        <v>17130000</v>
      </c>
      <c r="AX241" s="26"/>
    </row>
    <row r="242" spans="1:50" ht="96" customHeight="1" x14ac:dyDescent="0.2">
      <c r="A242" s="133"/>
      <c r="B242" s="133"/>
      <c r="C242" s="391">
        <v>36</v>
      </c>
      <c r="D242" s="471" t="s">
        <v>534</v>
      </c>
      <c r="E242" s="438">
        <v>0.4</v>
      </c>
      <c r="F242" s="438">
        <v>0.6</v>
      </c>
      <c r="G242" s="104">
        <v>206</v>
      </c>
      <c r="H242" s="319" t="s">
        <v>547</v>
      </c>
      <c r="I242" s="107" t="s">
        <v>548</v>
      </c>
      <c r="J242" s="101" t="s">
        <v>537</v>
      </c>
      <c r="K242" s="194">
        <v>4</v>
      </c>
      <c r="L242" s="122" t="s">
        <v>31</v>
      </c>
      <c r="M242" s="103">
        <v>10</v>
      </c>
      <c r="N242" s="102" t="s">
        <v>252</v>
      </c>
      <c r="O242" s="37"/>
      <c r="P242" s="37"/>
      <c r="Q242" s="37"/>
      <c r="R242" s="36"/>
      <c r="S242" s="36">
        <v>55000000</v>
      </c>
      <c r="T242" s="36">
        <v>50620000</v>
      </c>
      <c r="U242" s="36">
        <v>11010000</v>
      </c>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4">
        <f t="shared" ref="AU242:AW244" si="163">AR242+AN242+AK242+AH242+AE242+AA242+W242+S242+O242</f>
        <v>55000000</v>
      </c>
      <c r="AV242" s="34">
        <f t="shared" si="163"/>
        <v>50620000</v>
      </c>
      <c r="AW242" s="34">
        <f t="shared" si="163"/>
        <v>11010000</v>
      </c>
      <c r="AX242" s="38"/>
    </row>
    <row r="243" spans="1:50" ht="47.25" customHeight="1" x14ac:dyDescent="0.2">
      <c r="A243" s="133"/>
      <c r="B243" s="133"/>
      <c r="C243" s="110"/>
      <c r="D243" s="472"/>
      <c r="E243" s="247"/>
      <c r="F243" s="247"/>
      <c r="G243" s="104">
        <v>207</v>
      </c>
      <c r="H243" s="319" t="s">
        <v>549</v>
      </c>
      <c r="I243" s="107" t="s">
        <v>550</v>
      </c>
      <c r="J243" s="101" t="s">
        <v>537</v>
      </c>
      <c r="K243" s="194">
        <v>4</v>
      </c>
      <c r="L243" s="122" t="s">
        <v>39</v>
      </c>
      <c r="M243" s="103">
        <v>3</v>
      </c>
      <c r="N243" s="102" t="s">
        <v>312</v>
      </c>
      <c r="O243" s="37"/>
      <c r="P243" s="37"/>
      <c r="Q243" s="37"/>
      <c r="R243" s="36"/>
      <c r="S243" s="36">
        <v>66552853</v>
      </c>
      <c r="T243" s="36">
        <v>4000000</v>
      </c>
      <c r="U243" s="36">
        <v>1500000</v>
      </c>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4">
        <f t="shared" si="163"/>
        <v>66552853</v>
      </c>
      <c r="AV243" s="34">
        <f t="shared" si="163"/>
        <v>4000000</v>
      </c>
      <c r="AW243" s="34">
        <f t="shared" si="163"/>
        <v>1500000</v>
      </c>
      <c r="AX243" s="38"/>
    </row>
    <row r="244" spans="1:50" ht="57.75" customHeight="1" x14ac:dyDescent="0.2">
      <c r="A244" s="133"/>
      <c r="B244" s="167"/>
      <c r="C244" s="109"/>
      <c r="D244" s="473"/>
      <c r="E244" s="173"/>
      <c r="F244" s="173"/>
      <c r="G244" s="104">
        <v>208</v>
      </c>
      <c r="H244" s="319" t="s">
        <v>551</v>
      </c>
      <c r="I244" s="107" t="s">
        <v>552</v>
      </c>
      <c r="J244" s="101" t="s">
        <v>537</v>
      </c>
      <c r="K244" s="194">
        <v>4</v>
      </c>
      <c r="L244" s="122" t="s">
        <v>31</v>
      </c>
      <c r="M244" s="103">
        <v>10</v>
      </c>
      <c r="N244" s="102" t="s">
        <v>252</v>
      </c>
      <c r="O244" s="37"/>
      <c r="P244" s="37"/>
      <c r="Q244" s="37"/>
      <c r="R244" s="36"/>
      <c r="S244" s="36">
        <v>55000000</v>
      </c>
      <c r="T244" s="36">
        <v>9480000</v>
      </c>
      <c r="U244" s="36">
        <v>4620000</v>
      </c>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4">
        <f t="shared" si="163"/>
        <v>55000000</v>
      </c>
      <c r="AV244" s="34">
        <f t="shared" si="163"/>
        <v>9480000</v>
      </c>
      <c r="AW244" s="34">
        <f t="shared" si="163"/>
        <v>4620000</v>
      </c>
      <c r="AX244" s="38"/>
    </row>
    <row r="245" spans="1:50" ht="24.75" customHeight="1" x14ac:dyDescent="0.2">
      <c r="A245" s="133"/>
      <c r="B245" s="79">
        <v>21</v>
      </c>
      <c r="C245" s="131" t="s">
        <v>553</v>
      </c>
      <c r="D245" s="81"/>
      <c r="E245" s="82"/>
      <c r="F245" s="81"/>
      <c r="G245" s="83"/>
      <c r="H245" s="83"/>
      <c r="I245" s="83"/>
      <c r="J245" s="83"/>
      <c r="K245" s="83"/>
      <c r="L245" s="83"/>
      <c r="M245" s="83"/>
      <c r="N245" s="83"/>
      <c r="O245" s="25">
        <f t="shared" ref="O245:AW245" si="164">O246+O250</f>
        <v>0</v>
      </c>
      <c r="P245" s="25">
        <f t="shared" si="164"/>
        <v>0</v>
      </c>
      <c r="Q245" s="25">
        <f t="shared" si="164"/>
        <v>0</v>
      </c>
      <c r="R245" s="25"/>
      <c r="S245" s="25">
        <f t="shared" si="164"/>
        <v>179000000</v>
      </c>
      <c r="T245" s="25">
        <f t="shared" si="164"/>
        <v>63933333</v>
      </c>
      <c r="U245" s="25">
        <f t="shared" si="164"/>
        <v>25483333</v>
      </c>
      <c r="V245" s="25"/>
      <c r="W245" s="25">
        <f t="shared" si="164"/>
        <v>0</v>
      </c>
      <c r="X245" s="25">
        <f t="shared" si="164"/>
        <v>0</v>
      </c>
      <c r="Y245" s="25">
        <f t="shared" si="164"/>
        <v>0</v>
      </c>
      <c r="Z245" s="25"/>
      <c r="AA245" s="25">
        <f t="shared" si="164"/>
        <v>0</v>
      </c>
      <c r="AB245" s="25">
        <f t="shared" si="164"/>
        <v>0</v>
      </c>
      <c r="AC245" s="25">
        <f t="shared" si="164"/>
        <v>0</v>
      </c>
      <c r="AD245" s="25"/>
      <c r="AE245" s="25">
        <f t="shared" si="164"/>
        <v>0</v>
      </c>
      <c r="AF245" s="25">
        <f t="shared" si="164"/>
        <v>0</v>
      </c>
      <c r="AG245" s="25">
        <f t="shared" si="164"/>
        <v>0</v>
      </c>
      <c r="AH245" s="25">
        <f t="shared" si="164"/>
        <v>0</v>
      </c>
      <c r="AI245" s="25">
        <f t="shared" si="164"/>
        <v>0</v>
      </c>
      <c r="AJ245" s="25">
        <f t="shared" si="164"/>
        <v>0</v>
      </c>
      <c r="AK245" s="25">
        <f t="shared" si="164"/>
        <v>0</v>
      </c>
      <c r="AL245" s="25">
        <f t="shared" si="164"/>
        <v>0</v>
      </c>
      <c r="AM245" s="25">
        <f t="shared" si="164"/>
        <v>0</v>
      </c>
      <c r="AN245" s="25">
        <f t="shared" si="164"/>
        <v>0</v>
      </c>
      <c r="AO245" s="25">
        <f t="shared" si="164"/>
        <v>0</v>
      </c>
      <c r="AP245" s="25">
        <f t="shared" si="164"/>
        <v>0</v>
      </c>
      <c r="AQ245" s="25"/>
      <c r="AR245" s="25">
        <f t="shared" si="164"/>
        <v>0</v>
      </c>
      <c r="AS245" s="25">
        <f t="shared" si="164"/>
        <v>0</v>
      </c>
      <c r="AT245" s="25">
        <f t="shared" si="164"/>
        <v>0</v>
      </c>
      <c r="AU245" s="25">
        <f t="shared" si="164"/>
        <v>179000000</v>
      </c>
      <c r="AV245" s="25">
        <f t="shared" si="164"/>
        <v>63933333</v>
      </c>
      <c r="AW245" s="25">
        <f t="shared" si="164"/>
        <v>25483333</v>
      </c>
      <c r="AX245" s="25"/>
    </row>
    <row r="246" spans="1:50" ht="24.75" customHeight="1" x14ac:dyDescent="0.2">
      <c r="A246" s="133"/>
      <c r="B246" s="400"/>
      <c r="C246" s="89">
        <v>72</v>
      </c>
      <c r="D246" s="90" t="s">
        <v>554</v>
      </c>
      <c r="E246" s="93"/>
      <c r="F246" s="93"/>
      <c r="G246" s="92"/>
      <c r="H246" s="92"/>
      <c r="I246" s="92"/>
      <c r="J246" s="92"/>
      <c r="K246" s="92"/>
      <c r="L246" s="92"/>
      <c r="M246" s="92"/>
      <c r="N246" s="92"/>
      <c r="O246" s="26">
        <f t="shared" ref="O246:AW246" si="165">SUM(O247:O249)</f>
        <v>0</v>
      </c>
      <c r="P246" s="26">
        <f t="shared" si="165"/>
        <v>0</v>
      </c>
      <c r="Q246" s="26">
        <f t="shared" si="165"/>
        <v>0</v>
      </c>
      <c r="R246" s="26"/>
      <c r="S246" s="26">
        <f t="shared" si="165"/>
        <v>129000000</v>
      </c>
      <c r="T246" s="26">
        <f t="shared" si="165"/>
        <v>33300000</v>
      </c>
      <c r="U246" s="26">
        <f t="shared" si="165"/>
        <v>10600000</v>
      </c>
      <c r="V246" s="26"/>
      <c r="W246" s="26">
        <f t="shared" si="165"/>
        <v>0</v>
      </c>
      <c r="X246" s="26">
        <f t="shared" si="165"/>
        <v>0</v>
      </c>
      <c r="Y246" s="26">
        <f t="shared" si="165"/>
        <v>0</v>
      </c>
      <c r="Z246" s="26"/>
      <c r="AA246" s="26">
        <f t="shared" si="165"/>
        <v>0</v>
      </c>
      <c r="AB246" s="26">
        <f t="shared" si="165"/>
        <v>0</v>
      </c>
      <c r="AC246" s="26">
        <f t="shared" si="165"/>
        <v>0</v>
      </c>
      <c r="AD246" s="26"/>
      <c r="AE246" s="26">
        <f t="shared" si="165"/>
        <v>0</v>
      </c>
      <c r="AF246" s="26">
        <f t="shared" si="165"/>
        <v>0</v>
      </c>
      <c r="AG246" s="26">
        <f t="shared" si="165"/>
        <v>0</v>
      </c>
      <c r="AH246" s="26">
        <f t="shared" si="165"/>
        <v>0</v>
      </c>
      <c r="AI246" s="26">
        <f t="shared" si="165"/>
        <v>0</v>
      </c>
      <c r="AJ246" s="26">
        <f t="shared" si="165"/>
        <v>0</v>
      </c>
      <c r="AK246" s="26">
        <f t="shared" si="165"/>
        <v>0</v>
      </c>
      <c r="AL246" s="26">
        <f t="shared" si="165"/>
        <v>0</v>
      </c>
      <c r="AM246" s="26">
        <f t="shared" si="165"/>
        <v>0</v>
      </c>
      <c r="AN246" s="26">
        <f t="shared" si="165"/>
        <v>0</v>
      </c>
      <c r="AO246" s="26">
        <f t="shared" si="165"/>
        <v>0</v>
      </c>
      <c r="AP246" s="26">
        <f t="shared" si="165"/>
        <v>0</v>
      </c>
      <c r="AQ246" s="26"/>
      <c r="AR246" s="26">
        <f t="shared" si="165"/>
        <v>0</v>
      </c>
      <c r="AS246" s="26">
        <f t="shared" si="165"/>
        <v>0</v>
      </c>
      <c r="AT246" s="26">
        <f t="shared" si="165"/>
        <v>0</v>
      </c>
      <c r="AU246" s="26">
        <f t="shared" si="165"/>
        <v>129000000</v>
      </c>
      <c r="AV246" s="26">
        <f t="shared" si="165"/>
        <v>33300000</v>
      </c>
      <c r="AW246" s="26">
        <f t="shared" si="165"/>
        <v>10600000</v>
      </c>
      <c r="AX246" s="26"/>
    </row>
    <row r="247" spans="1:50" ht="56.25" customHeight="1" x14ac:dyDescent="0.2">
      <c r="A247" s="133"/>
      <c r="B247" s="133"/>
      <c r="C247" s="391">
        <v>36</v>
      </c>
      <c r="D247" s="393" t="s">
        <v>534</v>
      </c>
      <c r="E247" s="438">
        <v>0.4</v>
      </c>
      <c r="F247" s="438">
        <v>0.6</v>
      </c>
      <c r="G247" s="104">
        <v>209</v>
      </c>
      <c r="H247" s="319" t="s">
        <v>555</v>
      </c>
      <c r="I247" s="107" t="s">
        <v>556</v>
      </c>
      <c r="J247" s="101" t="s">
        <v>537</v>
      </c>
      <c r="K247" s="194">
        <v>4</v>
      </c>
      <c r="L247" s="122" t="s">
        <v>31</v>
      </c>
      <c r="M247" s="103">
        <v>3</v>
      </c>
      <c r="N247" s="102" t="s">
        <v>312</v>
      </c>
      <c r="O247" s="37"/>
      <c r="P247" s="37"/>
      <c r="Q247" s="37"/>
      <c r="R247" s="36"/>
      <c r="S247" s="36">
        <v>30000000</v>
      </c>
      <c r="T247" s="36">
        <v>6400000</v>
      </c>
      <c r="U247" s="36">
        <v>2200000</v>
      </c>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4">
        <f t="shared" ref="AU247:AW249" si="166">AR247+AN247+AK247+AH247+AE247+AA247+W247+S247+O247</f>
        <v>30000000</v>
      </c>
      <c r="AV247" s="34">
        <f t="shared" si="166"/>
        <v>6400000</v>
      </c>
      <c r="AW247" s="34">
        <f t="shared" si="166"/>
        <v>2200000</v>
      </c>
      <c r="AX247" s="38"/>
    </row>
    <row r="248" spans="1:50" ht="56.25" customHeight="1" x14ac:dyDescent="0.2">
      <c r="A248" s="133"/>
      <c r="B248" s="133"/>
      <c r="C248" s="110"/>
      <c r="D248" s="380"/>
      <c r="E248" s="247"/>
      <c r="F248" s="247"/>
      <c r="G248" s="104">
        <v>210</v>
      </c>
      <c r="H248" s="319" t="s">
        <v>557</v>
      </c>
      <c r="I248" s="97" t="s">
        <v>558</v>
      </c>
      <c r="J248" s="101" t="s">
        <v>537</v>
      </c>
      <c r="K248" s="194">
        <v>4</v>
      </c>
      <c r="L248" s="102" t="s">
        <v>31</v>
      </c>
      <c r="M248" s="103">
        <v>3</v>
      </c>
      <c r="N248" s="102" t="s">
        <v>312</v>
      </c>
      <c r="O248" s="37"/>
      <c r="P248" s="37"/>
      <c r="Q248" s="37"/>
      <c r="R248" s="36"/>
      <c r="S248" s="36">
        <v>34000000</v>
      </c>
      <c r="T248" s="36">
        <v>7400000</v>
      </c>
      <c r="U248" s="36">
        <v>2200000</v>
      </c>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4">
        <f t="shared" si="166"/>
        <v>34000000</v>
      </c>
      <c r="AV248" s="34">
        <f t="shared" si="166"/>
        <v>7400000</v>
      </c>
      <c r="AW248" s="34">
        <f t="shared" si="166"/>
        <v>2200000</v>
      </c>
      <c r="AX248" s="38"/>
    </row>
    <row r="249" spans="1:50" ht="56.25" customHeight="1" x14ac:dyDescent="0.2">
      <c r="A249" s="133"/>
      <c r="B249" s="133"/>
      <c r="C249" s="109"/>
      <c r="D249" s="377"/>
      <c r="E249" s="173"/>
      <c r="F249" s="173"/>
      <c r="G249" s="301">
        <v>211</v>
      </c>
      <c r="H249" s="319" t="s">
        <v>559</v>
      </c>
      <c r="I249" s="97" t="s">
        <v>560</v>
      </c>
      <c r="J249" s="101" t="s">
        <v>537</v>
      </c>
      <c r="K249" s="194">
        <v>4</v>
      </c>
      <c r="L249" s="122" t="s">
        <v>31</v>
      </c>
      <c r="M249" s="103">
        <v>3</v>
      </c>
      <c r="N249" s="102" t="s">
        <v>312</v>
      </c>
      <c r="O249" s="37"/>
      <c r="P249" s="37"/>
      <c r="Q249" s="37"/>
      <c r="R249" s="36"/>
      <c r="S249" s="36">
        <v>65000000</v>
      </c>
      <c r="T249" s="36">
        <v>19500000</v>
      </c>
      <c r="U249" s="36">
        <v>6200000</v>
      </c>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4">
        <f t="shared" si="166"/>
        <v>65000000</v>
      </c>
      <c r="AV249" s="34">
        <f t="shared" si="166"/>
        <v>19500000</v>
      </c>
      <c r="AW249" s="34">
        <f t="shared" si="166"/>
        <v>6200000</v>
      </c>
      <c r="AX249" s="38"/>
    </row>
    <row r="250" spans="1:50" ht="24.75" customHeight="1" x14ac:dyDescent="0.2">
      <c r="A250" s="133"/>
      <c r="B250" s="133"/>
      <c r="C250" s="89">
        <v>73</v>
      </c>
      <c r="D250" s="90" t="s">
        <v>561</v>
      </c>
      <c r="E250" s="93"/>
      <c r="F250" s="93"/>
      <c r="G250" s="92"/>
      <c r="H250" s="92"/>
      <c r="I250" s="92"/>
      <c r="J250" s="92"/>
      <c r="K250" s="92"/>
      <c r="L250" s="92"/>
      <c r="M250" s="92"/>
      <c r="N250" s="92"/>
      <c r="O250" s="26">
        <f t="shared" ref="O250:AW250" si="167">SUM(O251)</f>
        <v>0</v>
      </c>
      <c r="P250" s="26">
        <f t="shared" si="167"/>
        <v>0</v>
      </c>
      <c r="Q250" s="26">
        <f t="shared" si="167"/>
        <v>0</v>
      </c>
      <c r="R250" s="26"/>
      <c r="S250" s="26">
        <f t="shared" si="167"/>
        <v>50000000</v>
      </c>
      <c r="T250" s="26">
        <f t="shared" si="167"/>
        <v>30633333</v>
      </c>
      <c r="U250" s="26">
        <f t="shared" si="167"/>
        <v>14883333</v>
      </c>
      <c r="V250" s="26"/>
      <c r="W250" s="26">
        <f t="shared" si="167"/>
        <v>0</v>
      </c>
      <c r="X250" s="26">
        <f t="shared" si="167"/>
        <v>0</v>
      </c>
      <c r="Y250" s="26">
        <f t="shared" si="167"/>
        <v>0</v>
      </c>
      <c r="Z250" s="26"/>
      <c r="AA250" s="26">
        <f t="shared" si="167"/>
        <v>0</v>
      </c>
      <c r="AB250" s="26">
        <f t="shared" si="167"/>
        <v>0</v>
      </c>
      <c r="AC250" s="26">
        <f t="shared" si="167"/>
        <v>0</v>
      </c>
      <c r="AD250" s="26"/>
      <c r="AE250" s="26">
        <f t="shared" si="167"/>
        <v>0</v>
      </c>
      <c r="AF250" s="26">
        <f t="shared" si="167"/>
        <v>0</v>
      </c>
      <c r="AG250" s="26">
        <f t="shared" si="167"/>
        <v>0</v>
      </c>
      <c r="AH250" s="26">
        <f t="shared" si="167"/>
        <v>0</v>
      </c>
      <c r="AI250" s="26">
        <f t="shared" si="167"/>
        <v>0</v>
      </c>
      <c r="AJ250" s="26">
        <f t="shared" si="167"/>
        <v>0</v>
      </c>
      <c r="AK250" s="26">
        <f t="shared" si="167"/>
        <v>0</v>
      </c>
      <c r="AL250" s="26">
        <f t="shared" si="167"/>
        <v>0</v>
      </c>
      <c r="AM250" s="26">
        <f t="shared" si="167"/>
        <v>0</v>
      </c>
      <c r="AN250" s="26">
        <f t="shared" si="167"/>
        <v>0</v>
      </c>
      <c r="AO250" s="26">
        <f t="shared" si="167"/>
        <v>0</v>
      </c>
      <c r="AP250" s="26">
        <f t="shared" si="167"/>
        <v>0</v>
      </c>
      <c r="AQ250" s="26"/>
      <c r="AR250" s="26">
        <f t="shared" si="167"/>
        <v>0</v>
      </c>
      <c r="AS250" s="26">
        <f t="shared" si="167"/>
        <v>0</v>
      </c>
      <c r="AT250" s="26">
        <f t="shared" si="167"/>
        <v>0</v>
      </c>
      <c r="AU250" s="26">
        <f t="shared" si="167"/>
        <v>50000000</v>
      </c>
      <c r="AV250" s="26">
        <f t="shared" si="167"/>
        <v>30633333</v>
      </c>
      <c r="AW250" s="26">
        <f t="shared" si="167"/>
        <v>14883333</v>
      </c>
      <c r="AX250" s="26"/>
    </row>
    <row r="251" spans="1:50" ht="75" customHeight="1" x14ac:dyDescent="0.2">
      <c r="A251" s="133"/>
      <c r="B251" s="167"/>
      <c r="C251" s="114">
        <v>36</v>
      </c>
      <c r="D251" s="393" t="s">
        <v>534</v>
      </c>
      <c r="E251" s="438">
        <v>0.4</v>
      </c>
      <c r="F251" s="438">
        <v>0.6</v>
      </c>
      <c r="G251" s="104">
        <v>212</v>
      </c>
      <c r="H251" s="319" t="s">
        <v>562</v>
      </c>
      <c r="I251" s="107" t="s">
        <v>563</v>
      </c>
      <c r="J251" s="101" t="s">
        <v>537</v>
      </c>
      <c r="K251" s="194">
        <v>4</v>
      </c>
      <c r="L251" s="122" t="s">
        <v>31</v>
      </c>
      <c r="M251" s="103">
        <v>3</v>
      </c>
      <c r="N251" s="102" t="s">
        <v>312</v>
      </c>
      <c r="O251" s="37"/>
      <c r="P251" s="37"/>
      <c r="Q251" s="37"/>
      <c r="R251" s="36"/>
      <c r="S251" s="36">
        <v>50000000</v>
      </c>
      <c r="T251" s="36">
        <v>30633333</v>
      </c>
      <c r="U251" s="36">
        <v>14883333</v>
      </c>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4">
        <f>AR251+AN251+AK251+AH251+AE251+AA251+W251+S251+O251</f>
        <v>50000000</v>
      </c>
      <c r="AV251" s="34">
        <f>AS251+AO251+AL251+AI251+AF251+AB251+X251+T251+P251</f>
        <v>30633333</v>
      </c>
      <c r="AW251" s="34">
        <f>AT251+AP251+AM251+AJ251+AG251+AC251+Y251+U251+Q251</f>
        <v>14883333</v>
      </c>
      <c r="AX251" s="38"/>
    </row>
    <row r="252" spans="1:50" ht="24.75" customHeight="1" x14ac:dyDescent="0.2">
      <c r="A252" s="133"/>
      <c r="B252" s="79">
        <v>22</v>
      </c>
      <c r="C252" s="131" t="s">
        <v>564</v>
      </c>
      <c r="D252" s="81"/>
      <c r="E252" s="81"/>
      <c r="F252" s="81"/>
      <c r="G252" s="132"/>
      <c r="H252" s="132"/>
      <c r="I252" s="132"/>
      <c r="J252" s="132"/>
      <c r="K252" s="132"/>
      <c r="L252" s="132"/>
      <c r="M252" s="132"/>
      <c r="N252" s="132"/>
      <c r="O252" s="25">
        <f t="shared" ref="O252:AW252" si="168">O253</f>
        <v>0</v>
      </c>
      <c r="P252" s="25">
        <f t="shared" si="168"/>
        <v>0</v>
      </c>
      <c r="Q252" s="25">
        <f t="shared" si="168"/>
        <v>0</v>
      </c>
      <c r="R252" s="25"/>
      <c r="S252" s="25">
        <f t="shared" si="168"/>
        <v>20000000</v>
      </c>
      <c r="T252" s="25">
        <f t="shared" si="168"/>
        <v>19360000</v>
      </c>
      <c r="U252" s="25">
        <f t="shared" si="168"/>
        <v>4580000</v>
      </c>
      <c r="V252" s="25"/>
      <c r="W252" s="25">
        <f t="shared" si="168"/>
        <v>0</v>
      </c>
      <c r="X252" s="25">
        <f t="shared" si="168"/>
        <v>0</v>
      </c>
      <c r="Y252" s="25">
        <f t="shared" si="168"/>
        <v>0</v>
      </c>
      <c r="Z252" s="25"/>
      <c r="AA252" s="25">
        <f t="shared" si="168"/>
        <v>0</v>
      </c>
      <c r="AB252" s="25">
        <f t="shared" si="168"/>
        <v>0</v>
      </c>
      <c r="AC252" s="25">
        <f t="shared" si="168"/>
        <v>0</v>
      </c>
      <c r="AD252" s="25"/>
      <c r="AE252" s="25">
        <f t="shared" si="168"/>
        <v>0</v>
      </c>
      <c r="AF252" s="25">
        <f t="shared" si="168"/>
        <v>0</v>
      </c>
      <c r="AG252" s="25">
        <f t="shared" si="168"/>
        <v>0</v>
      </c>
      <c r="AH252" s="25">
        <f t="shared" si="168"/>
        <v>0</v>
      </c>
      <c r="AI252" s="25">
        <f t="shared" si="168"/>
        <v>0</v>
      </c>
      <c r="AJ252" s="25">
        <f t="shared" si="168"/>
        <v>0</v>
      </c>
      <c r="AK252" s="25">
        <f t="shared" si="168"/>
        <v>0</v>
      </c>
      <c r="AL252" s="25">
        <f t="shared" si="168"/>
        <v>0</v>
      </c>
      <c r="AM252" s="25">
        <f t="shared" si="168"/>
        <v>0</v>
      </c>
      <c r="AN252" s="25">
        <f t="shared" si="168"/>
        <v>0</v>
      </c>
      <c r="AO252" s="25">
        <f t="shared" si="168"/>
        <v>0</v>
      </c>
      <c r="AP252" s="25">
        <f t="shared" si="168"/>
        <v>0</v>
      </c>
      <c r="AQ252" s="25"/>
      <c r="AR252" s="25">
        <f t="shared" si="168"/>
        <v>0</v>
      </c>
      <c r="AS252" s="25">
        <f t="shared" si="168"/>
        <v>0</v>
      </c>
      <c r="AT252" s="25">
        <f t="shared" si="168"/>
        <v>0</v>
      </c>
      <c r="AU252" s="25">
        <f t="shared" si="168"/>
        <v>20000000</v>
      </c>
      <c r="AV252" s="25">
        <f t="shared" si="168"/>
        <v>19360000</v>
      </c>
      <c r="AW252" s="25">
        <f t="shared" si="168"/>
        <v>4580000</v>
      </c>
      <c r="AX252" s="25"/>
    </row>
    <row r="253" spans="1:50" ht="24.75" customHeight="1" x14ac:dyDescent="0.2">
      <c r="A253" s="133"/>
      <c r="B253" s="400"/>
      <c r="C253" s="89">
        <v>74</v>
      </c>
      <c r="D253" s="90" t="s">
        <v>565</v>
      </c>
      <c r="E253" s="93"/>
      <c r="F253" s="93"/>
      <c r="G253" s="94"/>
      <c r="H253" s="94"/>
      <c r="I253" s="94"/>
      <c r="J253" s="94"/>
      <c r="K253" s="94"/>
      <c r="L253" s="94"/>
      <c r="M253" s="94"/>
      <c r="N253" s="94"/>
      <c r="O253" s="47">
        <f t="shared" ref="O253:AW253" si="169">SUM(O254)</f>
        <v>0</v>
      </c>
      <c r="P253" s="47">
        <f t="shared" si="169"/>
        <v>0</v>
      </c>
      <c r="Q253" s="47">
        <f t="shared" si="169"/>
        <v>0</v>
      </c>
      <c r="R253" s="47"/>
      <c r="S253" s="47">
        <f t="shared" si="169"/>
        <v>20000000</v>
      </c>
      <c r="T253" s="47">
        <f t="shared" si="169"/>
        <v>19360000</v>
      </c>
      <c r="U253" s="47">
        <f t="shared" si="169"/>
        <v>4580000</v>
      </c>
      <c r="V253" s="47"/>
      <c r="W253" s="47">
        <f t="shared" si="169"/>
        <v>0</v>
      </c>
      <c r="X253" s="47">
        <f t="shared" si="169"/>
        <v>0</v>
      </c>
      <c r="Y253" s="47">
        <f t="shared" si="169"/>
        <v>0</v>
      </c>
      <c r="Z253" s="47"/>
      <c r="AA253" s="47">
        <f t="shared" si="169"/>
        <v>0</v>
      </c>
      <c r="AB253" s="47">
        <f t="shared" si="169"/>
        <v>0</v>
      </c>
      <c r="AC253" s="47">
        <f t="shared" si="169"/>
        <v>0</v>
      </c>
      <c r="AD253" s="47"/>
      <c r="AE253" s="47">
        <f t="shared" si="169"/>
        <v>0</v>
      </c>
      <c r="AF253" s="47">
        <f t="shared" si="169"/>
        <v>0</v>
      </c>
      <c r="AG253" s="47">
        <f t="shared" si="169"/>
        <v>0</v>
      </c>
      <c r="AH253" s="47">
        <f t="shared" si="169"/>
        <v>0</v>
      </c>
      <c r="AI253" s="47">
        <f t="shared" si="169"/>
        <v>0</v>
      </c>
      <c r="AJ253" s="47">
        <f t="shared" si="169"/>
        <v>0</v>
      </c>
      <c r="AK253" s="47">
        <f t="shared" si="169"/>
        <v>0</v>
      </c>
      <c r="AL253" s="47">
        <f t="shared" si="169"/>
        <v>0</v>
      </c>
      <c r="AM253" s="47">
        <f t="shared" si="169"/>
        <v>0</v>
      </c>
      <c r="AN253" s="47">
        <f t="shared" si="169"/>
        <v>0</v>
      </c>
      <c r="AO253" s="47">
        <f t="shared" si="169"/>
        <v>0</v>
      </c>
      <c r="AP253" s="47">
        <f t="shared" si="169"/>
        <v>0</v>
      </c>
      <c r="AQ253" s="47"/>
      <c r="AR253" s="47">
        <f t="shared" si="169"/>
        <v>0</v>
      </c>
      <c r="AS253" s="47">
        <f t="shared" si="169"/>
        <v>0</v>
      </c>
      <c r="AT253" s="47">
        <f t="shared" si="169"/>
        <v>0</v>
      </c>
      <c r="AU253" s="47">
        <f t="shared" si="169"/>
        <v>20000000</v>
      </c>
      <c r="AV253" s="47">
        <f t="shared" si="169"/>
        <v>19360000</v>
      </c>
      <c r="AW253" s="47">
        <f t="shared" si="169"/>
        <v>4580000</v>
      </c>
      <c r="AX253" s="47"/>
    </row>
    <row r="254" spans="1:50" ht="65.25" customHeight="1" x14ac:dyDescent="0.2">
      <c r="A254" s="167"/>
      <c r="B254" s="167"/>
      <c r="C254" s="114">
        <v>36</v>
      </c>
      <c r="D254" s="393" t="s">
        <v>534</v>
      </c>
      <c r="E254" s="438">
        <v>0.4</v>
      </c>
      <c r="F254" s="438">
        <v>0.6</v>
      </c>
      <c r="G254" s="104">
        <v>213</v>
      </c>
      <c r="H254" s="319" t="s">
        <v>566</v>
      </c>
      <c r="I254" s="107" t="s">
        <v>567</v>
      </c>
      <c r="J254" s="101" t="s">
        <v>537</v>
      </c>
      <c r="K254" s="194">
        <v>4</v>
      </c>
      <c r="L254" s="122" t="s">
        <v>31</v>
      </c>
      <c r="M254" s="103">
        <v>10</v>
      </c>
      <c r="N254" s="155" t="s">
        <v>252</v>
      </c>
      <c r="O254" s="37"/>
      <c r="P254" s="37"/>
      <c r="Q254" s="37"/>
      <c r="R254" s="36"/>
      <c r="S254" s="36">
        <v>20000000</v>
      </c>
      <c r="T254" s="36">
        <v>19360000</v>
      </c>
      <c r="U254" s="36">
        <v>4580000</v>
      </c>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4">
        <f>AR254+AN254+AK254+AH254+AE254+AA254+W254+S254+O254</f>
        <v>20000000</v>
      </c>
      <c r="AV254" s="34">
        <f>AS254+AO254+AL254+AI254+AF254+AB254+X254+T254+P254</f>
        <v>19360000</v>
      </c>
      <c r="AW254" s="34">
        <f>AT254+AP254+AM254+AJ254+AG254+AC254+Y254+U254+Q254</f>
        <v>4580000</v>
      </c>
      <c r="AX254" s="38"/>
    </row>
    <row r="255" spans="1:50" ht="24.75" customHeight="1" x14ac:dyDescent="0.2">
      <c r="A255" s="127">
        <v>4</v>
      </c>
      <c r="B255" s="128" t="s">
        <v>568</v>
      </c>
      <c r="C255" s="129"/>
      <c r="D255" s="130"/>
      <c r="E255" s="130"/>
      <c r="F255" s="130"/>
      <c r="G255" s="129"/>
      <c r="H255" s="129"/>
      <c r="I255" s="129"/>
      <c r="J255" s="129"/>
      <c r="K255" s="129"/>
      <c r="L255" s="129"/>
      <c r="M255" s="129"/>
      <c r="N255" s="129"/>
      <c r="O255" s="24">
        <f t="shared" ref="O255" si="170">O256+O267+O277</f>
        <v>0</v>
      </c>
      <c r="P255" s="24">
        <f t="shared" ref="P255" si="171">P256+P267+P277</f>
        <v>0</v>
      </c>
      <c r="Q255" s="24">
        <f t="shared" ref="Q255" si="172">Q256+Q267+Q277</f>
        <v>0</v>
      </c>
      <c r="R255" s="24"/>
      <c r="S255" s="24">
        <f t="shared" ref="S255:AW255" si="173">S256+S267+S277</f>
        <v>107000000</v>
      </c>
      <c r="T255" s="24">
        <f t="shared" si="173"/>
        <v>13872000</v>
      </c>
      <c r="U255" s="24">
        <f t="shared" si="173"/>
        <v>4692000</v>
      </c>
      <c r="V255" s="24"/>
      <c r="W255" s="24">
        <f t="shared" si="173"/>
        <v>2604420402</v>
      </c>
      <c r="X255" s="24">
        <f t="shared" si="173"/>
        <v>166135391</v>
      </c>
      <c r="Y255" s="24">
        <f t="shared" si="173"/>
        <v>65601390</v>
      </c>
      <c r="Z255" s="24"/>
      <c r="AA255" s="24">
        <f t="shared" si="173"/>
        <v>0</v>
      </c>
      <c r="AB255" s="24">
        <f t="shared" si="173"/>
        <v>0</v>
      </c>
      <c r="AC255" s="24">
        <f t="shared" si="173"/>
        <v>0</v>
      </c>
      <c r="AD255" s="24"/>
      <c r="AE255" s="24">
        <f t="shared" si="173"/>
        <v>0</v>
      </c>
      <c r="AF255" s="24">
        <f t="shared" si="173"/>
        <v>0</v>
      </c>
      <c r="AG255" s="24">
        <f t="shared" si="173"/>
        <v>0</v>
      </c>
      <c r="AH255" s="24">
        <f t="shared" si="173"/>
        <v>0</v>
      </c>
      <c r="AI255" s="24">
        <f t="shared" si="173"/>
        <v>0</v>
      </c>
      <c r="AJ255" s="24">
        <f t="shared" si="173"/>
        <v>0</v>
      </c>
      <c r="AK255" s="24">
        <f t="shared" si="173"/>
        <v>0</v>
      </c>
      <c r="AL255" s="24">
        <f t="shared" si="173"/>
        <v>0</v>
      </c>
      <c r="AM255" s="24">
        <f t="shared" si="173"/>
        <v>0</v>
      </c>
      <c r="AN255" s="24">
        <f t="shared" si="173"/>
        <v>0</v>
      </c>
      <c r="AO255" s="24">
        <f t="shared" si="173"/>
        <v>0</v>
      </c>
      <c r="AP255" s="24">
        <f t="shared" si="173"/>
        <v>0</v>
      </c>
      <c r="AQ255" s="24"/>
      <c r="AR255" s="24">
        <f t="shared" si="173"/>
        <v>0</v>
      </c>
      <c r="AS255" s="24">
        <f t="shared" si="173"/>
        <v>0</v>
      </c>
      <c r="AT255" s="24">
        <f t="shared" si="173"/>
        <v>0</v>
      </c>
      <c r="AU255" s="24">
        <f t="shared" si="173"/>
        <v>2711420402</v>
      </c>
      <c r="AV255" s="24">
        <f t="shared" si="173"/>
        <v>180007391</v>
      </c>
      <c r="AW255" s="24">
        <f t="shared" si="173"/>
        <v>70293390</v>
      </c>
      <c r="AX255" s="24"/>
    </row>
    <row r="256" spans="1:50" ht="24.75" customHeight="1" x14ac:dyDescent="0.2">
      <c r="A256" s="400"/>
      <c r="B256" s="79">
        <v>23</v>
      </c>
      <c r="C256" s="131" t="s">
        <v>569</v>
      </c>
      <c r="D256" s="81"/>
      <c r="E256" s="81"/>
      <c r="F256" s="81"/>
      <c r="G256" s="132"/>
      <c r="H256" s="132"/>
      <c r="I256" s="132"/>
      <c r="J256" s="132"/>
      <c r="K256" s="132"/>
      <c r="L256" s="132"/>
      <c r="M256" s="132"/>
      <c r="N256" s="132"/>
      <c r="O256" s="25">
        <f t="shared" ref="O256:AW256" si="174">O257+O261+O264</f>
        <v>0</v>
      </c>
      <c r="P256" s="25">
        <f t="shared" si="174"/>
        <v>0</v>
      </c>
      <c r="Q256" s="25">
        <f t="shared" si="174"/>
        <v>0</v>
      </c>
      <c r="R256" s="25"/>
      <c r="S256" s="25">
        <f t="shared" si="174"/>
        <v>107000000</v>
      </c>
      <c r="T256" s="25">
        <f t="shared" si="174"/>
        <v>13872000</v>
      </c>
      <c r="U256" s="25">
        <f t="shared" si="174"/>
        <v>4692000</v>
      </c>
      <c r="V256" s="25"/>
      <c r="W256" s="25">
        <f t="shared" si="174"/>
        <v>2000000000</v>
      </c>
      <c r="X256" s="25">
        <f t="shared" si="174"/>
        <v>31040000</v>
      </c>
      <c r="Y256" s="25">
        <f t="shared" si="174"/>
        <v>5600000</v>
      </c>
      <c r="Z256" s="25"/>
      <c r="AA256" s="25">
        <f t="shared" si="174"/>
        <v>0</v>
      </c>
      <c r="AB256" s="25">
        <f t="shared" si="174"/>
        <v>0</v>
      </c>
      <c r="AC256" s="25">
        <f t="shared" si="174"/>
        <v>0</v>
      </c>
      <c r="AD256" s="25"/>
      <c r="AE256" s="25">
        <f t="shared" si="174"/>
        <v>0</v>
      </c>
      <c r="AF256" s="25">
        <f t="shared" si="174"/>
        <v>0</v>
      </c>
      <c r="AG256" s="25">
        <f t="shared" si="174"/>
        <v>0</v>
      </c>
      <c r="AH256" s="25">
        <f t="shared" si="174"/>
        <v>0</v>
      </c>
      <c r="AI256" s="25">
        <f t="shared" si="174"/>
        <v>0</v>
      </c>
      <c r="AJ256" s="25">
        <f t="shared" si="174"/>
        <v>0</v>
      </c>
      <c r="AK256" s="25">
        <f t="shared" si="174"/>
        <v>0</v>
      </c>
      <c r="AL256" s="25">
        <f t="shared" si="174"/>
        <v>0</v>
      </c>
      <c r="AM256" s="25">
        <f t="shared" si="174"/>
        <v>0</v>
      </c>
      <c r="AN256" s="25">
        <f t="shared" si="174"/>
        <v>0</v>
      </c>
      <c r="AO256" s="25">
        <f t="shared" si="174"/>
        <v>0</v>
      </c>
      <c r="AP256" s="25">
        <f t="shared" si="174"/>
        <v>0</v>
      </c>
      <c r="AQ256" s="25"/>
      <c r="AR256" s="25">
        <f t="shared" si="174"/>
        <v>0</v>
      </c>
      <c r="AS256" s="25">
        <f t="shared" si="174"/>
        <v>0</v>
      </c>
      <c r="AT256" s="25">
        <f t="shared" si="174"/>
        <v>0</v>
      </c>
      <c r="AU256" s="25">
        <f t="shared" si="174"/>
        <v>2107000000</v>
      </c>
      <c r="AV256" s="25">
        <f t="shared" si="174"/>
        <v>44912000</v>
      </c>
      <c r="AW256" s="25">
        <f t="shared" si="174"/>
        <v>10292000</v>
      </c>
      <c r="AX256" s="25"/>
    </row>
    <row r="257" spans="1:50" ht="24.75" customHeight="1" x14ac:dyDescent="0.2">
      <c r="A257" s="133"/>
      <c r="B257" s="400"/>
      <c r="C257" s="89">
        <v>75</v>
      </c>
      <c r="D257" s="90" t="s">
        <v>570</v>
      </c>
      <c r="E257" s="93"/>
      <c r="F257" s="93"/>
      <c r="G257" s="94"/>
      <c r="H257" s="94"/>
      <c r="I257" s="94"/>
      <c r="J257" s="94"/>
      <c r="K257" s="94"/>
      <c r="L257" s="94"/>
      <c r="M257" s="94"/>
      <c r="N257" s="94"/>
      <c r="O257" s="26">
        <f t="shared" ref="O257:AW257" si="175">SUM(O258:O260)</f>
        <v>0</v>
      </c>
      <c r="P257" s="26">
        <f t="shared" si="175"/>
        <v>0</v>
      </c>
      <c r="Q257" s="26">
        <f t="shared" si="175"/>
        <v>0</v>
      </c>
      <c r="R257" s="26"/>
      <c r="S257" s="26">
        <f t="shared" si="175"/>
        <v>0</v>
      </c>
      <c r="T257" s="26">
        <f t="shared" si="175"/>
        <v>0</v>
      </c>
      <c r="U257" s="26">
        <f t="shared" si="175"/>
        <v>0</v>
      </c>
      <c r="V257" s="26"/>
      <c r="W257" s="26">
        <f t="shared" si="175"/>
        <v>1790000000</v>
      </c>
      <c r="X257" s="26">
        <f t="shared" si="175"/>
        <v>19840000</v>
      </c>
      <c r="Y257" s="26">
        <f t="shared" si="175"/>
        <v>0</v>
      </c>
      <c r="Z257" s="26"/>
      <c r="AA257" s="26">
        <f t="shared" si="175"/>
        <v>0</v>
      </c>
      <c r="AB257" s="26">
        <f t="shared" si="175"/>
        <v>0</v>
      </c>
      <c r="AC257" s="26">
        <f t="shared" si="175"/>
        <v>0</v>
      </c>
      <c r="AD257" s="26"/>
      <c r="AE257" s="26">
        <f t="shared" si="175"/>
        <v>0</v>
      </c>
      <c r="AF257" s="26">
        <f t="shared" si="175"/>
        <v>0</v>
      </c>
      <c r="AG257" s="26">
        <f t="shared" si="175"/>
        <v>0</v>
      </c>
      <c r="AH257" s="26">
        <f t="shared" si="175"/>
        <v>0</v>
      </c>
      <c r="AI257" s="26">
        <f t="shared" si="175"/>
        <v>0</v>
      </c>
      <c r="AJ257" s="26">
        <f t="shared" si="175"/>
        <v>0</v>
      </c>
      <c r="AK257" s="26">
        <f t="shared" si="175"/>
        <v>0</v>
      </c>
      <c r="AL257" s="26">
        <f t="shared" si="175"/>
        <v>0</v>
      </c>
      <c r="AM257" s="26">
        <f t="shared" si="175"/>
        <v>0</v>
      </c>
      <c r="AN257" s="26">
        <f t="shared" si="175"/>
        <v>0</v>
      </c>
      <c r="AO257" s="26">
        <f t="shared" si="175"/>
        <v>0</v>
      </c>
      <c r="AP257" s="26">
        <f t="shared" si="175"/>
        <v>0</v>
      </c>
      <c r="AQ257" s="26"/>
      <c r="AR257" s="26">
        <f t="shared" si="175"/>
        <v>0</v>
      </c>
      <c r="AS257" s="26">
        <f t="shared" si="175"/>
        <v>0</v>
      </c>
      <c r="AT257" s="26">
        <f t="shared" si="175"/>
        <v>0</v>
      </c>
      <c r="AU257" s="26">
        <f t="shared" si="175"/>
        <v>1790000000</v>
      </c>
      <c r="AV257" s="26">
        <f t="shared" si="175"/>
        <v>19840000</v>
      </c>
      <c r="AW257" s="26">
        <f t="shared" si="175"/>
        <v>0</v>
      </c>
      <c r="AX257" s="26"/>
    </row>
    <row r="258" spans="1:50" ht="83.25" customHeight="1" x14ac:dyDescent="0.2">
      <c r="A258" s="133"/>
      <c r="B258" s="133"/>
      <c r="C258" s="103" t="s">
        <v>725</v>
      </c>
      <c r="D258" s="249" t="s">
        <v>159</v>
      </c>
      <c r="E258" s="98" t="s">
        <v>160</v>
      </c>
      <c r="F258" s="98" t="s">
        <v>161</v>
      </c>
      <c r="G258" s="409">
        <v>214</v>
      </c>
      <c r="H258" s="321" t="s">
        <v>571</v>
      </c>
      <c r="I258" s="207" t="s">
        <v>572</v>
      </c>
      <c r="J258" s="104" t="s">
        <v>573</v>
      </c>
      <c r="K258" s="98">
        <v>18</v>
      </c>
      <c r="L258" s="114" t="s">
        <v>39</v>
      </c>
      <c r="M258" s="103">
        <v>16</v>
      </c>
      <c r="N258" s="103" t="s">
        <v>239</v>
      </c>
      <c r="O258" s="28"/>
      <c r="P258" s="28"/>
      <c r="Q258" s="28"/>
      <c r="R258" s="28"/>
      <c r="S258" s="28"/>
      <c r="T258" s="28"/>
      <c r="U258" s="28"/>
      <c r="V258" s="28"/>
      <c r="W258" s="28">
        <v>15000000</v>
      </c>
      <c r="X258" s="28">
        <v>620000</v>
      </c>
      <c r="Y258" s="28"/>
      <c r="Z258" s="28"/>
      <c r="AA258" s="37"/>
      <c r="AB258" s="37"/>
      <c r="AC258" s="37"/>
      <c r="AD258" s="37"/>
      <c r="AE258" s="28"/>
      <c r="AF258" s="28"/>
      <c r="AG258" s="28"/>
      <c r="AH258" s="28"/>
      <c r="AI258" s="28"/>
      <c r="AJ258" s="28"/>
      <c r="AK258" s="28"/>
      <c r="AL258" s="28"/>
      <c r="AM258" s="28"/>
      <c r="AN258" s="28"/>
      <c r="AO258" s="28"/>
      <c r="AP258" s="28"/>
      <c r="AQ258" s="27"/>
      <c r="AR258" s="27"/>
      <c r="AS258" s="27"/>
      <c r="AT258" s="27"/>
      <c r="AU258" s="34">
        <f t="shared" ref="AU258:AW260" si="176">AR258+AN258+AK258+AH258+AE258+AA258+W258+S258+O258</f>
        <v>15000000</v>
      </c>
      <c r="AV258" s="34">
        <f t="shared" si="176"/>
        <v>620000</v>
      </c>
      <c r="AW258" s="34">
        <f t="shared" si="176"/>
        <v>0</v>
      </c>
      <c r="AX258" s="38"/>
    </row>
    <row r="259" spans="1:50" ht="57.75" customHeight="1" x14ac:dyDescent="0.2">
      <c r="A259" s="133"/>
      <c r="B259" s="133"/>
      <c r="C259" s="114">
        <v>32</v>
      </c>
      <c r="D259" s="97" t="s">
        <v>575</v>
      </c>
      <c r="E259" s="104" t="s">
        <v>170</v>
      </c>
      <c r="F259" s="168" t="s">
        <v>171</v>
      </c>
      <c r="G259" s="301">
        <v>215</v>
      </c>
      <c r="H259" s="324" t="s">
        <v>576</v>
      </c>
      <c r="I259" s="234" t="s">
        <v>577</v>
      </c>
      <c r="J259" s="153" t="s">
        <v>573</v>
      </c>
      <c r="K259" s="232">
        <v>18</v>
      </c>
      <c r="L259" s="248" t="s">
        <v>39</v>
      </c>
      <c r="M259" s="379">
        <v>16</v>
      </c>
      <c r="N259" s="379" t="s">
        <v>239</v>
      </c>
      <c r="O259" s="37"/>
      <c r="P259" s="37"/>
      <c r="Q259" s="37"/>
      <c r="R259" s="41"/>
      <c r="S259" s="41"/>
      <c r="T259" s="41"/>
      <c r="U259" s="41"/>
      <c r="V259" s="41"/>
      <c r="W259" s="41">
        <v>15000000</v>
      </c>
      <c r="X259" s="41">
        <v>620000</v>
      </c>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34">
        <f t="shared" si="176"/>
        <v>15000000</v>
      </c>
      <c r="AV259" s="34">
        <f t="shared" si="176"/>
        <v>620000</v>
      </c>
      <c r="AW259" s="34">
        <f t="shared" si="176"/>
        <v>0</v>
      </c>
      <c r="AX259" s="368"/>
    </row>
    <row r="260" spans="1:50" ht="79.5" customHeight="1" x14ac:dyDescent="0.2">
      <c r="A260" s="133"/>
      <c r="B260" s="133"/>
      <c r="C260" s="110">
        <v>12</v>
      </c>
      <c r="D260" s="119" t="s">
        <v>574</v>
      </c>
      <c r="E260" s="124">
        <v>3166</v>
      </c>
      <c r="F260" s="124">
        <v>2500</v>
      </c>
      <c r="G260" s="301">
        <v>217</v>
      </c>
      <c r="H260" s="319" t="s">
        <v>578</v>
      </c>
      <c r="I260" s="97" t="s">
        <v>579</v>
      </c>
      <c r="J260" s="153" t="s">
        <v>573</v>
      </c>
      <c r="K260" s="232">
        <v>18</v>
      </c>
      <c r="L260" s="391" t="s">
        <v>31</v>
      </c>
      <c r="M260" s="103">
        <v>16</v>
      </c>
      <c r="N260" s="103" t="s">
        <v>239</v>
      </c>
      <c r="O260" s="37"/>
      <c r="P260" s="37"/>
      <c r="Q260" s="37"/>
      <c r="R260" s="36"/>
      <c r="S260" s="36"/>
      <c r="T260" s="36"/>
      <c r="U260" s="36"/>
      <c r="V260" s="36"/>
      <c r="W260" s="36">
        <v>1760000000</v>
      </c>
      <c r="X260" s="36">
        <v>18600000</v>
      </c>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4">
        <f t="shared" si="176"/>
        <v>1760000000</v>
      </c>
      <c r="AV260" s="34">
        <f t="shared" si="176"/>
        <v>18600000</v>
      </c>
      <c r="AW260" s="34">
        <f t="shared" si="176"/>
        <v>0</v>
      </c>
      <c r="AX260" s="38"/>
    </row>
    <row r="261" spans="1:50" ht="29.25" customHeight="1" x14ac:dyDescent="0.2">
      <c r="A261" s="133"/>
      <c r="B261" s="133"/>
      <c r="C261" s="89">
        <v>76</v>
      </c>
      <c r="D261" s="90" t="s">
        <v>580</v>
      </c>
      <c r="E261" s="93"/>
      <c r="F261" s="93"/>
      <c r="G261" s="94"/>
      <c r="H261" s="94"/>
      <c r="I261" s="94"/>
      <c r="J261" s="94"/>
      <c r="K261" s="94"/>
      <c r="L261" s="94"/>
      <c r="M261" s="94"/>
      <c r="N261" s="94"/>
      <c r="O261" s="26">
        <f t="shared" ref="O261:AW261" si="177">SUM(O262:O263)</f>
        <v>0</v>
      </c>
      <c r="P261" s="26">
        <f t="shared" si="177"/>
        <v>0</v>
      </c>
      <c r="Q261" s="26">
        <f t="shared" si="177"/>
        <v>0</v>
      </c>
      <c r="R261" s="26"/>
      <c r="S261" s="26">
        <f t="shared" si="177"/>
        <v>0</v>
      </c>
      <c r="T261" s="26">
        <f t="shared" si="177"/>
        <v>0</v>
      </c>
      <c r="U261" s="26">
        <f t="shared" si="177"/>
        <v>0</v>
      </c>
      <c r="V261" s="26"/>
      <c r="W261" s="26">
        <f t="shared" si="177"/>
        <v>210000000</v>
      </c>
      <c r="X261" s="26">
        <f t="shared" si="177"/>
        <v>11200000</v>
      </c>
      <c r="Y261" s="26">
        <f t="shared" si="177"/>
        <v>5600000</v>
      </c>
      <c r="Z261" s="26"/>
      <c r="AA261" s="26">
        <f t="shared" si="177"/>
        <v>0</v>
      </c>
      <c r="AB261" s="26">
        <f t="shared" si="177"/>
        <v>0</v>
      </c>
      <c r="AC261" s="26">
        <f t="shared" si="177"/>
        <v>0</v>
      </c>
      <c r="AD261" s="26"/>
      <c r="AE261" s="26">
        <f t="shared" si="177"/>
        <v>0</v>
      </c>
      <c r="AF261" s="26">
        <f t="shared" si="177"/>
        <v>0</v>
      </c>
      <c r="AG261" s="26">
        <f t="shared" si="177"/>
        <v>0</v>
      </c>
      <c r="AH261" s="26">
        <f t="shared" si="177"/>
        <v>0</v>
      </c>
      <c r="AI261" s="26">
        <f t="shared" si="177"/>
        <v>0</v>
      </c>
      <c r="AJ261" s="26">
        <f t="shared" si="177"/>
        <v>0</v>
      </c>
      <c r="AK261" s="26">
        <f t="shared" si="177"/>
        <v>0</v>
      </c>
      <c r="AL261" s="26">
        <f t="shared" si="177"/>
        <v>0</v>
      </c>
      <c r="AM261" s="26">
        <f t="shared" si="177"/>
        <v>0</v>
      </c>
      <c r="AN261" s="26">
        <f t="shared" si="177"/>
        <v>0</v>
      </c>
      <c r="AO261" s="26">
        <f t="shared" si="177"/>
        <v>0</v>
      </c>
      <c r="AP261" s="26">
        <f t="shared" si="177"/>
        <v>0</v>
      </c>
      <c r="AQ261" s="26"/>
      <c r="AR261" s="26">
        <f t="shared" si="177"/>
        <v>0</v>
      </c>
      <c r="AS261" s="26">
        <f t="shared" si="177"/>
        <v>0</v>
      </c>
      <c r="AT261" s="26">
        <f t="shared" si="177"/>
        <v>0</v>
      </c>
      <c r="AU261" s="26">
        <f t="shared" si="177"/>
        <v>210000000</v>
      </c>
      <c r="AV261" s="26">
        <f t="shared" si="177"/>
        <v>11200000</v>
      </c>
      <c r="AW261" s="26">
        <f t="shared" si="177"/>
        <v>5600000</v>
      </c>
      <c r="AX261" s="26"/>
    </row>
    <row r="262" spans="1:50" ht="58.5" customHeight="1" x14ac:dyDescent="0.2">
      <c r="A262" s="133"/>
      <c r="B262" s="133"/>
      <c r="C262" s="114">
        <v>10</v>
      </c>
      <c r="D262" s="249" t="s">
        <v>159</v>
      </c>
      <c r="E262" s="98" t="s">
        <v>160</v>
      </c>
      <c r="F262" s="98" t="s">
        <v>161</v>
      </c>
      <c r="G262" s="301">
        <v>220</v>
      </c>
      <c r="H262" s="319" t="s">
        <v>582</v>
      </c>
      <c r="I262" s="107" t="s">
        <v>583</v>
      </c>
      <c r="J262" s="153" t="s">
        <v>573</v>
      </c>
      <c r="K262" s="232">
        <v>18</v>
      </c>
      <c r="L262" s="209" t="s">
        <v>39</v>
      </c>
      <c r="M262" s="103">
        <v>16</v>
      </c>
      <c r="N262" s="103" t="s">
        <v>239</v>
      </c>
      <c r="O262" s="37"/>
      <c r="P262" s="37"/>
      <c r="Q262" s="37"/>
      <c r="R262" s="36"/>
      <c r="S262" s="36"/>
      <c r="T262" s="36"/>
      <c r="U262" s="36"/>
      <c r="V262" s="36"/>
      <c r="W262" s="36">
        <v>190000000</v>
      </c>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4">
        <f t="shared" ref="AU262:AW263" si="178">AR262+AN262+AK262+AH262+AE262+AA262+W262+S262+O262</f>
        <v>190000000</v>
      </c>
      <c r="AV262" s="34">
        <f t="shared" si="178"/>
        <v>0</v>
      </c>
      <c r="AW262" s="34">
        <f t="shared" si="178"/>
        <v>0</v>
      </c>
      <c r="AX262" s="38"/>
    </row>
    <row r="263" spans="1:50" ht="56.25" customHeight="1" x14ac:dyDescent="0.2">
      <c r="A263" s="133"/>
      <c r="B263" s="133"/>
      <c r="C263" s="109">
        <v>13</v>
      </c>
      <c r="D263" s="207" t="s">
        <v>581</v>
      </c>
      <c r="E263" s="98" t="s">
        <v>398</v>
      </c>
      <c r="F263" s="435" t="s">
        <v>399</v>
      </c>
      <c r="G263" s="301">
        <v>222</v>
      </c>
      <c r="H263" s="319" t="s">
        <v>584</v>
      </c>
      <c r="I263" s="107" t="s">
        <v>585</v>
      </c>
      <c r="J263" s="153" t="s">
        <v>573</v>
      </c>
      <c r="K263" s="232">
        <v>18</v>
      </c>
      <c r="L263" s="114" t="s">
        <v>31</v>
      </c>
      <c r="M263" s="103">
        <v>16</v>
      </c>
      <c r="N263" s="105" t="s">
        <v>239</v>
      </c>
      <c r="O263" s="37"/>
      <c r="P263" s="37"/>
      <c r="Q263" s="37"/>
      <c r="R263" s="36"/>
      <c r="S263" s="36"/>
      <c r="T263" s="36"/>
      <c r="U263" s="36"/>
      <c r="V263" s="36"/>
      <c r="W263" s="36">
        <v>20000000</v>
      </c>
      <c r="X263" s="36">
        <v>11200000</v>
      </c>
      <c r="Y263" s="36">
        <v>5600000</v>
      </c>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4">
        <f t="shared" si="178"/>
        <v>20000000</v>
      </c>
      <c r="AV263" s="34">
        <f t="shared" si="178"/>
        <v>11200000</v>
      </c>
      <c r="AW263" s="34">
        <f t="shared" si="178"/>
        <v>5600000</v>
      </c>
      <c r="AX263" s="38"/>
    </row>
    <row r="264" spans="1:50" ht="24.75" customHeight="1" x14ac:dyDescent="0.2">
      <c r="A264" s="133"/>
      <c r="B264" s="133"/>
      <c r="C264" s="89">
        <v>77</v>
      </c>
      <c r="D264" s="90" t="s">
        <v>586</v>
      </c>
      <c r="E264" s="93"/>
      <c r="F264" s="93"/>
      <c r="G264" s="92"/>
      <c r="H264" s="93"/>
      <c r="I264" s="93"/>
      <c r="J264" s="92"/>
      <c r="K264" s="94"/>
      <c r="L264" s="95"/>
      <c r="M264" s="94"/>
      <c r="N264" s="94"/>
      <c r="O264" s="26">
        <f t="shared" ref="O264:AW264" si="179">SUM(O265:O266)</f>
        <v>0</v>
      </c>
      <c r="P264" s="26">
        <f t="shared" si="179"/>
        <v>0</v>
      </c>
      <c r="Q264" s="26">
        <f t="shared" si="179"/>
        <v>0</v>
      </c>
      <c r="R264" s="26"/>
      <c r="S264" s="26">
        <f t="shared" si="179"/>
        <v>107000000</v>
      </c>
      <c r="T264" s="26">
        <f t="shared" si="179"/>
        <v>13872000</v>
      </c>
      <c r="U264" s="26">
        <f t="shared" si="179"/>
        <v>4692000</v>
      </c>
      <c r="V264" s="26"/>
      <c r="W264" s="26">
        <f t="shared" si="179"/>
        <v>0</v>
      </c>
      <c r="X264" s="26">
        <f t="shared" si="179"/>
        <v>0</v>
      </c>
      <c r="Y264" s="26">
        <f t="shared" si="179"/>
        <v>0</v>
      </c>
      <c r="Z264" s="26"/>
      <c r="AA264" s="26">
        <f t="shared" si="179"/>
        <v>0</v>
      </c>
      <c r="AB264" s="26">
        <f t="shared" si="179"/>
        <v>0</v>
      </c>
      <c r="AC264" s="26">
        <f t="shared" si="179"/>
        <v>0</v>
      </c>
      <c r="AD264" s="26"/>
      <c r="AE264" s="26">
        <f t="shared" si="179"/>
        <v>0</v>
      </c>
      <c r="AF264" s="26">
        <f t="shared" si="179"/>
        <v>0</v>
      </c>
      <c r="AG264" s="26">
        <f t="shared" si="179"/>
        <v>0</v>
      </c>
      <c r="AH264" s="26">
        <f t="shared" si="179"/>
        <v>0</v>
      </c>
      <c r="AI264" s="26">
        <f t="shared" si="179"/>
        <v>0</v>
      </c>
      <c r="AJ264" s="26">
        <f t="shared" si="179"/>
        <v>0</v>
      </c>
      <c r="AK264" s="26">
        <f t="shared" si="179"/>
        <v>0</v>
      </c>
      <c r="AL264" s="26">
        <f t="shared" si="179"/>
        <v>0</v>
      </c>
      <c r="AM264" s="26">
        <f t="shared" si="179"/>
        <v>0</v>
      </c>
      <c r="AN264" s="26">
        <f t="shared" si="179"/>
        <v>0</v>
      </c>
      <c r="AO264" s="26">
        <f t="shared" si="179"/>
        <v>0</v>
      </c>
      <c r="AP264" s="26">
        <f t="shared" si="179"/>
        <v>0</v>
      </c>
      <c r="AQ264" s="26"/>
      <c r="AR264" s="26">
        <f t="shared" si="179"/>
        <v>0</v>
      </c>
      <c r="AS264" s="26">
        <f t="shared" si="179"/>
        <v>0</v>
      </c>
      <c r="AT264" s="26">
        <f t="shared" si="179"/>
        <v>0</v>
      </c>
      <c r="AU264" s="26">
        <f t="shared" si="179"/>
        <v>107000000</v>
      </c>
      <c r="AV264" s="26">
        <f t="shared" si="179"/>
        <v>13872000</v>
      </c>
      <c r="AW264" s="26">
        <f t="shared" si="179"/>
        <v>4692000</v>
      </c>
      <c r="AX264" s="26"/>
    </row>
    <row r="265" spans="1:50" ht="60.75" customHeight="1" x14ac:dyDescent="0.2">
      <c r="A265" s="133"/>
      <c r="B265" s="133"/>
      <c r="C265" s="391">
        <v>11</v>
      </c>
      <c r="D265" s="393" t="s">
        <v>587</v>
      </c>
      <c r="E265" s="394" t="s">
        <v>334</v>
      </c>
      <c r="F265" s="394" t="s">
        <v>335</v>
      </c>
      <c r="G265" s="301">
        <v>223</v>
      </c>
      <c r="H265" s="319" t="s">
        <v>588</v>
      </c>
      <c r="I265" s="107" t="s">
        <v>589</v>
      </c>
      <c r="J265" s="101" t="s">
        <v>146</v>
      </c>
      <c r="K265" s="194">
        <v>9</v>
      </c>
      <c r="L265" s="122" t="s">
        <v>31</v>
      </c>
      <c r="M265" s="103">
        <v>3</v>
      </c>
      <c r="N265" s="102" t="s">
        <v>312</v>
      </c>
      <c r="O265" s="37"/>
      <c r="P265" s="37"/>
      <c r="Q265" s="37"/>
      <c r="R265" s="36"/>
      <c r="S265" s="36">
        <v>87000000</v>
      </c>
      <c r="T265" s="343">
        <v>13872000</v>
      </c>
      <c r="U265" s="343">
        <v>4692000</v>
      </c>
      <c r="V265" s="363"/>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4">
        <f t="shared" ref="AU265:AW266" si="180">O265+S265+W265+AA265+AE265+AH265+AK265+AN265+AR265</f>
        <v>87000000</v>
      </c>
      <c r="AV265" s="34">
        <f t="shared" si="180"/>
        <v>13872000</v>
      </c>
      <c r="AW265" s="34">
        <f t="shared" si="180"/>
        <v>4692000</v>
      </c>
      <c r="AX265" s="38"/>
    </row>
    <row r="266" spans="1:50" ht="63" customHeight="1" x14ac:dyDescent="0.2">
      <c r="A266" s="133"/>
      <c r="B266" s="133"/>
      <c r="C266" s="110"/>
      <c r="D266" s="380"/>
      <c r="E266" s="124"/>
      <c r="F266" s="124"/>
      <c r="G266" s="104">
        <v>224</v>
      </c>
      <c r="H266" s="319" t="s">
        <v>590</v>
      </c>
      <c r="I266" s="107" t="s">
        <v>591</v>
      </c>
      <c r="J266" s="101" t="s">
        <v>146</v>
      </c>
      <c r="K266" s="194">
        <v>9</v>
      </c>
      <c r="L266" s="122" t="s">
        <v>31</v>
      </c>
      <c r="M266" s="103">
        <v>11</v>
      </c>
      <c r="N266" s="102" t="s">
        <v>153</v>
      </c>
      <c r="O266" s="37"/>
      <c r="P266" s="37"/>
      <c r="Q266" s="37"/>
      <c r="R266" s="36"/>
      <c r="S266" s="36">
        <v>20000000</v>
      </c>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4">
        <f t="shared" si="180"/>
        <v>20000000</v>
      </c>
      <c r="AV266" s="34">
        <f t="shared" si="180"/>
        <v>0</v>
      </c>
      <c r="AW266" s="34">
        <f t="shared" si="180"/>
        <v>0</v>
      </c>
      <c r="AX266" s="38"/>
    </row>
    <row r="267" spans="1:50" ht="24.75" customHeight="1" x14ac:dyDescent="0.2">
      <c r="A267" s="133"/>
      <c r="B267" s="79">
        <v>24</v>
      </c>
      <c r="C267" s="131" t="s">
        <v>592</v>
      </c>
      <c r="D267" s="84"/>
      <c r="E267" s="81"/>
      <c r="F267" s="82"/>
      <c r="G267" s="83"/>
      <c r="H267" s="83"/>
      <c r="I267" s="83"/>
      <c r="J267" s="83"/>
      <c r="K267" s="83"/>
      <c r="L267" s="83"/>
      <c r="M267" s="83"/>
      <c r="N267" s="83"/>
      <c r="O267" s="53">
        <f t="shared" ref="O267:Q267" si="181">O268+O274</f>
        <v>0</v>
      </c>
      <c r="P267" s="53">
        <f t="shared" si="181"/>
        <v>0</v>
      </c>
      <c r="Q267" s="53">
        <f t="shared" si="181"/>
        <v>0</v>
      </c>
      <c r="R267" s="53"/>
      <c r="S267" s="53">
        <f t="shared" ref="S267:AV267" si="182">S268+S274</f>
        <v>0</v>
      </c>
      <c r="T267" s="53">
        <f t="shared" si="182"/>
        <v>0</v>
      </c>
      <c r="U267" s="53">
        <f t="shared" si="182"/>
        <v>0</v>
      </c>
      <c r="V267" s="53"/>
      <c r="W267" s="53">
        <f t="shared" si="182"/>
        <v>505000000</v>
      </c>
      <c r="X267" s="53">
        <f t="shared" si="182"/>
        <v>53700724</v>
      </c>
      <c r="Y267" s="53">
        <f t="shared" si="182"/>
        <v>23398057</v>
      </c>
      <c r="Z267" s="53"/>
      <c r="AA267" s="53">
        <f t="shared" si="182"/>
        <v>0</v>
      </c>
      <c r="AB267" s="53">
        <f t="shared" si="182"/>
        <v>0</v>
      </c>
      <c r="AC267" s="53">
        <f t="shared" si="182"/>
        <v>0</v>
      </c>
      <c r="AD267" s="53"/>
      <c r="AE267" s="53">
        <f t="shared" si="182"/>
        <v>0</v>
      </c>
      <c r="AF267" s="53">
        <f t="shared" si="182"/>
        <v>0</v>
      </c>
      <c r="AG267" s="53">
        <f t="shared" si="182"/>
        <v>0</v>
      </c>
      <c r="AH267" s="53">
        <f t="shared" si="182"/>
        <v>0</v>
      </c>
      <c r="AI267" s="53">
        <f t="shared" si="182"/>
        <v>0</v>
      </c>
      <c r="AJ267" s="53">
        <f t="shared" si="182"/>
        <v>0</v>
      </c>
      <c r="AK267" s="53">
        <f t="shared" si="182"/>
        <v>0</v>
      </c>
      <c r="AL267" s="53">
        <f t="shared" si="182"/>
        <v>0</v>
      </c>
      <c r="AM267" s="53">
        <f t="shared" si="182"/>
        <v>0</v>
      </c>
      <c r="AN267" s="53">
        <f t="shared" si="182"/>
        <v>0</v>
      </c>
      <c r="AO267" s="53">
        <f t="shared" si="182"/>
        <v>0</v>
      </c>
      <c r="AP267" s="53">
        <f t="shared" si="182"/>
        <v>0</v>
      </c>
      <c r="AQ267" s="53"/>
      <c r="AR267" s="53">
        <f t="shared" si="182"/>
        <v>0</v>
      </c>
      <c r="AS267" s="53">
        <f t="shared" si="182"/>
        <v>0</v>
      </c>
      <c r="AT267" s="53">
        <f t="shared" si="182"/>
        <v>0</v>
      </c>
      <c r="AU267" s="53">
        <f t="shared" si="182"/>
        <v>505000000</v>
      </c>
      <c r="AV267" s="53">
        <f t="shared" si="182"/>
        <v>53700724</v>
      </c>
      <c r="AW267" s="53">
        <f>AW268+AW274</f>
        <v>23398057</v>
      </c>
      <c r="AX267" s="53"/>
    </row>
    <row r="268" spans="1:50" ht="24.75" customHeight="1" x14ac:dyDescent="0.2">
      <c r="A268" s="133"/>
      <c r="B268" s="400"/>
      <c r="C268" s="89">
        <v>78</v>
      </c>
      <c r="D268" s="90" t="s">
        <v>593</v>
      </c>
      <c r="E268" s="93"/>
      <c r="F268" s="93"/>
      <c r="G268" s="92"/>
      <c r="H268" s="92"/>
      <c r="I268" s="92"/>
      <c r="J268" s="92"/>
      <c r="K268" s="92"/>
      <c r="L268" s="92"/>
      <c r="M268" s="92"/>
      <c r="N268" s="92"/>
      <c r="O268" s="57">
        <f t="shared" ref="O268:AW268" si="183">SUM(O269:O273)</f>
        <v>0</v>
      </c>
      <c r="P268" s="57">
        <f t="shared" si="183"/>
        <v>0</v>
      </c>
      <c r="Q268" s="57">
        <f t="shared" si="183"/>
        <v>0</v>
      </c>
      <c r="R268" s="57"/>
      <c r="S268" s="57">
        <f t="shared" si="183"/>
        <v>0</v>
      </c>
      <c r="T268" s="57">
        <f t="shared" si="183"/>
        <v>0</v>
      </c>
      <c r="U268" s="57">
        <f t="shared" si="183"/>
        <v>0</v>
      </c>
      <c r="V268" s="57"/>
      <c r="W268" s="57">
        <f t="shared" si="183"/>
        <v>400000000</v>
      </c>
      <c r="X268" s="57">
        <f t="shared" si="183"/>
        <v>35383390</v>
      </c>
      <c r="Y268" s="57">
        <f t="shared" si="183"/>
        <v>16813390</v>
      </c>
      <c r="Z268" s="57"/>
      <c r="AA268" s="57">
        <f t="shared" si="183"/>
        <v>0</v>
      </c>
      <c r="AB268" s="57">
        <f t="shared" si="183"/>
        <v>0</v>
      </c>
      <c r="AC268" s="57">
        <f t="shared" si="183"/>
        <v>0</v>
      </c>
      <c r="AD268" s="57"/>
      <c r="AE268" s="57">
        <f t="shared" si="183"/>
        <v>0</v>
      </c>
      <c r="AF268" s="57">
        <f t="shared" si="183"/>
        <v>0</v>
      </c>
      <c r="AG268" s="57">
        <f t="shared" si="183"/>
        <v>0</v>
      </c>
      <c r="AH268" s="57">
        <f t="shared" si="183"/>
        <v>0</v>
      </c>
      <c r="AI268" s="57">
        <f t="shared" si="183"/>
        <v>0</v>
      </c>
      <c r="AJ268" s="57">
        <f t="shared" si="183"/>
        <v>0</v>
      </c>
      <c r="AK268" s="57">
        <f t="shared" si="183"/>
        <v>0</v>
      </c>
      <c r="AL268" s="57">
        <f t="shared" si="183"/>
        <v>0</v>
      </c>
      <c r="AM268" s="57">
        <f t="shared" si="183"/>
        <v>0</v>
      </c>
      <c r="AN268" s="57">
        <f t="shared" si="183"/>
        <v>0</v>
      </c>
      <c r="AO268" s="57">
        <f t="shared" si="183"/>
        <v>0</v>
      </c>
      <c r="AP268" s="57">
        <f t="shared" si="183"/>
        <v>0</v>
      </c>
      <c r="AQ268" s="57"/>
      <c r="AR268" s="57">
        <f t="shared" si="183"/>
        <v>0</v>
      </c>
      <c r="AS268" s="57">
        <f t="shared" si="183"/>
        <v>0</v>
      </c>
      <c r="AT268" s="57">
        <f t="shared" si="183"/>
        <v>0</v>
      </c>
      <c r="AU268" s="57">
        <f t="shared" si="183"/>
        <v>400000000</v>
      </c>
      <c r="AV268" s="57">
        <f t="shared" si="183"/>
        <v>35383390</v>
      </c>
      <c r="AW268" s="57">
        <f t="shared" si="183"/>
        <v>16813390</v>
      </c>
      <c r="AX268" s="57"/>
    </row>
    <row r="269" spans="1:50" ht="69" customHeight="1" x14ac:dyDescent="0.2">
      <c r="A269" s="133"/>
      <c r="B269" s="133"/>
      <c r="C269" s="391">
        <v>13</v>
      </c>
      <c r="D269" s="442" t="s">
        <v>397</v>
      </c>
      <c r="E269" s="443">
        <v>0.71040000000000003</v>
      </c>
      <c r="F269" s="443">
        <v>0.88170000000000004</v>
      </c>
      <c r="G269" s="301">
        <v>226</v>
      </c>
      <c r="H269" s="319" t="s">
        <v>594</v>
      </c>
      <c r="I269" s="107" t="s">
        <v>595</v>
      </c>
      <c r="J269" s="101" t="s">
        <v>475</v>
      </c>
      <c r="K269" s="98">
        <v>14</v>
      </c>
      <c r="L269" s="114" t="s">
        <v>31</v>
      </c>
      <c r="M269" s="103">
        <v>16</v>
      </c>
      <c r="N269" s="155" t="s">
        <v>239</v>
      </c>
      <c r="O269" s="37"/>
      <c r="P269" s="37"/>
      <c r="Q269" s="37"/>
      <c r="R269" s="36"/>
      <c r="S269" s="36"/>
      <c r="T269" s="36"/>
      <c r="U269" s="36"/>
      <c r="V269" s="36"/>
      <c r="W269" s="36">
        <v>200000000</v>
      </c>
      <c r="X269" s="36">
        <v>14797840</v>
      </c>
      <c r="Y269" s="36">
        <v>4870000</v>
      </c>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4">
        <f t="shared" ref="AU269:AW273" si="184">AR269+AN269+AK269+AH269+AE269+AA269+W269+S269+O269</f>
        <v>200000000</v>
      </c>
      <c r="AV269" s="34">
        <f t="shared" si="184"/>
        <v>14797840</v>
      </c>
      <c r="AW269" s="34">
        <f t="shared" si="184"/>
        <v>4870000</v>
      </c>
      <c r="AX269" s="38"/>
    </row>
    <row r="270" spans="1:50" ht="65.25" customHeight="1" x14ac:dyDescent="0.2">
      <c r="A270" s="250">
        <v>50</v>
      </c>
      <c r="B270" s="133"/>
      <c r="C270" s="110"/>
      <c r="D270" s="251"/>
      <c r="E270" s="252"/>
      <c r="F270" s="252"/>
      <c r="G270" s="301">
        <v>227</v>
      </c>
      <c r="H270" s="319" t="s">
        <v>596</v>
      </c>
      <c r="I270" s="107" t="s">
        <v>597</v>
      </c>
      <c r="J270" s="101" t="s">
        <v>475</v>
      </c>
      <c r="K270" s="98">
        <v>14</v>
      </c>
      <c r="L270" s="248" t="s">
        <v>31</v>
      </c>
      <c r="M270" s="103">
        <v>16</v>
      </c>
      <c r="N270" s="155" t="s">
        <v>239</v>
      </c>
      <c r="O270" s="37"/>
      <c r="P270" s="37"/>
      <c r="Q270" s="37"/>
      <c r="R270" s="36"/>
      <c r="S270" s="36"/>
      <c r="T270" s="36"/>
      <c r="U270" s="36"/>
      <c r="V270" s="36"/>
      <c r="W270" s="298">
        <v>40000000</v>
      </c>
      <c r="X270" s="298">
        <v>4000000</v>
      </c>
      <c r="Y270" s="298">
        <v>2800000</v>
      </c>
      <c r="Z270" s="298"/>
      <c r="AA270" s="36"/>
      <c r="AB270" s="36"/>
      <c r="AC270" s="36"/>
      <c r="AD270" s="36"/>
      <c r="AE270" s="36"/>
      <c r="AF270" s="36"/>
      <c r="AG270" s="36"/>
      <c r="AH270" s="36"/>
      <c r="AI270" s="36"/>
      <c r="AJ270" s="36"/>
      <c r="AK270" s="36"/>
      <c r="AL270" s="36"/>
      <c r="AM270" s="36"/>
      <c r="AN270" s="36"/>
      <c r="AO270" s="36"/>
      <c r="AP270" s="36"/>
      <c r="AQ270" s="36"/>
      <c r="AR270" s="36"/>
      <c r="AS270" s="36"/>
      <c r="AT270" s="36"/>
      <c r="AU270" s="34">
        <f t="shared" si="184"/>
        <v>40000000</v>
      </c>
      <c r="AV270" s="34">
        <f t="shared" si="184"/>
        <v>4000000</v>
      </c>
      <c r="AW270" s="34">
        <f t="shared" si="184"/>
        <v>2800000</v>
      </c>
      <c r="AX270" s="38"/>
    </row>
    <row r="271" spans="1:50" ht="63.75" customHeight="1" x14ac:dyDescent="0.2">
      <c r="A271" s="133"/>
      <c r="B271" s="133"/>
      <c r="C271" s="110"/>
      <c r="D271" s="251"/>
      <c r="E271" s="252"/>
      <c r="F271" s="252"/>
      <c r="G271" s="301">
        <v>228</v>
      </c>
      <c r="H271" s="319" t="s">
        <v>598</v>
      </c>
      <c r="I271" s="107" t="s">
        <v>599</v>
      </c>
      <c r="J271" s="101" t="s">
        <v>475</v>
      </c>
      <c r="K271" s="98">
        <v>14</v>
      </c>
      <c r="L271" s="248" t="s">
        <v>31</v>
      </c>
      <c r="M271" s="103">
        <v>16</v>
      </c>
      <c r="N271" s="155" t="s">
        <v>239</v>
      </c>
      <c r="O271" s="37"/>
      <c r="P271" s="37"/>
      <c r="Q271" s="37"/>
      <c r="R271" s="36"/>
      <c r="S271" s="36"/>
      <c r="T271" s="36"/>
      <c r="U271" s="36"/>
      <c r="V271" s="36"/>
      <c r="W271" s="298">
        <v>40000000</v>
      </c>
      <c r="X271" s="298">
        <v>2185550</v>
      </c>
      <c r="Y271" s="298">
        <v>2185550</v>
      </c>
      <c r="Z271" s="298"/>
      <c r="AA271" s="36"/>
      <c r="AB271" s="36"/>
      <c r="AC271" s="36"/>
      <c r="AD271" s="36"/>
      <c r="AE271" s="36"/>
      <c r="AF271" s="36"/>
      <c r="AG271" s="36"/>
      <c r="AH271" s="36"/>
      <c r="AI271" s="36"/>
      <c r="AJ271" s="36"/>
      <c r="AK271" s="36"/>
      <c r="AL271" s="36"/>
      <c r="AM271" s="36"/>
      <c r="AN271" s="36"/>
      <c r="AO271" s="36"/>
      <c r="AP271" s="36"/>
      <c r="AQ271" s="36"/>
      <c r="AR271" s="36"/>
      <c r="AS271" s="36"/>
      <c r="AT271" s="36"/>
      <c r="AU271" s="34">
        <f t="shared" si="184"/>
        <v>40000000</v>
      </c>
      <c r="AV271" s="34">
        <f t="shared" si="184"/>
        <v>2185550</v>
      </c>
      <c r="AW271" s="34">
        <f t="shared" si="184"/>
        <v>2185550</v>
      </c>
      <c r="AX271" s="38"/>
    </row>
    <row r="272" spans="1:50" ht="82.5" customHeight="1" x14ac:dyDescent="0.2">
      <c r="A272" s="133"/>
      <c r="B272" s="133"/>
      <c r="C272" s="110"/>
      <c r="D272" s="251"/>
      <c r="E272" s="252"/>
      <c r="F272" s="252"/>
      <c r="G272" s="301">
        <v>229</v>
      </c>
      <c r="H272" s="319" t="s">
        <v>600</v>
      </c>
      <c r="I272" s="107" t="s">
        <v>601</v>
      </c>
      <c r="J272" s="101" t="s">
        <v>475</v>
      </c>
      <c r="K272" s="98">
        <v>14</v>
      </c>
      <c r="L272" s="248" t="s">
        <v>31</v>
      </c>
      <c r="M272" s="103">
        <v>16</v>
      </c>
      <c r="N272" s="155" t="s">
        <v>239</v>
      </c>
      <c r="O272" s="37"/>
      <c r="P272" s="37"/>
      <c r="Q272" s="37"/>
      <c r="R272" s="36"/>
      <c r="S272" s="36"/>
      <c r="T272" s="36"/>
      <c r="U272" s="36"/>
      <c r="V272" s="36"/>
      <c r="W272" s="298">
        <v>65000000</v>
      </c>
      <c r="X272" s="298">
        <v>9400000</v>
      </c>
      <c r="Y272" s="298">
        <v>5757840</v>
      </c>
      <c r="Z272" s="298"/>
      <c r="AA272" s="36"/>
      <c r="AB272" s="36"/>
      <c r="AC272" s="36"/>
      <c r="AD272" s="36"/>
      <c r="AE272" s="36"/>
      <c r="AF272" s="36"/>
      <c r="AG272" s="36"/>
      <c r="AH272" s="36"/>
      <c r="AI272" s="36"/>
      <c r="AJ272" s="36"/>
      <c r="AK272" s="36"/>
      <c r="AL272" s="36"/>
      <c r="AM272" s="36"/>
      <c r="AN272" s="36"/>
      <c r="AO272" s="36"/>
      <c r="AP272" s="36"/>
      <c r="AQ272" s="36"/>
      <c r="AR272" s="36"/>
      <c r="AS272" s="36"/>
      <c r="AT272" s="36"/>
      <c r="AU272" s="34">
        <f t="shared" si="184"/>
        <v>65000000</v>
      </c>
      <c r="AV272" s="34">
        <f t="shared" si="184"/>
        <v>9400000</v>
      </c>
      <c r="AW272" s="34">
        <f t="shared" si="184"/>
        <v>5757840</v>
      </c>
      <c r="AX272" s="38"/>
    </row>
    <row r="273" spans="1:71" ht="79.5" customHeight="1" x14ac:dyDescent="0.2">
      <c r="A273" s="133"/>
      <c r="B273" s="133"/>
      <c r="C273" s="109"/>
      <c r="D273" s="234"/>
      <c r="E273" s="253"/>
      <c r="F273" s="253"/>
      <c r="G273" s="301">
        <v>230</v>
      </c>
      <c r="H273" s="319" t="s">
        <v>602</v>
      </c>
      <c r="I273" s="107" t="s">
        <v>603</v>
      </c>
      <c r="J273" s="101" t="s">
        <v>475</v>
      </c>
      <c r="K273" s="98">
        <v>14</v>
      </c>
      <c r="L273" s="248" t="s">
        <v>31</v>
      </c>
      <c r="M273" s="103">
        <v>16</v>
      </c>
      <c r="N273" s="155" t="s">
        <v>239</v>
      </c>
      <c r="O273" s="37"/>
      <c r="P273" s="37"/>
      <c r="Q273" s="37"/>
      <c r="R273" s="36"/>
      <c r="S273" s="36"/>
      <c r="T273" s="36"/>
      <c r="U273" s="36"/>
      <c r="V273" s="36"/>
      <c r="W273" s="298">
        <v>55000000</v>
      </c>
      <c r="X273" s="298">
        <v>5000000</v>
      </c>
      <c r="Y273" s="298">
        <v>1200000</v>
      </c>
      <c r="Z273" s="298"/>
      <c r="AA273" s="36"/>
      <c r="AB273" s="36"/>
      <c r="AC273" s="36"/>
      <c r="AD273" s="36"/>
      <c r="AE273" s="36"/>
      <c r="AF273" s="36"/>
      <c r="AG273" s="36"/>
      <c r="AH273" s="36"/>
      <c r="AI273" s="36"/>
      <c r="AJ273" s="36"/>
      <c r="AK273" s="36"/>
      <c r="AL273" s="36"/>
      <c r="AM273" s="36"/>
      <c r="AN273" s="36"/>
      <c r="AO273" s="36"/>
      <c r="AP273" s="36"/>
      <c r="AQ273" s="36"/>
      <c r="AR273" s="36"/>
      <c r="AS273" s="36"/>
      <c r="AT273" s="36"/>
      <c r="AU273" s="34">
        <f t="shared" si="184"/>
        <v>55000000</v>
      </c>
      <c r="AV273" s="34">
        <f t="shared" si="184"/>
        <v>5000000</v>
      </c>
      <c r="AW273" s="34">
        <f t="shared" si="184"/>
        <v>1200000</v>
      </c>
      <c r="AX273" s="38"/>
    </row>
    <row r="274" spans="1:71" ht="24.75" customHeight="1" x14ac:dyDescent="0.2">
      <c r="A274" s="133"/>
      <c r="B274" s="133"/>
      <c r="C274" s="89">
        <v>79</v>
      </c>
      <c r="D274" s="90" t="s">
        <v>604</v>
      </c>
      <c r="E274" s="93"/>
      <c r="F274" s="93"/>
      <c r="G274" s="94"/>
      <c r="H274" s="94"/>
      <c r="I274" s="94"/>
      <c r="J274" s="94"/>
      <c r="K274" s="94"/>
      <c r="L274" s="94"/>
      <c r="M274" s="94"/>
      <c r="N274" s="94"/>
      <c r="O274" s="26">
        <f t="shared" ref="O274:AW274" si="185">SUM(O275:O276)</f>
        <v>0</v>
      </c>
      <c r="P274" s="26">
        <f t="shared" si="185"/>
        <v>0</v>
      </c>
      <c r="Q274" s="26">
        <f t="shared" si="185"/>
        <v>0</v>
      </c>
      <c r="R274" s="26"/>
      <c r="S274" s="26">
        <f t="shared" si="185"/>
        <v>0</v>
      </c>
      <c r="T274" s="26">
        <f t="shared" si="185"/>
        <v>0</v>
      </c>
      <c r="U274" s="26">
        <f t="shared" si="185"/>
        <v>0</v>
      </c>
      <c r="V274" s="26"/>
      <c r="W274" s="26">
        <f t="shared" si="185"/>
        <v>105000000</v>
      </c>
      <c r="X274" s="26">
        <f t="shared" si="185"/>
        <v>18317334</v>
      </c>
      <c r="Y274" s="26">
        <f t="shared" si="185"/>
        <v>6584667</v>
      </c>
      <c r="Z274" s="26"/>
      <c r="AA274" s="26">
        <f t="shared" si="185"/>
        <v>0</v>
      </c>
      <c r="AB274" s="26">
        <f t="shared" si="185"/>
        <v>0</v>
      </c>
      <c r="AC274" s="26">
        <f t="shared" si="185"/>
        <v>0</v>
      </c>
      <c r="AD274" s="26"/>
      <c r="AE274" s="26">
        <f t="shared" si="185"/>
        <v>0</v>
      </c>
      <c r="AF274" s="26">
        <f t="shared" si="185"/>
        <v>0</v>
      </c>
      <c r="AG274" s="26">
        <f t="shared" si="185"/>
        <v>0</v>
      </c>
      <c r="AH274" s="26">
        <f t="shared" si="185"/>
        <v>0</v>
      </c>
      <c r="AI274" s="26">
        <f t="shared" si="185"/>
        <v>0</v>
      </c>
      <c r="AJ274" s="26">
        <f t="shared" si="185"/>
        <v>0</v>
      </c>
      <c r="AK274" s="26">
        <f t="shared" si="185"/>
        <v>0</v>
      </c>
      <c r="AL274" s="26">
        <f t="shared" si="185"/>
        <v>0</v>
      </c>
      <c r="AM274" s="26">
        <f t="shared" si="185"/>
        <v>0</v>
      </c>
      <c r="AN274" s="26">
        <f t="shared" si="185"/>
        <v>0</v>
      </c>
      <c r="AO274" s="26">
        <f t="shared" si="185"/>
        <v>0</v>
      </c>
      <c r="AP274" s="26">
        <f t="shared" si="185"/>
        <v>0</v>
      </c>
      <c r="AQ274" s="26"/>
      <c r="AR274" s="26">
        <f t="shared" si="185"/>
        <v>0</v>
      </c>
      <c r="AS274" s="26">
        <f t="shared" si="185"/>
        <v>0</v>
      </c>
      <c r="AT274" s="26">
        <f t="shared" si="185"/>
        <v>0</v>
      </c>
      <c r="AU274" s="26">
        <f t="shared" si="185"/>
        <v>105000000</v>
      </c>
      <c r="AV274" s="26">
        <f t="shared" si="185"/>
        <v>18317334</v>
      </c>
      <c r="AW274" s="26">
        <f t="shared" si="185"/>
        <v>6584667</v>
      </c>
      <c r="AX274" s="26"/>
    </row>
    <row r="275" spans="1:71" ht="77.25" customHeight="1" x14ac:dyDescent="0.2">
      <c r="A275" s="133"/>
      <c r="B275" s="133"/>
      <c r="C275" s="391">
        <v>13</v>
      </c>
      <c r="D275" s="442" t="s">
        <v>397</v>
      </c>
      <c r="E275" s="444">
        <v>0.71040000000000003</v>
      </c>
      <c r="F275" s="444">
        <v>0.88170000000000004</v>
      </c>
      <c r="G275" s="301">
        <v>231</v>
      </c>
      <c r="H275" s="319" t="s">
        <v>605</v>
      </c>
      <c r="I275" s="107" t="s">
        <v>606</v>
      </c>
      <c r="J275" s="101" t="s">
        <v>475</v>
      </c>
      <c r="K275" s="98">
        <v>14</v>
      </c>
      <c r="L275" s="248" t="s">
        <v>31</v>
      </c>
      <c r="M275" s="103">
        <v>16</v>
      </c>
      <c r="N275" s="155" t="s">
        <v>239</v>
      </c>
      <c r="O275" s="37"/>
      <c r="P275" s="37"/>
      <c r="Q275" s="37"/>
      <c r="R275" s="36"/>
      <c r="S275" s="36"/>
      <c r="T275" s="36"/>
      <c r="U275" s="36"/>
      <c r="V275" s="36"/>
      <c r="W275" s="36">
        <v>93000000</v>
      </c>
      <c r="X275" s="36">
        <v>16584001</v>
      </c>
      <c r="Y275" s="36">
        <v>6584667</v>
      </c>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4">
        <f t="shared" ref="AU275:AW276" si="186">AR275+AN275+AK275+AH275+AE275+AA275+W275+S275+O275</f>
        <v>93000000</v>
      </c>
      <c r="AV275" s="34">
        <f t="shared" si="186"/>
        <v>16584001</v>
      </c>
      <c r="AW275" s="34">
        <f t="shared" si="186"/>
        <v>6584667</v>
      </c>
      <c r="AX275" s="38"/>
    </row>
    <row r="276" spans="1:71" ht="42" customHeight="1" x14ac:dyDescent="0.2">
      <c r="A276" s="133"/>
      <c r="B276" s="133"/>
      <c r="C276" s="109"/>
      <c r="D276" s="234"/>
      <c r="E276" s="254"/>
      <c r="F276" s="254"/>
      <c r="G276" s="301">
        <v>233</v>
      </c>
      <c r="H276" s="319" t="s">
        <v>607</v>
      </c>
      <c r="I276" s="107" t="s">
        <v>608</v>
      </c>
      <c r="J276" s="101" t="s">
        <v>475</v>
      </c>
      <c r="K276" s="98">
        <v>14</v>
      </c>
      <c r="L276" s="114" t="s">
        <v>31</v>
      </c>
      <c r="M276" s="103">
        <v>16</v>
      </c>
      <c r="N276" s="155" t="s">
        <v>239</v>
      </c>
      <c r="O276" s="37"/>
      <c r="P276" s="37"/>
      <c r="Q276" s="37"/>
      <c r="R276" s="36"/>
      <c r="S276" s="36"/>
      <c r="T276" s="36"/>
      <c r="U276" s="36"/>
      <c r="V276" s="36"/>
      <c r="W276" s="36">
        <v>12000000</v>
      </c>
      <c r="X276" s="36">
        <v>1733333</v>
      </c>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4">
        <f t="shared" si="186"/>
        <v>12000000</v>
      </c>
      <c r="AV276" s="34">
        <f t="shared" si="186"/>
        <v>1733333</v>
      </c>
      <c r="AW276" s="34">
        <f t="shared" si="186"/>
        <v>0</v>
      </c>
      <c r="AX276" s="38"/>
      <c r="AY276" s="334"/>
      <c r="AZ276" s="334"/>
      <c r="BA276" s="334"/>
      <c r="BB276" s="334"/>
      <c r="BC276" s="334"/>
      <c r="BD276" s="334"/>
      <c r="BE276" s="334"/>
      <c r="BF276" s="334"/>
      <c r="BG276" s="334"/>
      <c r="BH276" s="334"/>
      <c r="BI276" s="334"/>
      <c r="BJ276" s="334"/>
      <c r="BK276" s="334"/>
      <c r="BL276" s="334"/>
      <c r="BM276" s="334"/>
      <c r="BN276" s="334"/>
      <c r="BO276" s="334"/>
      <c r="BP276" s="334"/>
      <c r="BQ276" s="334"/>
      <c r="BR276" s="334"/>
      <c r="BS276" s="334"/>
    </row>
    <row r="277" spans="1:71" ht="24.75" customHeight="1" x14ac:dyDescent="0.2">
      <c r="A277" s="133"/>
      <c r="B277" s="79">
        <v>25</v>
      </c>
      <c r="C277" s="131" t="s">
        <v>609</v>
      </c>
      <c r="D277" s="84"/>
      <c r="E277" s="81"/>
      <c r="F277" s="82"/>
      <c r="G277" s="83"/>
      <c r="H277" s="83"/>
      <c r="I277" s="83"/>
      <c r="J277" s="83"/>
      <c r="K277" s="83"/>
      <c r="L277" s="83"/>
      <c r="M277" s="83"/>
      <c r="N277" s="83"/>
      <c r="O277" s="53">
        <f t="shared" ref="O277:AW277" si="187">O278+O283</f>
        <v>0</v>
      </c>
      <c r="P277" s="53">
        <f t="shared" si="187"/>
        <v>0</v>
      </c>
      <c r="Q277" s="53">
        <f t="shared" si="187"/>
        <v>0</v>
      </c>
      <c r="R277" s="53"/>
      <c r="S277" s="53">
        <f t="shared" si="187"/>
        <v>0</v>
      </c>
      <c r="T277" s="53">
        <f t="shared" si="187"/>
        <v>0</v>
      </c>
      <c r="U277" s="53">
        <f t="shared" si="187"/>
        <v>0</v>
      </c>
      <c r="V277" s="53"/>
      <c r="W277" s="53">
        <f t="shared" si="187"/>
        <v>99420402</v>
      </c>
      <c r="X277" s="53">
        <f t="shared" si="187"/>
        <v>81394667</v>
      </c>
      <c r="Y277" s="53">
        <f t="shared" si="187"/>
        <v>36603333</v>
      </c>
      <c r="Z277" s="53"/>
      <c r="AA277" s="53">
        <f t="shared" si="187"/>
        <v>0</v>
      </c>
      <c r="AB277" s="53">
        <f t="shared" si="187"/>
        <v>0</v>
      </c>
      <c r="AC277" s="53">
        <f t="shared" si="187"/>
        <v>0</v>
      </c>
      <c r="AD277" s="53"/>
      <c r="AE277" s="53">
        <f t="shared" si="187"/>
        <v>0</v>
      </c>
      <c r="AF277" s="53">
        <f t="shared" si="187"/>
        <v>0</v>
      </c>
      <c r="AG277" s="53">
        <f t="shared" si="187"/>
        <v>0</v>
      </c>
      <c r="AH277" s="53">
        <f t="shared" si="187"/>
        <v>0</v>
      </c>
      <c r="AI277" s="53">
        <f t="shared" si="187"/>
        <v>0</v>
      </c>
      <c r="AJ277" s="53">
        <f t="shared" si="187"/>
        <v>0</v>
      </c>
      <c r="AK277" s="53">
        <f t="shared" si="187"/>
        <v>0</v>
      </c>
      <c r="AL277" s="53">
        <f t="shared" si="187"/>
        <v>0</v>
      </c>
      <c r="AM277" s="53">
        <f t="shared" si="187"/>
        <v>0</v>
      </c>
      <c r="AN277" s="53">
        <f t="shared" si="187"/>
        <v>0</v>
      </c>
      <c r="AO277" s="53">
        <f t="shared" si="187"/>
        <v>0</v>
      </c>
      <c r="AP277" s="53">
        <f t="shared" si="187"/>
        <v>0</v>
      </c>
      <c r="AQ277" s="53"/>
      <c r="AR277" s="53">
        <f t="shared" si="187"/>
        <v>0</v>
      </c>
      <c r="AS277" s="53">
        <f t="shared" si="187"/>
        <v>0</v>
      </c>
      <c r="AT277" s="53">
        <f t="shared" si="187"/>
        <v>0</v>
      </c>
      <c r="AU277" s="53">
        <f t="shared" si="187"/>
        <v>99420402</v>
      </c>
      <c r="AV277" s="53">
        <f t="shared" si="187"/>
        <v>81394667</v>
      </c>
      <c r="AW277" s="53">
        <f t="shared" si="187"/>
        <v>36603333</v>
      </c>
      <c r="AX277" s="53"/>
      <c r="AY277" s="335"/>
      <c r="AZ277" s="335"/>
      <c r="BA277" s="335"/>
      <c r="BB277" s="335"/>
      <c r="BC277" s="335"/>
      <c r="BD277" s="335"/>
      <c r="BE277" s="335"/>
      <c r="BF277" s="335"/>
      <c r="BG277" s="335"/>
      <c r="BH277" s="335"/>
      <c r="BI277" s="335"/>
      <c r="BJ277" s="334"/>
      <c r="BK277" s="334"/>
      <c r="BL277" s="334"/>
      <c r="BM277" s="334"/>
      <c r="BN277" s="334"/>
      <c r="BO277" s="334"/>
      <c r="BP277" s="334"/>
      <c r="BQ277" s="334"/>
      <c r="BR277" s="334"/>
      <c r="BS277" s="334"/>
    </row>
    <row r="278" spans="1:71" ht="24.75" customHeight="1" x14ac:dyDescent="0.2">
      <c r="A278" s="133"/>
      <c r="B278" s="400"/>
      <c r="C278" s="89">
        <v>81</v>
      </c>
      <c r="D278" s="90" t="s">
        <v>610</v>
      </c>
      <c r="E278" s="93"/>
      <c r="F278" s="93"/>
      <c r="G278" s="94"/>
      <c r="H278" s="94"/>
      <c r="I278" s="94"/>
      <c r="J278" s="94"/>
      <c r="K278" s="94"/>
      <c r="L278" s="94"/>
      <c r="M278" s="94"/>
      <c r="N278" s="94"/>
      <c r="O278" s="26">
        <f t="shared" ref="O278:AW278" si="188">SUM(O279:O282)</f>
        <v>0</v>
      </c>
      <c r="P278" s="26">
        <f t="shared" si="188"/>
        <v>0</v>
      </c>
      <c r="Q278" s="26">
        <f t="shared" si="188"/>
        <v>0</v>
      </c>
      <c r="R278" s="26"/>
      <c r="S278" s="26">
        <f t="shared" si="188"/>
        <v>0</v>
      </c>
      <c r="T278" s="26">
        <f t="shared" si="188"/>
        <v>0</v>
      </c>
      <c r="U278" s="26">
        <f t="shared" si="188"/>
        <v>0</v>
      </c>
      <c r="V278" s="26"/>
      <c r="W278" s="26">
        <f t="shared" si="188"/>
        <v>94420402</v>
      </c>
      <c r="X278" s="26">
        <f t="shared" si="188"/>
        <v>76394667</v>
      </c>
      <c r="Y278" s="26">
        <f t="shared" si="188"/>
        <v>36603333</v>
      </c>
      <c r="Z278" s="26"/>
      <c r="AA278" s="26">
        <f t="shared" si="188"/>
        <v>0</v>
      </c>
      <c r="AB278" s="26">
        <f t="shared" si="188"/>
        <v>0</v>
      </c>
      <c r="AC278" s="26">
        <f t="shared" si="188"/>
        <v>0</v>
      </c>
      <c r="AD278" s="26"/>
      <c r="AE278" s="26">
        <f t="shared" si="188"/>
        <v>0</v>
      </c>
      <c r="AF278" s="26">
        <f t="shared" si="188"/>
        <v>0</v>
      </c>
      <c r="AG278" s="26">
        <f t="shared" si="188"/>
        <v>0</v>
      </c>
      <c r="AH278" s="26">
        <f t="shared" si="188"/>
        <v>0</v>
      </c>
      <c r="AI278" s="26">
        <f t="shared" si="188"/>
        <v>0</v>
      </c>
      <c r="AJ278" s="26">
        <f t="shared" si="188"/>
        <v>0</v>
      </c>
      <c r="AK278" s="26">
        <f t="shared" si="188"/>
        <v>0</v>
      </c>
      <c r="AL278" s="26">
        <f t="shared" si="188"/>
        <v>0</v>
      </c>
      <c r="AM278" s="26">
        <f t="shared" si="188"/>
        <v>0</v>
      </c>
      <c r="AN278" s="26">
        <f t="shared" si="188"/>
        <v>0</v>
      </c>
      <c r="AO278" s="26">
        <f t="shared" si="188"/>
        <v>0</v>
      </c>
      <c r="AP278" s="26">
        <f t="shared" si="188"/>
        <v>0</v>
      </c>
      <c r="AQ278" s="26"/>
      <c r="AR278" s="26">
        <f t="shared" si="188"/>
        <v>0</v>
      </c>
      <c r="AS278" s="26">
        <f t="shared" si="188"/>
        <v>0</v>
      </c>
      <c r="AT278" s="26">
        <f t="shared" si="188"/>
        <v>0</v>
      </c>
      <c r="AU278" s="26">
        <f t="shared" si="188"/>
        <v>94420402</v>
      </c>
      <c r="AV278" s="26">
        <f t="shared" si="188"/>
        <v>76394667</v>
      </c>
      <c r="AW278" s="26">
        <f t="shared" si="188"/>
        <v>36603333</v>
      </c>
      <c r="AX278" s="26"/>
      <c r="AY278" s="336"/>
      <c r="AZ278" s="336"/>
      <c r="BA278" s="336"/>
      <c r="BB278" s="336"/>
      <c r="BC278" s="336"/>
      <c r="BD278" s="336"/>
      <c r="BE278" s="336"/>
      <c r="BF278" s="336"/>
      <c r="BG278" s="336"/>
      <c r="BH278" s="336"/>
      <c r="BI278" s="336"/>
      <c r="BJ278" s="334"/>
      <c r="BK278" s="334"/>
      <c r="BL278" s="334"/>
      <c r="BM278" s="334"/>
      <c r="BN278" s="334"/>
      <c r="BO278" s="334"/>
      <c r="BP278" s="334"/>
      <c r="BQ278" s="334"/>
      <c r="BR278" s="334"/>
      <c r="BS278" s="334"/>
    </row>
    <row r="279" spans="1:71" ht="60.75" customHeight="1" x14ac:dyDescent="0.2">
      <c r="A279" s="133"/>
      <c r="B279" s="133"/>
      <c r="C279" s="429">
        <v>38</v>
      </c>
      <c r="D279" s="445" t="s">
        <v>611</v>
      </c>
      <c r="E279" s="391">
        <v>0</v>
      </c>
      <c r="F279" s="391">
        <v>2</v>
      </c>
      <c r="G279" s="301">
        <v>236</v>
      </c>
      <c r="H279" s="319" t="s">
        <v>612</v>
      </c>
      <c r="I279" s="107" t="s">
        <v>613</v>
      </c>
      <c r="J279" s="104" t="s">
        <v>614</v>
      </c>
      <c r="K279" s="98">
        <v>12</v>
      </c>
      <c r="L279" s="114" t="s">
        <v>39</v>
      </c>
      <c r="M279" s="103">
        <v>11</v>
      </c>
      <c r="N279" s="155" t="s">
        <v>153</v>
      </c>
      <c r="O279" s="37"/>
      <c r="P279" s="37"/>
      <c r="Q279" s="37"/>
      <c r="R279" s="36"/>
      <c r="S279" s="36"/>
      <c r="T279" s="36"/>
      <c r="U279" s="36"/>
      <c r="V279" s="36"/>
      <c r="W279" s="298">
        <v>13400001</v>
      </c>
      <c r="X279" s="298">
        <v>7466667</v>
      </c>
      <c r="Y279" s="298">
        <v>2800000</v>
      </c>
      <c r="Z279" s="298"/>
      <c r="AA279" s="36"/>
      <c r="AB279" s="36"/>
      <c r="AC279" s="36"/>
      <c r="AD279" s="36"/>
      <c r="AE279" s="36"/>
      <c r="AF279" s="36"/>
      <c r="AG279" s="36"/>
      <c r="AH279" s="36"/>
      <c r="AI279" s="36"/>
      <c r="AJ279" s="36"/>
      <c r="AK279" s="36"/>
      <c r="AL279" s="36"/>
      <c r="AM279" s="36"/>
      <c r="AN279" s="36"/>
      <c r="AO279" s="36"/>
      <c r="AP279" s="36"/>
      <c r="AQ279" s="36"/>
      <c r="AR279" s="36"/>
      <c r="AS279" s="36"/>
      <c r="AT279" s="36"/>
      <c r="AU279" s="34">
        <f t="shared" ref="AU279:AW282" si="189">AR279+AN279+AK279+AH279+AE279+AA279+W279+S279+O279</f>
        <v>13400001</v>
      </c>
      <c r="AV279" s="34">
        <f t="shared" si="189"/>
        <v>7466667</v>
      </c>
      <c r="AW279" s="34">
        <f t="shared" si="189"/>
        <v>2800000</v>
      </c>
      <c r="AX279" s="38"/>
      <c r="AY279" s="334"/>
      <c r="AZ279" s="334"/>
      <c r="BA279" s="334"/>
      <c r="BB279" s="334"/>
      <c r="BC279" s="334"/>
      <c r="BD279" s="334"/>
      <c r="BE279" s="334"/>
      <c r="BF279" s="334"/>
      <c r="BG279" s="334"/>
      <c r="BH279" s="334"/>
      <c r="BI279" s="334"/>
      <c r="BJ279" s="334"/>
      <c r="BK279" s="334"/>
      <c r="BL279" s="334"/>
      <c r="BM279" s="334"/>
      <c r="BN279" s="334"/>
      <c r="BO279" s="334"/>
      <c r="BP279" s="334"/>
      <c r="BQ279" s="334"/>
      <c r="BR279" s="334"/>
      <c r="BS279" s="334"/>
    </row>
    <row r="280" spans="1:71" s="311" customFormat="1" ht="102.75" customHeight="1" x14ac:dyDescent="0.2">
      <c r="A280" s="306"/>
      <c r="B280" s="306"/>
      <c r="C280" s="312"/>
      <c r="D280" s="313"/>
      <c r="E280" s="306"/>
      <c r="F280" s="133"/>
      <c r="G280" s="301">
        <v>238</v>
      </c>
      <c r="H280" s="319" t="s">
        <v>615</v>
      </c>
      <c r="I280" s="107" t="s">
        <v>616</v>
      </c>
      <c r="J280" s="301" t="s">
        <v>614</v>
      </c>
      <c r="K280" s="297">
        <v>12</v>
      </c>
      <c r="L280" s="297" t="s">
        <v>31</v>
      </c>
      <c r="M280" s="103">
        <v>11</v>
      </c>
      <c r="N280" s="155" t="s">
        <v>153</v>
      </c>
      <c r="O280" s="309"/>
      <c r="P280" s="309"/>
      <c r="Q280" s="309"/>
      <c r="R280" s="298"/>
      <c r="S280" s="298"/>
      <c r="T280" s="298"/>
      <c r="U280" s="298"/>
      <c r="V280" s="298"/>
      <c r="W280" s="298">
        <v>3733334</v>
      </c>
      <c r="X280" s="298">
        <v>3733334</v>
      </c>
      <c r="Y280" s="298">
        <v>1777778</v>
      </c>
      <c r="Z280" s="298"/>
      <c r="AA280" s="298"/>
      <c r="AB280" s="298"/>
      <c r="AC280" s="298"/>
      <c r="AD280" s="298"/>
      <c r="AE280" s="298"/>
      <c r="AF280" s="298"/>
      <c r="AG280" s="298"/>
      <c r="AH280" s="298"/>
      <c r="AI280" s="298"/>
      <c r="AJ280" s="298"/>
      <c r="AK280" s="298"/>
      <c r="AL280" s="298"/>
      <c r="AM280" s="298"/>
      <c r="AN280" s="298"/>
      <c r="AO280" s="298"/>
      <c r="AP280" s="298"/>
      <c r="AQ280" s="298"/>
      <c r="AR280" s="298"/>
      <c r="AS280" s="298"/>
      <c r="AT280" s="298"/>
      <c r="AU280" s="310">
        <f t="shared" si="189"/>
        <v>3733334</v>
      </c>
      <c r="AV280" s="310">
        <f t="shared" si="189"/>
        <v>3733334</v>
      </c>
      <c r="AW280" s="310">
        <f t="shared" si="189"/>
        <v>1777778</v>
      </c>
      <c r="AX280" s="446"/>
      <c r="AY280" s="334"/>
      <c r="AZ280" s="334"/>
      <c r="BA280" s="334"/>
      <c r="BB280" s="334"/>
      <c r="BC280" s="334"/>
      <c r="BD280" s="334"/>
      <c r="BE280" s="334"/>
      <c r="BF280" s="334"/>
      <c r="BG280" s="334"/>
      <c r="BH280" s="334"/>
      <c r="BI280" s="334"/>
      <c r="BJ280" s="334"/>
      <c r="BK280" s="334"/>
      <c r="BL280" s="334"/>
      <c r="BM280" s="334"/>
      <c r="BN280" s="334"/>
      <c r="BO280" s="334"/>
      <c r="BP280" s="334"/>
      <c r="BQ280" s="334"/>
      <c r="BR280" s="334"/>
      <c r="BS280" s="334"/>
    </row>
    <row r="281" spans="1:71" ht="45.75" customHeight="1" x14ac:dyDescent="0.2">
      <c r="A281" s="133"/>
      <c r="B281" s="133"/>
      <c r="C281" s="137"/>
      <c r="D281" s="136"/>
      <c r="E281" s="133"/>
      <c r="F281" s="133"/>
      <c r="G281" s="301">
        <v>239</v>
      </c>
      <c r="H281" s="319" t="s">
        <v>617</v>
      </c>
      <c r="I281" s="107" t="s">
        <v>618</v>
      </c>
      <c r="J281" s="104" t="s">
        <v>614</v>
      </c>
      <c r="K281" s="98">
        <v>12</v>
      </c>
      <c r="L281" s="114" t="s">
        <v>39</v>
      </c>
      <c r="M281" s="103">
        <v>11</v>
      </c>
      <c r="N281" s="155" t="s">
        <v>153</v>
      </c>
      <c r="O281" s="37"/>
      <c r="P281" s="37"/>
      <c r="Q281" s="37"/>
      <c r="R281" s="36"/>
      <c r="S281" s="36"/>
      <c r="T281" s="36"/>
      <c r="U281" s="36"/>
      <c r="V281" s="364"/>
      <c r="W281" s="344">
        <v>5235999</v>
      </c>
      <c r="X281" s="298">
        <v>5235999</v>
      </c>
      <c r="Y281" s="298">
        <v>1400000</v>
      </c>
      <c r="Z281" s="298"/>
      <c r="AA281" s="36"/>
      <c r="AB281" s="36"/>
      <c r="AC281" s="36"/>
      <c r="AD281" s="36"/>
      <c r="AE281" s="36"/>
      <c r="AF281" s="36"/>
      <c r="AG281" s="36"/>
      <c r="AH281" s="36"/>
      <c r="AI281" s="36"/>
      <c r="AJ281" s="36"/>
      <c r="AK281" s="36"/>
      <c r="AL281" s="36"/>
      <c r="AM281" s="36"/>
      <c r="AN281" s="36"/>
      <c r="AO281" s="36"/>
      <c r="AP281" s="36"/>
      <c r="AQ281" s="36"/>
      <c r="AR281" s="36"/>
      <c r="AS281" s="36"/>
      <c r="AT281" s="36"/>
      <c r="AU281" s="34">
        <f t="shared" si="189"/>
        <v>5235999</v>
      </c>
      <c r="AV281" s="34">
        <f t="shared" si="189"/>
        <v>5235999</v>
      </c>
      <c r="AW281" s="34">
        <f t="shared" si="189"/>
        <v>1400000</v>
      </c>
      <c r="AX281" s="38"/>
    </row>
    <row r="282" spans="1:71" s="311" customFormat="1" ht="42" customHeight="1" x14ac:dyDescent="0.2">
      <c r="A282" s="306"/>
      <c r="B282" s="306"/>
      <c r="C282" s="307"/>
      <c r="D282" s="308"/>
      <c r="E282" s="306"/>
      <c r="F282" s="133"/>
      <c r="G282" s="301">
        <v>240</v>
      </c>
      <c r="H282" s="319" t="s">
        <v>619</v>
      </c>
      <c r="I282" s="255" t="s">
        <v>620</v>
      </c>
      <c r="J282" s="301" t="s">
        <v>614</v>
      </c>
      <c r="K282" s="297">
        <v>12</v>
      </c>
      <c r="L282" s="297" t="s">
        <v>31</v>
      </c>
      <c r="M282" s="103">
        <v>11</v>
      </c>
      <c r="N282" s="155" t="s">
        <v>153</v>
      </c>
      <c r="O282" s="309"/>
      <c r="P282" s="309"/>
      <c r="Q282" s="309"/>
      <c r="R282" s="298"/>
      <c r="S282" s="298"/>
      <c r="T282" s="298"/>
      <c r="U282" s="298"/>
      <c r="V282" s="298"/>
      <c r="W282" s="298">
        <v>72051068</v>
      </c>
      <c r="X282" s="298">
        <v>59958667</v>
      </c>
      <c r="Y282" s="298">
        <v>30625555</v>
      </c>
      <c r="Z282" s="298"/>
      <c r="AA282" s="298"/>
      <c r="AB282" s="298"/>
      <c r="AC282" s="298"/>
      <c r="AD282" s="298"/>
      <c r="AE282" s="298"/>
      <c r="AF282" s="298"/>
      <c r="AG282" s="298"/>
      <c r="AH282" s="298"/>
      <c r="AI282" s="298"/>
      <c r="AJ282" s="298"/>
      <c r="AK282" s="298"/>
      <c r="AL282" s="298"/>
      <c r="AM282" s="298"/>
      <c r="AN282" s="298"/>
      <c r="AO282" s="298"/>
      <c r="AP282" s="298"/>
      <c r="AQ282" s="298"/>
      <c r="AR282" s="298"/>
      <c r="AS282" s="298"/>
      <c r="AT282" s="298"/>
      <c r="AU282" s="310">
        <f t="shared" si="189"/>
        <v>72051068</v>
      </c>
      <c r="AV282" s="310">
        <f t="shared" si="189"/>
        <v>59958667</v>
      </c>
      <c r="AW282" s="310">
        <f t="shared" si="189"/>
        <v>30625555</v>
      </c>
      <c r="AX282" s="446"/>
      <c r="AY282" s="62"/>
      <c r="AZ282" s="62"/>
      <c r="BA282" s="62"/>
      <c r="BB282" s="62"/>
      <c r="BC282" s="62"/>
      <c r="BD282" s="62"/>
      <c r="BE282" s="62"/>
      <c r="BF282" s="62"/>
      <c r="BG282" s="62"/>
      <c r="BH282" s="62"/>
      <c r="BI282" s="62"/>
    </row>
    <row r="283" spans="1:71" ht="24.75" customHeight="1" x14ac:dyDescent="0.2">
      <c r="A283" s="133"/>
      <c r="B283" s="133"/>
      <c r="C283" s="89">
        <v>82</v>
      </c>
      <c r="D283" s="256" t="s">
        <v>621</v>
      </c>
      <c r="E283" s="143"/>
      <c r="F283" s="143"/>
      <c r="G283" s="94"/>
      <c r="H283" s="94"/>
      <c r="I283" s="94"/>
      <c r="J283" s="94"/>
      <c r="K283" s="94"/>
      <c r="L283" s="94"/>
      <c r="M283" s="94"/>
      <c r="N283" s="94"/>
      <c r="O283" s="26">
        <f t="shared" ref="O283:AW283" si="190">SUM(O284:O284)</f>
        <v>0</v>
      </c>
      <c r="P283" s="26">
        <f t="shared" si="190"/>
        <v>0</v>
      </c>
      <c r="Q283" s="26">
        <f t="shared" si="190"/>
        <v>0</v>
      </c>
      <c r="R283" s="26"/>
      <c r="S283" s="26">
        <f t="shared" si="190"/>
        <v>0</v>
      </c>
      <c r="T283" s="26">
        <f t="shared" si="190"/>
        <v>0</v>
      </c>
      <c r="U283" s="26">
        <f t="shared" si="190"/>
        <v>0</v>
      </c>
      <c r="V283" s="26"/>
      <c r="W283" s="26">
        <f t="shared" si="190"/>
        <v>5000000</v>
      </c>
      <c r="X283" s="26">
        <f t="shared" si="190"/>
        <v>5000000</v>
      </c>
      <c r="Y283" s="26">
        <f t="shared" si="190"/>
        <v>0</v>
      </c>
      <c r="Z283" s="26"/>
      <c r="AA283" s="26">
        <f t="shared" si="190"/>
        <v>0</v>
      </c>
      <c r="AB283" s="26">
        <f t="shared" si="190"/>
        <v>0</v>
      </c>
      <c r="AC283" s="26">
        <f t="shared" si="190"/>
        <v>0</v>
      </c>
      <c r="AD283" s="26"/>
      <c r="AE283" s="26">
        <f t="shared" si="190"/>
        <v>0</v>
      </c>
      <c r="AF283" s="26">
        <f t="shared" si="190"/>
        <v>0</v>
      </c>
      <c r="AG283" s="26">
        <f t="shared" si="190"/>
        <v>0</v>
      </c>
      <c r="AH283" s="26">
        <f t="shared" si="190"/>
        <v>0</v>
      </c>
      <c r="AI283" s="26">
        <f t="shared" si="190"/>
        <v>0</v>
      </c>
      <c r="AJ283" s="26">
        <f t="shared" si="190"/>
        <v>0</v>
      </c>
      <c r="AK283" s="26">
        <f t="shared" si="190"/>
        <v>0</v>
      </c>
      <c r="AL283" s="26">
        <f t="shared" si="190"/>
        <v>0</v>
      </c>
      <c r="AM283" s="26">
        <f t="shared" si="190"/>
        <v>0</v>
      </c>
      <c r="AN283" s="26">
        <f t="shared" si="190"/>
        <v>0</v>
      </c>
      <c r="AO283" s="26">
        <f t="shared" si="190"/>
        <v>0</v>
      </c>
      <c r="AP283" s="26">
        <f t="shared" si="190"/>
        <v>0</v>
      </c>
      <c r="AQ283" s="26"/>
      <c r="AR283" s="26">
        <f t="shared" si="190"/>
        <v>0</v>
      </c>
      <c r="AS283" s="26">
        <f t="shared" si="190"/>
        <v>0</v>
      </c>
      <c r="AT283" s="26">
        <f t="shared" si="190"/>
        <v>0</v>
      </c>
      <c r="AU283" s="26">
        <f t="shared" si="190"/>
        <v>5000000</v>
      </c>
      <c r="AV283" s="26">
        <f t="shared" si="190"/>
        <v>5000000</v>
      </c>
      <c r="AW283" s="26">
        <f t="shared" si="190"/>
        <v>0</v>
      </c>
      <c r="AX283" s="26"/>
    </row>
    <row r="284" spans="1:71" ht="60" customHeight="1" x14ac:dyDescent="0.2">
      <c r="A284" s="167"/>
      <c r="B284" s="167"/>
      <c r="C284" s="155"/>
      <c r="D284" s="136"/>
      <c r="E284" s="136"/>
      <c r="F284" s="136"/>
      <c r="G284" s="301">
        <v>242</v>
      </c>
      <c r="H284" s="319" t="s">
        <v>622</v>
      </c>
      <c r="I284" s="97" t="s">
        <v>623</v>
      </c>
      <c r="J284" s="104" t="s">
        <v>614</v>
      </c>
      <c r="K284" s="98">
        <v>12</v>
      </c>
      <c r="L284" s="114" t="s">
        <v>31</v>
      </c>
      <c r="M284" s="103">
        <v>11</v>
      </c>
      <c r="N284" s="102" t="s">
        <v>153</v>
      </c>
      <c r="O284" s="37"/>
      <c r="P284" s="37"/>
      <c r="Q284" s="37"/>
      <c r="R284" s="36"/>
      <c r="S284" s="36"/>
      <c r="T284" s="36"/>
      <c r="U284" s="36"/>
      <c r="V284" s="36"/>
      <c r="W284" s="36">
        <v>5000000</v>
      </c>
      <c r="X284" s="36">
        <v>5000000</v>
      </c>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4">
        <f>AR284+AN284+AK284+AH284+AE284+AA284+W284+S284+O284</f>
        <v>5000000</v>
      </c>
      <c r="AV284" s="34">
        <f>AS284+AO284+AL284+AI284+AF284+AB284+X284+T284+P284</f>
        <v>5000000</v>
      </c>
      <c r="AW284" s="34">
        <f>AT284+AP284+AM284+AJ284+AG284+AC284+Y284+U284+Q284</f>
        <v>0</v>
      </c>
      <c r="AX284" s="38"/>
    </row>
    <row r="285" spans="1:71" ht="24.75" customHeight="1" x14ac:dyDescent="0.2">
      <c r="A285" s="127">
        <v>5</v>
      </c>
      <c r="B285" s="128" t="s">
        <v>624</v>
      </c>
      <c r="C285" s="129"/>
      <c r="D285" s="75"/>
      <c r="E285" s="75"/>
      <c r="F285" s="75"/>
      <c r="G285" s="129"/>
      <c r="H285" s="129"/>
      <c r="I285" s="129"/>
      <c r="J285" s="129"/>
      <c r="K285" s="129"/>
      <c r="L285" s="129"/>
      <c r="M285" s="129"/>
      <c r="N285" s="129"/>
      <c r="O285" s="24">
        <f t="shared" ref="O285:AW285" si="191">O286+O293+O302</f>
        <v>0</v>
      </c>
      <c r="P285" s="24">
        <f t="shared" si="191"/>
        <v>0</v>
      </c>
      <c r="Q285" s="24">
        <f t="shared" si="191"/>
        <v>0</v>
      </c>
      <c r="R285" s="24"/>
      <c r="S285" s="24">
        <f t="shared" si="191"/>
        <v>0</v>
      </c>
      <c r="T285" s="24">
        <f t="shared" si="191"/>
        <v>0</v>
      </c>
      <c r="U285" s="24">
        <f t="shared" si="191"/>
        <v>0</v>
      </c>
      <c r="V285" s="24"/>
      <c r="W285" s="24">
        <f t="shared" si="191"/>
        <v>5312184352</v>
      </c>
      <c r="X285" s="24">
        <f t="shared" si="191"/>
        <v>1430533330</v>
      </c>
      <c r="Y285" s="24">
        <f t="shared" si="191"/>
        <v>400962000</v>
      </c>
      <c r="Z285" s="24"/>
      <c r="AA285" s="24">
        <f t="shared" si="191"/>
        <v>250000000</v>
      </c>
      <c r="AB285" s="24">
        <f t="shared" si="191"/>
        <v>0</v>
      </c>
      <c r="AC285" s="24">
        <f t="shared" si="191"/>
        <v>0</v>
      </c>
      <c r="AD285" s="24"/>
      <c r="AE285" s="24">
        <f t="shared" si="191"/>
        <v>0</v>
      </c>
      <c r="AF285" s="24">
        <f t="shared" si="191"/>
        <v>0</v>
      </c>
      <c r="AG285" s="24">
        <f t="shared" si="191"/>
        <v>0</v>
      </c>
      <c r="AH285" s="24">
        <f t="shared" si="191"/>
        <v>0</v>
      </c>
      <c r="AI285" s="24">
        <f t="shared" si="191"/>
        <v>0</v>
      </c>
      <c r="AJ285" s="24">
        <f t="shared" si="191"/>
        <v>0</v>
      </c>
      <c r="AK285" s="24">
        <f t="shared" si="191"/>
        <v>0</v>
      </c>
      <c r="AL285" s="24">
        <f t="shared" si="191"/>
        <v>0</v>
      </c>
      <c r="AM285" s="24">
        <f t="shared" si="191"/>
        <v>0</v>
      </c>
      <c r="AN285" s="24">
        <f t="shared" si="191"/>
        <v>0</v>
      </c>
      <c r="AO285" s="24">
        <f t="shared" si="191"/>
        <v>0</v>
      </c>
      <c r="AP285" s="24">
        <f t="shared" si="191"/>
        <v>0</v>
      </c>
      <c r="AQ285" s="24"/>
      <c r="AR285" s="24">
        <f t="shared" si="191"/>
        <v>0</v>
      </c>
      <c r="AS285" s="24">
        <f t="shared" si="191"/>
        <v>0</v>
      </c>
      <c r="AT285" s="24">
        <f t="shared" si="191"/>
        <v>0</v>
      </c>
      <c r="AU285" s="24">
        <f t="shared" si="191"/>
        <v>5562184352</v>
      </c>
      <c r="AV285" s="24">
        <f t="shared" si="191"/>
        <v>1430533330</v>
      </c>
      <c r="AW285" s="24">
        <f t="shared" si="191"/>
        <v>400962000</v>
      </c>
      <c r="AX285" s="24"/>
    </row>
    <row r="286" spans="1:71" ht="24.75" customHeight="1" x14ac:dyDescent="0.2">
      <c r="A286" s="400"/>
      <c r="B286" s="79">
        <v>26</v>
      </c>
      <c r="C286" s="131" t="s">
        <v>625</v>
      </c>
      <c r="D286" s="84"/>
      <c r="E286" s="84"/>
      <c r="F286" s="82"/>
      <c r="G286" s="83"/>
      <c r="H286" s="83"/>
      <c r="I286" s="83"/>
      <c r="J286" s="83"/>
      <c r="K286" s="83"/>
      <c r="L286" s="83"/>
      <c r="M286" s="83"/>
      <c r="N286" s="83"/>
      <c r="O286" s="25">
        <f t="shared" ref="O286:AW286" si="192">O287+O290</f>
        <v>0</v>
      </c>
      <c r="P286" s="25">
        <f t="shared" si="192"/>
        <v>0</v>
      </c>
      <c r="Q286" s="25">
        <f t="shared" si="192"/>
        <v>0</v>
      </c>
      <c r="R286" s="25"/>
      <c r="S286" s="25">
        <f t="shared" si="192"/>
        <v>0</v>
      </c>
      <c r="T286" s="25">
        <f t="shared" si="192"/>
        <v>0</v>
      </c>
      <c r="U286" s="25">
        <f t="shared" si="192"/>
        <v>0</v>
      </c>
      <c r="V286" s="25"/>
      <c r="W286" s="25">
        <f t="shared" si="192"/>
        <v>410000000</v>
      </c>
      <c r="X286" s="25">
        <f t="shared" si="192"/>
        <v>85061000</v>
      </c>
      <c r="Y286" s="25">
        <f t="shared" si="192"/>
        <v>33170000</v>
      </c>
      <c r="Z286" s="25"/>
      <c r="AA286" s="25">
        <f t="shared" si="192"/>
        <v>0</v>
      </c>
      <c r="AB286" s="25">
        <f t="shared" si="192"/>
        <v>0</v>
      </c>
      <c r="AC286" s="25">
        <f t="shared" si="192"/>
        <v>0</v>
      </c>
      <c r="AD286" s="25"/>
      <c r="AE286" s="25">
        <f t="shared" si="192"/>
        <v>0</v>
      </c>
      <c r="AF286" s="25">
        <f t="shared" si="192"/>
        <v>0</v>
      </c>
      <c r="AG286" s="25">
        <f t="shared" si="192"/>
        <v>0</v>
      </c>
      <c r="AH286" s="25">
        <f t="shared" si="192"/>
        <v>0</v>
      </c>
      <c r="AI286" s="25">
        <f t="shared" si="192"/>
        <v>0</v>
      </c>
      <c r="AJ286" s="25">
        <f t="shared" si="192"/>
        <v>0</v>
      </c>
      <c r="AK286" s="25">
        <f t="shared" si="192"/>
        <v>0</v>
      </c>
      <c r="AL286" s="25">
        <f t="shared" si="192"/>
        <v>0</v>
      </c>
      <c r="AM286" s="25">
        <f t="shared" si="192"/>
        <v>0</v>
      </c>
      <c r="AN286" s="25">
        <f t="shared" si="192"/>
        <v>0</v>
      </c>
      <c r="AO286" s="25">
        <f t="shared" si="192"/>
        <v>0</v>
      </c>
      <c r="AP286" s="25">
        <f t="shared" si="192"/>
        <v>0</v>
      </c>
      <c r="AQ286" s="25"/>
      <c r="AR286" s="25">
        <f t="shared" si="192"/>
        <v>0</v>
      </c>
      <c r="AS286" s="25">
        <f t="shared" si="192"/>
        <v>0</v>
      </c>
      <c r="AT286" s="25">
        <f t="shared" si="192"/>
        <v>0</v>
      </c>
      <c r="AU286" s="25">
        <f t="shared" si="192"/>
        <v>410000000</v>
      </c>
      <c r="AV286" s="25">
        <f t="shared" si="192"/>
        <v>85061000</v>
      </c>
      <c r="AW286" s="25">
        <f t="shared" si="192"/>
        <v>33170000</v>
      </c>
      <c r="AX286" s="25"/>
    </row>
    <row r="287" spans="1:71" ht="24.75" customHeight="1" x14ac:dyDescent="0.2">
      <c r="A287" s="133"/>
      <c r="B287" s="400"/>
      <c r="C287" s="89">
        <v>83</v>
      </c>
      <c r="D287" s="90" t="s">
        <v>626</v>
      </c>
      <c r="E287" s="93"/>
      <c r="F287" s="93"/>
      <c r="G287" s="92"/>
      <c r="H287" s="92"/>
      <c r="I287" s="92"/>
      <c r="J287" s="92"/>
      <c r="K287" s="92"/>
      <c r="L287" s="92"/>
      <c r="M287" s="92"/>
      <c r="N287" s="92"/>
      <c r="O287" s="26">
        <f t="shared" ref="O287:AW287" si="193">SUM(O288:O289)</f>
        <v>0</v>
      </c>
      <c r="P287" s="26">
        <f t="shared" si="193"/>
        <v>0</v>
      </c>
      <c r="Q287" s="26">
        <f t="shared" si="193"/>
        <v>0</v>
      </c>
      <c r="R287" s="26"/>
      <c r="S287" s="26">
        <f t="shared" si="193"/>
        <v>0</v>
      </c>
      <c r="T287" s="26">
        <f t="shared" si="193"/>
        <v>0</v>
      </c>
      <c r="U287" s="26">
        <f t="shared" si="193"/>
        <v>0</v>
      </c>
      <c r="V287" s="26"/>
      <c r="W287" s="26">
        <f t="shared" si="193"/>
        <v>330000000</v>
      </c>
      <c r="X287" s="26">
        <f t="shared" si="193"/>
        <v>81061000</v>
      </c>
      <c r="Y287" s="26">
        <f t="shared" si="193"/>
        <v>30370000</v>
      </c>
      <c r="Z287" s="26"/>
      <c r="AA287" s="26">
        <f t="shared" si="193"/>
        <v>0</v>
      </c>
      <c r="AB287" s="26">
        <f t="shared" si="193"/>
        <v>0</v>
      </c>
      <c r="AC287" s="26">
        <f t="shared" si="193"/>
        <v>0</v>
      </c>
      <c r="AD287" s="26"/>
      <c r="AE287" s="26">
        <f t="shared" si="193"/>
        <v>0</v>
      </c>
      <c r="AF287" s="26">
        <f t="shared" si="193"/>
        <v>0</v>
      </c>
      <c r="AG287" s="26">
        <f t="shared" si="193"/>
        <v>0</v>
      </c>
      <c r="AH287" s="26">
        <f t="shared" si="193"/>
        <v>0</v>
      </c>
      <c r="AI287" s="26">
        <f t="shared" si="193"/>
        <v>0</v>
      </c>
      <c r="AJ287" s="26">
        <f t="shared" si="193"/>
        <v>0</v>
      </c>
      <c r="AK287" s="26">
        <f t="shared" si="193"/>
        <v>0</v>
      </c>
      <c r="AL287" s="26">
        <f t="shared" si="193"/>
        <v>0</v>
      </c>
      <c r="AM287" s="26">
        <f t="shared" si="193"/>
        <v>0</v>
      </c>
      <c r="AN287" s="26">
        <f t="shared" si="193"/>
        <v>0</v>
      </c>
      <c r="AO287" s="26">
        <f t="shared" si="193"/>
        <v>0</v>
      </c>
      <c r="AP287" s="26">
        <f t="shared" si="193"/>
        <v>0</v>
      </c>
      <c r="AQ287" s="26"/>
      <c r="AR287" s="26">
        <f t="shared" si="193"/>
        <v>0</v>
      </c>
      <c r="AS287" s="26">
        <f t="shared" si="193"/>
        <v>0</v>
      </c>
      <c r="AT287" s="26">
        <f t="shared" si="193"/>
        <v>0</v>
      </c>
      <c r="AU287" s="26">
        <f t="shared" si="193"/>
        <v>330000000</v>
      </c>
      <c r="AV287" s="26">
        <f t="shared" si="193"/>
        <v>81061000</v>
      </c>
      <c r="AW287" s="26">
        <f t="shared" si="193"/>
        <v>30370000</v>
      </c>
      <c r="AX287" s="26"/>
    </row>
    <row r="288" spans="1:71" ht="93.75" customHeight="1" x14ac:dyDescent="0.2">
      <c r="A288" s="133"/>
      <c r="B288" s="133"/>
      <c r="C288" s="110">
        <v>37</v>
      </c>
      <c r="D288" s="393" t="s">
        <v>628</v>
      </c>
      <c r="E288" s="394" t="s">
        <v>394</v>
      </c>
      <c r="F288" s="438">
        <v>0.6</v>
      </c>
      <c r="G288" s="104">
        <v>244</v>
      </c>
      <c r="H288" s="323" t="s">
        <v>629</v>
      </c>
      <c r="I288" s="97" t="s">
        <v>630</v>
      </c>
      <c r="J288" s="101" t="s">
        <v>627</v>
      </c>
      <c r="K288" s="101">
        <v>17</v>
      </c>
      <c r="L288" s="194" t="s">
        <v>39</v>
      </c>
      <c r="M288" s="103">
        <v>16</v>
      </c>
      <c r="N288" s="102" t="s">
        <v>239</v>
      </c>
      <c r="O288" s="37"/>
      <c r="P288" s="37"/>
      <c r="Q288" s="37"/>
      <c r="R288" s="36"/>
      <c r="S288" s="36"/>
      <c r="T288" s="36"/>
      <c r="U288" s="36"/>
      <c r="V288" s="36"/>
      <c r="W288" s="36">
        <v>300000000</v>
      </c>
      <c r="X288" s="36">
        <v>81061000</v>
      </c>
      <c r="Y288" s="36">
        <v>30370000</v>
      </c>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4">
        <f t="shared" ref="AU288:AW289" si="194">O288+S288+W288+AA288+AE288+AH288+AK288+AN288+AR288</f>
        <v>300000000</v>
      </c>
      <c r="AV288" s="34">
        <f t="shared" si="194"/>
        <v>81061000</v>
      </c>
      <c r="AW288" s="34">
        <f t="shared" si="194"/>
        <v>30370000</v>
      </c>
      <c r="AX288" s="38"/>
    </row>
    <row r="289" spans="1:50" s="150" customFormat="1" ht="93.75" customHeight="1" x14ac:dyDescent="0.2">
      <c r="A289" s="145"/>
      <c r="B289" s="145"/>
      <c r="C289" s="112"/>
      <c r="D289" s="229"/>
      <c r="E289" s="112"/>
      <c r="F289" s="169"/>
      <c r="G289" s="301">
        <v>246</v>
      </c>
      <c r="H289" s="323" t="s">
        <v>631</v>
      </c>
      <c r="I289" s="113" t="s">
        <v>632</v>
      </c>
      <c r="J289" s="101" t="s">
        <v>627</v>
      </c>
      <c r="K289" s="194">
        <v>17</v>
      </c>
      <c r="L289" s="194" t="s">
        <v>31</v>
      </c>
      <c r="M289" s="104">
        <v>16</v>
      </c>
      <c r="N289" s="101" t="s">
        <v>239</v>
      </c>
      <c r="O289" s="37"/>
      <c r="P289" s="37"/>
      <c r="Q289" s="37"/>
      <c r="R289" s="36"/>
      <c r="S289" s="36"/>
      <c r="T289" s="36"/>
      <c r="U289" s="36"/>
      <c r="V289" s="36"/>
      <c r="W289" s="35">
        <v>30000000</v>
      </c>
      <c r="X289" s="35"/>
      <c r="Y289" s="35"/>
      <c r="Z289" s="35"/>
      <c r="AA289" s="35"/>
      <c r="AB289" s="35"/>
      <c r="AC289" s="35"/>
      <c r="AD289" s="35"/>
      <c r="AE289" s="36"/>
      <c r="AF289" s="36"/>
      <c r="AG289" s="36"/>
      <c r="AH289" s="36"/>
      <c r="AI289" s="36"/>
      <c r="AJ289" s="36"/>
      <c r="AK289" s="36"/>
      <c r="AL289" s="36"/>
      <c r="AM289" s="36"/>
      <c r="AN289" s="36"/>
      <c r="AO289" s="36"/>
      <c r="AP289" s="36"/>
      <c r="AQ289" s="36"/>
      <c r="AR289" s="36"/>
      <c r="AS289" s="36"/>
      <c r="AT289" s="36"/>
      <c r="AU289" s="34">
        <f t="shared" si="194"/>
        <v>30000000</v>
      </c>
      <c r="AV289" s="34">
        <f t="shared" si="194"/>
        <v>0</v>
      </c>
      <c r="AW289" s="34">
        <f t="shared" si="194"/>
        <v>0</v>
      </c>
      <c r="AX289" s="38"/>
    </row>
    <row r="290" spans="1:50" ht="24.75" customHeight="1" x14ac:dyDescent="0.2">
      <c r="A290" s="133"/>
      <c r="B290" s="133"/>
      <c r="C290" s="89">
        <v>84</v>
      </c>
      <c r="D290" s="90" t="s">
        <v>633</v>
      </c>
      <c r="E290" s="93"/>
      <c r="F290" s="93"/>
      <c r="G290" s="94"/>
      <c r="H290" s="94"/>
      <c r="I290" s="94"/>
      <c r="J290" s="94"/>
      <c r="K290" s="94"/>
      <c r="L290" s="94"/>
      <c r="M290" s="94"/>
      <c r="N290" s="94"/>
      <c r="O290" s="26">
        <f t="shared" ref="O290:AW290" si="195">SUM(O291:O292)</f>
        <v>0</v>
      </c>
      <c r="P290" s="26">
        <f t="shared" si="195"/>
        <v>0</v>
      </c>
      <c r="Q290" s="26">
        <f t="shared" si="195"/>
        <v>0</v>
      </c>
      <c r="R290" s="26"/>
      <c r="S290" s="26">
        <f t="shared" si="195"/>
        <v>0</v>
      </c>
      <c r="T290" s="26">
        <f t="shared" si="195"/>
        <v>0</v>
      </c>
      <c r="U290" s="26">
        <f t="shared" si="195"/>
        <v>0</v>
      </c>
      <c r="V290" s="26"/>
      <c r="W290" s="26">
        <f t="shared" si="195"/>
        <v>80000000</v>
      </c>
      <c r="X290" s="26">
        <f t="shared" si="195"/>
        <v>4000000</v>
      </c>
      <c r="Y290" s="26">
        <f t="shared" si="195"/>
        <v>2800000</v>
      </c>
      <c r="Z290" s="26"/>
      <c r="AA290" s="26">
        <f t="shared" si="195"/>
        <v>0</v>
      </c>
      <c r="AB290" s="26">
        <f t="shared" si="195"/>
        <v>0</v>
      </c>
      <c r="AC290" s="26">
        <f t="shared" si="195"/>
        <v>0</v>
      </c>
      <c r="AD290" s="26"/>
      <c r="AE290" s="26">
        <f t="shared" si="195"/>
        <v>0</v>
      </c>
      <c r="AF290" s="26">
        <f t="shared" si="195"/>
        <v>0</v>
      </c>
      <c r="AG290" s="26">
        <f t="shared" si="195"/>
        <v>0</v>
      </c>
      <c r="AH290" s="26">
        <f t="shared" si="195"/>
        <v>0</v>
      </c>
      <c r="AI290" s="26">
        <f t="shared" si="195"/>
        <v>0</v>
      </c>
      <c r="AJ290" s="26">
        <f t="shared" si="195"/>
        <v>0</v>
      </c>
      <c r="AK290" s="26">
        <f t="shared" si="195"/>
        <v>0</v>
      </c>
      <c r="AL290" s="26">
        <f t="shared" si="195"/>
        <v>0</v>
      </c>
      <c r="AM290" s="26">
        <f t="shared" si="195"/>
        <v>0</v>
      </c>
      <c r="AN290" s="26">
        <f t="shared" si="195"/>
        <v>0</v>
      </c>
      <c r="AO290" s="26">
        <f t="shared" si="195"/>
        <v>0</v>
      </c>
      <c r="AP290" s="26">
        <f t="shared" si="195"/>
        <v>0</v>
      </c>
      <c r="AQ290" s="26"/>
      <c r="AR290" s="26">
        <f t="shared" si="195"/>
        <v>0</v>
      </c>
      <c r="AS290" s="26">
        <f t="shared" si="195"/>
        <v>0</v>
      </c>
      <c r="AT290" s="26">
        <f t="shared" si="195"/>
        <v>0</v>
      </c>
      <c r="AU290" s="26">
        <f t="shared" si="195"/>
        <v>80000000</v>
      </c>
      <c r="AV290" s="26">
        <f t="shared" si="195"/>
        <v>4000000</v>
      </c>
      <c r="AW290" s="26">
        <f t="shared" si="195"/>
        <v>2800000</v>
      </c>
      <c r="AX290" s="26"/>
    </row>
    <row r="291" spans="1:50" ht="65.25" customHeight="1" x14ac:dyDescent="0.2">
      <c r="A291" s="133"/>
      <c r="B291" s="133"/>
      <c r="C291" s="391">
        <v>37</v>
      </c>
      <c r="D291" s="393" t="s">
        <v>634</v>
      </c>
      <c r="E291" s="394" t="s">
        <v>394</v>
      </c>
      <c r="F291" s="438">
        <v>0.6</v>
      </c>
      <c r="G291" s="301">
        <v>247</v>
      </c>
      <c r="H291" s="319" t="s">
        <v>635</v>
      </c>
      <c r="I291" s="107" t="s">
        <v>636</v>
      </c>
      <c r="J291" s="104" t="s">
        <v>637</v>
      </c>
      <c r="K291" s="98">
        <v>16</v>
      </c>
      <c r="L291" s="210" t="s">
        <v>31</v>
      </c>
      <c r="M291" s="103">
        <v>16</v>
      </c>
      <c r="N291" s="102" t="s">
        <v>239</v>
      </c>
      <c r="O291" s="37"/>
      <c r="P291" s="37"/>
      <c r="Q291" s="37"/>
      <c r="R291" s="36"/>
      <c r="S291" s="36"/>
      <c r="T291" s="36"/>
      <c r="U291" s="36"/>
      <c r="V291" s="36"/>
      <c r="W291" s="36">
        <v>50000000</v>
      </c>
      <c r="X291" s="36">
        <v>4000000</v>
      </c>
      <c r="Y291" s="36">
        <v>2800000</v>
      </c>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4">
        <f>AR291+AN291+AK291+AH291+AE291+AA291+W291+S291+O291</f>
        <v>50000000</v>
      </c>
      <c r="AV291" s="34">
        <f>AS291+AO291+AL291+AI291+AF291+AB291+X291+T291+P291</f>
        <v>4000000</v>
      </c>
      <c r="AW291" s="34">
        <f>AT291+AP291+AM291+AJ291+AG291+AC291+Y291+U291+Q291</f>
        <v>2800000</v>
      </c>
      <c r="AX291" s="38"/>
    </row>
    <row r="292" spans="1:50" ht="65.25" customHeight="1" x14ac:dyDescent="0.2">
      <c r="A292" s="133"/>
      <c r="B292" s="167"/>
      <c r="C292" s="109"/>
      <c r="D292" s="377"/>
      <c r="E292" s="112"/>
      <c r="F292" s="173"/>
      <c r="G292" s="104">
        <v>248</v>
      </c>
      <c r="H292" s="323" t="s">
        <v>638</v>
      </c>
      <c r="I292" s="107" t="s">
        <v>639</v>
      </c>
      <c r="J292" s="101" t="s">
        <v>627</v>
      </c>
      <c r="K292" s="194">
        <v>17</v>
      </c>
      <c r="L292" s="114" t="s">
        <v>31</v>
      </c>
      <c r="M292" s="104">
        <v>17</v>
      </c>
      <c r="N292" s="101" t="s">
        <v>640</v>
      </c>
      <c r="O292" s="37"/>
      <c r="P292" s="37"/>
      <c r="Q292" s="37"/>
      <c r="R292" s="36"/>
      <c r="S292" s="36"/>
      <c r="T292" s="36"/>
      <c r="U292" s="36"/>
      <c r="V292" s="36"/>
      <c r="W292" s="36">
        <v>30000000</v>
      </c>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4">
        <f>O292+S292+W292+AA292+AE292+AH292+AK292+AN292+AR292</f>
        <v>30000000</v>
      </c>
      <c r="AV292" s="34">
        <f>P292+T292+X292+AB292+AF292+AI292+AL292+AO292+AS292</f>
        <v>0</v>
      </c>
      <c r="AW292" s="34">
        <f>Q292+U292+Y292+AC292+AG292+AJ292+AM292+AP292+AT292</f>
        <v>0</v>
      </c>
      <c r="AX292" s="38"/>
    </row>
    <row r="293" spans="1:50" ht="24.75" customHeight="1" x14ac:dyDescent="0.2">
      <c r="A293" s="133"/>
      <c r="B293" s="79">
        <v>27</v>
      </c>
      <c r="C293" s="131" t="s">
        <v>641</v>
      </c>
      <c r="D293" s="82"/>
      <c r="E293" s="82"/>
      <c r="F293" s="82"/>
      <c r="G293" s="83"/>
      <c r="H293" s="83"/>
      <c r="I293" s="83"/>
      <c r="J293" s="83"/>
      <c r="K293" s="83"/>
      <c r="L293" s="83"/>
      <c r="M293" s="83"/>
      <c r="N293" s="83"/>
      <c r="O293" s="25">
        <f t="shared" ref="O293:AW293" si="196">O294+O300</f>
        <v>0</v>
      </c>
      <c r="P293" s="25">
        <f t="shared" si="196"/>
        <v>0</v>
      </c>
      <c r="Q293" s="25">
        <f t="shared" si="196"/>
        <v>0</v>
      </c>
      <c r="R293" s="25"/>
      <c r="S293" s="25">
        <f t="shared" si="196"/>
        <v>0</v>
      </c>
      <c r="T293" s="25">
        <f t="shared" si="196"/>
        <v>0</v>
      </c>
      <c r="U293" s="25">
        <f t="shared" si="196"/>
        <v>0</v>
      </c>
      <c r="V293" s="25"/>
      <c r="W293" s="25">
        <f t="shared" si="196"/>
        <v>836923000</v>
      </c>
      <c r="X293" s="25">
        <f t="shared" si="196"/>
        <v>30795667</v>
      </c>
      <c r="Y293" s="25">
        <f t="shared" si="196"/>
        <v>8400000</v>
      </c>
      <c r="Z293" s="25"/>
      <c r="AA293" s="25">
        <f t="shared" si="196"/>
        <v>0</v>
      </c>
      <c r="AB293" s="25">
        <f t="shared" si="196"/>
        <v>0</v>
      </c>
      <c r="AC293" s="25">
        <f t="shared" si="196"/>
        <v>0</v>
      </c>
      <c r="AD293" s="25"/>
      <c r="AE293" s="25">
        <f t="shared" si="196"/>
        <v>0</v>
      </c>
      <c r="AF293" s="25">
        <f t="shared" si="196"/>
        <v>0</v>
      </c>
      <c r="AG293" s="25">
        <f t="shared" si="196"/>
        <v>0</v>
      </c>
      <c r="AH293" s="25">
        <f t="shared" si="196"/>
        <v>0</v>
      </c>
      <c r="AI293" s="25">
        <f t="shared" si="196"/>
        <v>0</v>
      </c>
      <c r="AJ293" s="25">
        <f t="shared" si="196"/>
        <v>0</v>
      </c>
      <c r="AK293" s="25">
        <f t="shared" si="196"/>
        <v>0</v>
      </c>
      <c r="AL293" s="25">
        <f t="shared" si="196"/>
        <v>0</v>
      </c>
      <c r="AM293" s="25">
        <f t="shared" si="196"/>
        <v>0</v>
      </c>
      <c r="AN293" s="25">
        <f t="shared" si="196"/>
        <v>0</v>
      </c>
      <c r="AO293" s="25">
        <f t="shared" si="196"/>
        <v>0</v>
      </c>
      <c r="AP293" s="25">
        <f t="shared" si="196"/>
        <v>0</v>
      </c>
      <c r="AQ293" s="25"/>
      <c r="AR293" s="25">
        <f t="shared" si="196"/>
        <v>0</v>
      </c>
      <c r="AS293" s="25">
        <f t="shared" si="196"/>
        <v>0</v>
      </c>
      <c r="AT293" s="25">
        <f t="shared" si="196"/>
        <v>0</v>
      </c>
      <c r="AU293" s="25">
        <f t="shared" si="196"/>
        <v>836923000</v>
      </c>
      <c r="AV293" s="25">
        <f t="shared" si="196"/>
        <v>30795667</v>
      </c>
      <c r="AW293" s="25">
        <f t="shared" si="196"/>
        <v>8400000</v>
      </c>
      <c r="AX293" s="25"/>
    </row>
    <row r="294" spans="1:50" ht="24.75" customHeight="1" x14ac:dyDescent="0.2">
      <c r="A294" s="133"/>
      <c r="B294" s="400"/>
      <c r="C294" s="89">
        <v>85</v>
      </c>
      <c r="D294" s="90" t="s">
        <v>642</v>
      </c>
      <c r="E294" s="93"/>
      <c r="F294" s="93"/>
      <c r="G294" s="94"/>
      <c r="H294" s="94"/>
      <c r="I294" s="94"/>
      <c r="J294" s="94"/>
      <c r="K294" s="94"/>
      <c r="L294" s="94"/>
      <c r="M294" s="94"/>
      <c r="N294" s="94"/>
      <c r="O294" s="26">
        <f t="shared" ref="O294:AW294" si="197">SUM(O295:O299)</f>
        <v>0</v>
      </c>
      <c r="P294" s="26">
        <f t="shared" si="197"/>
        <v>0</v>
      </c>
      <c r="Q294" s="26">
        <f t="shared" si="197"/>
        <v>0</v>
      </c>
      <c r="R294" s="26"/>
      <c r="S294" s="26">
        <f t="shared" si="197"/>
        <v>0</v>
      </c>
      <c r="T294" s="26">
        <f t="shared" si="197"/>
        <v>0</v>
      </c>
      <c r="U294" s="26">
        <f t="shared" si="197"/>
        <v>0</v>
      </c>
      <c r="V294" s="26"/>
      <c r="W294" s="26">
        <f t="shared" si="197"/>
        <v>666923000</v>
      </c>
      <c r="X294" s="26">
        <f t="shared" si="197"/>
        <v>21995667</v>
      </c>
      <c r="Y294" s="26">
        <f t="shared" si="197"/>
        <v>2800000</v>
      </c>
      <c r="Z294" s="26"/>
      <c r="AA294" s="26">
        <f t="shared" si="197"/>
        <v>0</v>
      </c>
      <c r="AB294" s="26">
        <f t="shared" si="197"/>
        <v>0</v>
      </c>
      <c r="AC294" s="26">
        <f t="shared" si="197"/>
        <v>0</v>
      </c>
      <c r="AD294" s="26"/>
      <c r="AE294" s="26">
        <f t="shared" si="197"/>
        <v>0</v>
      </c>
      <c r="AF294" s="26">
        <f t="shared" si="197"/>
        <v>0</v>
      </c>
      <c r="AG294" s="26">
        <f t="shared" si="197"/>
        <v>0</v>
      </c>
      <c r="AH294" s="26">
        <f t="shared" si="197"/>
        <v>0</v>
      </c>
      <c r="AI294" s="26">
        <f t="shared" si="197"/>
        <v>0</v>
      </c>
      <c r="AJ294" s="26">
        <f t="shared" si="197"/>
        <v>0</v>
      </c>
      <c r="AK294" s="26">
        <f t="shared" si="197"/>
        <v>0</v>
      </c>
      <c r="AL294" s="26">
        <f t="shared" si="197"/>
        <v>0</v>
      </c>
      <c r="AM294" s="26">
        <f t="shared" si="197"/>
        <v>0</v>
      </c>
      <c r="AN294" s="26">
        <f t="shared" si="197"/>
        <v>0</v>
      </c>
      <c r="AO294" s="26">
        <f t="shared" si="197"/>
        <v>0</v>
      </c>
      <c r="AP294" s="26">
        <f t="shared" si="197"/>
        <v>0</v>
      </c>
      <c r="AQ294" s="26"/>
      <c r="AR294" s="26">
        <f t="shared" si="197"/>
        <v>0</v>
      </c>
      <c r="AS294" s="26">
        <f t="shared" si="197"/>
        <v>0</v>
      </c>
      <c r="AT294" s="26">
        <f t="shared" si="197"/>
        <v>0</v>
      </c>
      <c r="AU294" s="26">
        <f t="shared" si="197"/>
        <v>666923000</v>
      </c>
      <c r="AV294" s="26">
        <f t="shared" si="197"/>
        <v>21995667</v>
      </c>
      <c r="AW294" s="26">
        <f t="shared" si="197"/>
        <v>2800000</v>
      </c>
      <c r="AX294" s="26"/>
    </row>
    <row r="295" spans="1:50" ht="53.25" customHeight="1" x14ac:dyDescent="0.2">
      <c r="A295" s="133"/>
      <c r="B295" s="133"/>
      <c r="C295" s="391">
        <v>37</v>
      </c>
      <c r="D295" s="393" t="s">
        <v>634</v>
      </c>
      <c r="E295" s="394" t="s">
        <v>394</v>
      </c>
      <c r="F295" s="438">
        <v>0.6</v>
      </c>
      <c r="G295" s="104">
        <v>249</v>
      </c>
      <c r="H295" s="319" t="s">
        <v>643</v>
      </c>
      <c r="I295" s="107" t="s">
        <v>644</v>
      </c>
      <c r="J295" s="101" t="s">
        <v>645</v>
      </c>
      <c r="K295" s="194">
        <v>16</v>
      </c>
      <c r="L295" s="114" t="s">
        <v>31</v>
      </c>
      <c r="M295" s="104">
        <v>16</v>
      </c>
      <c r="N295" s="101" t="s">
        <v>239</v>
      </c>
      <c r="O295" s="37"/>
      <c r="P295" s="37"/>
      <c r="Q295" s="37"/>
      <c r="R295" s="36"/>
      <c r="S295" s="36"/>
      <c r="T295" s="36"/>
      <c r="U295" s="36"/>
      <c r="V295" s="36"/>
      <c r="W295" s="36">
        <v>200000000</v>
      </c>
      <c r="X295" s="36">
        <v>6425000</v>
      </c>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4">
        <f>O295+S295+W295+AA295+AE295+AH295+AK295+AN295+AR295</f>
        <v>200000000</v>
      </c>
      <c r="AV295" s="34">
        <f>P295+T295+X295+AB295+AF295+AI295+AL295+AO295+AS295</f>
        <v>6425000</v>
      </c>
      <c r="AW295" s="34">
        <f>Q295+U295+Y295+AC295+AG295+AJ295+AM295+AP295+AT295</f>
        <v>0</v>
      </c>
      <c r="AX295" s="38"/>
    </row>
    <row r="296" spans="1:50" ht="55.5" customHeight="1" x14ac:dyDescent="0.2">
      <c r="A296" s="133"/>
      <c r="B296" s="133"/>
      <c r="C296" s="110"/>
      <c r="D296" s="380"/>
      <c r="E296" s="124"/>
      <c r="F296" s="247"/>
      <c r="G296" s="301">
        <v>250</v>
      </c>
      <c r="H296" s="319" t="s">
        <v>646</v>
      </c>
      <c r="I296" s="107" t="s">
        <v>647</v>
      </c>
      <c r="J296" s="101" t="s">
        <v>645</v>
      </c>
      <c r="K296" s="194">
        <v>16</v>
      </c>
      <c r="L296" s="114" t="s">
        <v>31</v>
      </c>
      <c r="M296" s="104">
        <v>16</v>
      </c>
      <c r="N296" s="101" t="s">
        <v>239</v>
      </c>
      <c r="O296" s="37"/>
      <c r="P296" s="37"/>
      <c r="Q296" s="37"/>
      <c r="R296" s="36"/>
      <c r="S296" s="36"/>
      <c r="T296" s="36"/>
      <c r="U296" s="36"/>
      <c r="V296" s="36"/>
      <c r="W296" s="36">
        <v>190000000</v>
      </c>
      <c r="X296" s="36">
        <v>15570667</v>
      </c>
      <c r="Y296" s="36">
        <v>2800000</v>
      </c>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4">
        <f t="shared" ref="AU296:AW299" si="198">AR296+AN296+AK296+AH296+AE296+AA296+W296+S296+O296</f>
        <v>190000000</v>
      </c>
      <c r="AV296" s="34">
        <f t="shared" si="198"/>
        <v>15570667</v>
      </c>
      <c r="AW296" s="34">
        <f t="shared" si="198"/>
        <v>2800000</v>
      </c>
      <c r="AX296" s="38"/>
    </row>
    <row r="297" spans="1:50" ht="52.5" customHeight="1" x14ac:dyDescent="0.2">
      <c r="A297" s="133"/>
      <c r="B297" s="133"/>
      <c r="C297" s="110"/>
      <c r="D297" s="380"/>
      <c r="E297" s="124"/>
      <c r="F297" s="247"/>
      <c r="G297" s="301">
        <v>251</v>
      </c>
      <c r="H297" s="319" t="s">
        <v>648</v>
      </c>
      <c r="I297" s="107" t="s">
        <v>649</v>
      </c>
      <c r="J297" s="101" t="s">
        <v>645</v>
      </c>
      <c r="K297" s="194">
        <v>16</v>
      </c>
      <c r="L297" s="114" t="s">
        <v>31</v>
      </c>
      <c r="M297" s="104">
        <v>16</v>
      </c>
      <c r="N297" s="101" t="s">
        <v>239</v>
      </c>
      <c r="O297" s="37"/>
      <c r="P297" s="37"/>
      <c r="Q297" s="37"/>
      <c r="R297" s="36"/>
      <c r="S297" s="36"/>
      <c r="T297" s="36"/>
      <c r="U297" s="36"/>
      <c r="V297" s="36"/>
      <c r="W297" s="36">
        <v>50000000</v>
      </c>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4">
        <f t="shared" si="198"/>
        <v>50000000</v>
      </c>
      <c r="AV297" s="34">
        <f t="shared" si="198"/>
        <v>0</v>
      </c>
      <c r="AW297" s="34">
        <f t="shared" si="198"/>
        <v>0</v>
      </c>
      <c r="AX297" s="38"/>
    </row>
    <row r="298" spans="1:50" ht="43.5" customHeight="1" x14ac:dyDescent="0.2">
      <c r="A298" s="133"/>
      <c r="B298" s="133"/>
      <c r="C298" s="110"/>
      <c r="D298" s="380"/>
      <c r="E298" s="124"/>
      <c r="F298" s="247"/>
      <c r="G298" s="301">
        <v>253</v>
      </c>
      <c r="H298" s="320" t="s">
        <v>650</v>
      </c>
      <c r="I298" s="107" t="s">
        <v>651</v>
      </c>
      <c r="J298" s="101" t="s">
        <v>645</v>
      </c>
      <c r="K298" s="194">
        <v>16</v>
      </c>
      <c r="L298" s="257" t="s">
        <v>39</v>
      </c>
      <c r="M298" s="104">
        <v>16</v>
      </c>
      <c r="N298" s="101" t="s">
        <v>239</v>
      </c>
      <c r="O298" s="37"/>
      <c r="P298" s="37"/>
      <c r="Q298" s="37"/>
      <c r="R298" s="36"/>
      <c r="S298" s="36"/>
      <c r="T298" s="36"/>
      <c r="U298" s="36"/>
      <c r="V298" s="36"/>
      <c r="W298" s="36">
        <v>96923000</v>
      </c>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4">
        <f t="shared" si="198"/>
        <v>96923000</v>
      </c>
      <c r="AV298" s="34">
        <f t="shared" si="198"/>
        <v>0</v>
      </c>
      <c r="AW298" s="34">
        <f t="shared" si="198"/>
        <v>0</v>
      </c>
      <c r="AX298" s="38"/>
    </row>
    <row r="299" spans="1:50" ht="98.25" customHeight="1" x14ac:dyDescent="0.2">
      <c r="A299" s="133"/>
      <c r="B299" s="133"/>
      <c r="C299" s="109"/>
      <c r="D299" s="377"/>
      <c r="E299" s="112"/>
      <c r="F299" s="173"/>
      <c r="G299" s="301">
        <v>254</v>
      </c>
      <c r="H299" s="320" t="s">
        <v>652</v>
      </c>
      <c r="I299" s="107" t="s">
        <v>653</v>
      </c>
      <c r="J299" s="101" t="s">
        <v>645</v>
      </c>
      <c r="K299" s="194">
        <v>16</v>
      </c>
      <c r="L299" s="98" t="s">
        <v>31</v>
      </c>
      <c r="M299" s="104">
        <v>16</v>
      </c>
      <c r="N299" s="101" t="s">
        <v>239</v>
      </c>
      <c r="O299" s="37"/>
      <c r="P299" s="37"/>
      <c r="Q299" s="37"/>
      <c r="R299" s="36"/>
      <c r="S299" s="36"/>
      <c r="T299" s="36"/>
      <c r="U299" s="36"/>
      <c r="V299" s="36"/>
      <c r="W299" s="36">
        <v>130000000</v>
      </c>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4">
        <f t="shared" si="198"/>
        <v>130000000</v>
      </c>
      <c r="AV299" s="34">
        <f t="shared" si="198"/>
        <v>0</v>
      </c>
      <c r="AW299" s="34">
        <f t="shared" si="198"/>
        <v>0</v>
      </c>
      <c r="AX299" s="38"/>
    </row>
    <row r="300" spans="1:50" ht="24.75" customHeight="1" x14ac:dyDescent="0.2">
      <c r="A300" s="133"/>
      <c r="B300" s="133"/>
      <c r="C300" s="89">
        <v>86</v>
      </c>
      <c r="D300" s="90" t="s">
        <v>654</v>
      </c>
      <c r="E300" s="93"/>
      <c r="F300" s="93"/>
      <c r="G300" s="92"/>
      <c r="H300" s="92"/>
      <c r="I300" s="92"/>
      <c r="J300" s="92"/>
      <c r="K300" s="92"/>
      <c r="L300" s="92"/>
      <c r="M300" s="92"/>
      <c r="N300" s="92"/>
      <c r="O300" s="26">
        <f t="shared" ref="O300:AW300" si="199">SUM(O301)</f>
        <v>0</v>
      </c>
      <c r="P300" s="26">
        <f t="shared" si="199"/>
        <v>0</v>
      </c>
      <c r="Q300" s="26">
        <f t="shared" si="199"/>
        <v>0</v>
      </c>
      <c r="R300" s="26"/>
      <c r="S300" s="26">
        <f t="shared" si="199"/>
        <v>0</v>
      </c>
      <c r="T300" s="26">
        <f t="shared" si="199"/>
        <v>0</v>
      </c>
      <c r="U300" s="26">
        <f t="shared" si="199"/>
        <v>0</v>
      </c>
      <c r="V300" s="26"/>
      <c r="W300" s="26">
        <f t="shared" si="199"/>
        <v>170000000</v>
      </c>
      <c r="X300" s="26">
        <f t="shared" si="199"/>
        <v>8800000</v>
      </c>
      <c r="Y300" s="26">
        <f t="shared" si="199"/>
        <v>5600000</v>
      </c>
      <c r="Z300" s="26"/>
      <c r="AA300" s="26">
        <f t="shared" si="199"/>
        <v>0</v>
      </c>
      <c r="AB300" s="26">
        <f t="shared" si="199"/>
        <v>0</v>
      </c>
      <c r="AC300" s="26">
        <f t="shared" si="199"/>
        <v>0</v>
      </c>
      <c r="AD300" s="26"/>
      <c r="AE300" s="26">
        <f t="shared" si="199"/>
        <v>0</v>
      </c>
      <c r="AF300" s="26">
        <f t="shared" si="199"/>
        <v>0</v>
      </c>
      <c r="AG300" s="26">
        <f t="shared" si="199"/>
        <v>0</v>
      </c>
      <c r="AH300" s="26">
        <f t="shared" si="199"/>
        <v>0</v>
      </c>
      <c r="AI300" s="26">
        <f t="shared" si="199"/>
        <v>0</v>
      </c>
      <c r="AJ300" s="26">
        <f t="shared" si="199"/>
        <v>0</v>
      </c>
      <c r="AK300" s="26">
        <f t="shared" si="199"/>
        <v>0</v>
      </c>
      <c r="AL300" s="26">
        <f t="shared" si="199"/>
        <v>0</v>
      </c>
      <c r="AM300" s="26">
        <f t="shared" si="199"/>
        <v>0</v>
      </c>
      <c r="AN300" s="26">
        <f t="shared" si="199"/>
        <v>0</v>
      </c>
      <c r="AO300" s="26">
        <f t="shared" si="199"/>
        <v>0</v>
      </c>
      <c r="AP300" s="26">
        <f t="shared" si="199"/>
        <v>0</v>
      </c>
      <c r="AQ300" s="26"/>
      <c r="AR300" s="26">
        <f t="shared" si="199"/>
        <v>0</v>
      </c>
      <c r="AS300" s="26">
        <f t="shared" si="199"/>
        <v>0</v>
      </c>
      <c r="AT300" s="26">
        <f t="shared" si="199"/>
        <v>0</v>
      </c>
      <c r="AU300" s="26">
        <f t="shared" si="199"/>
        <v>170000000</v>
      </c>
      <c r="AV300" s="26">
        <f t="shared" si="199"/>
        <v>8800000</v>
      </c>
      <c r="AW300" s="26">
        <f t="shared" si="199"/>
        <v>5600000</v>
      </c>
      <c r="AX300" s="26"/>
    </row>
    <row r="301" spans="1:50" ht="74.25" customHeight="1" x14ac:dyDescent="0.2">
      <c r="A301" s="133"/>
      <c r="B301" s="167"/>
      <c r="C301" s="114">
        <v>37</v>
      </c>
      <c r="D301" s="97" t="s">
        <v>634</v>
      </c>
      <c r="E301" s="435" t="s">
        <v>394</v>
      </c>
      <c r="F301" s="201">
        <v>0.6</v>
      </c>
      <c r="G301" s="301">
        <v>255</v>
      </c>
      <c r="H301" s="319" t="s">
        <v>655</v>
      </c>
      <c r="I301" s="107" t="s">
        <v>656</v>
      </c>
      <c r="J301" s="104" t="s">
        <v>637</v>
      </c>
      <c r="K301" s="98">
        <v>16</v>
      </c>
      <c r="L301" s="114" t="s">
        <v>31</v>
      </c>
      <c r="M301" s="103">
        <v>16</v>
      </c>
      <c r="N301" s="102" t="s">
        <v>239</v>
      </c>
      <c r="O301" s="37"/>
      <c r="P301" s="37"/>
      <c r="Q301" s="37"/>
      <c r="R301" s="36"/>
      <c r="S301" s="36"/>
      <c r="T301" s="36"/>
      <c r="U301" s="36"/>
      <c r="V301" s="36"/>
      <c r="W301" s="36">
        <v>170000000</v>
      </c>
      <c r="X301" s="36">
        <v>8800000</v>
      </c>
      <c r="Y301" s="36">
        <v>5600000</v>
      </c>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4">
        <f>AR301+AN301+AK301+AH301+AE301+AA301+W301+S301+O301</f>
        <v>170000000</v>
      </c>
      <c r="AV301" s="34">
        <f>AS301+AO301+AL301+AI301+AF301+AB301+X301+T301+P301</f>
        <v>8800000</v>
      </c>
      <c r="AW301" s="34">
        <f>AT301+AP301+AM301+AJ301+AG301+AC301+Y301+U301+Q301</f>
        <v>5600000</v>
      </c>
      <c r="AX301" s="38"/>
    </row>
    <row r="302" spans="1:50" s="150" customFormat="1" ht="24.75" customHeight="1" x14ac:dyDescent="0.2">
      <c r="A302" s="133"/>
      <c r="B302" s="79">
        <v>28</v>
      </c>
      <c r="C302" s="131" t="s">
        <v>657</v>
      </c>
      <c r="D302" s="81"/>
      <c r="E302" s="82"/>
      <c r="F302" s="82"/>
      <c r="G302" s="83"/>
      <c r="H302" s="83"/>
      <c r="I302" s="83"/>
      <c r="J302" s="83"/>
      <c r="K302" s="83"/>
      <c r="L302" s="83"/>
      <c r="M302" s="83"/>
      <c r="N302" s="83"/>
      <c r="O302" s="25">
        <f t="shared" ref="O302:AW302" si="200">O303+O317+O322</f>
        <v>0</v>
      </c>
      <c r="P302" s="25">
        <f t="shared" si="200"/>
        <v>0</v>
      </c>
      <c r="Q302" s="25">
        <f t="shared" si="200"/>
        <v>0</v>
      </c>
      <c r="R302" s="25"/>
      <c r="S302" s="25">
        <f t="shared" si="200"/>
        <v>0</v>
      </c>
      <c r="T302" s="25">
        <f t="shared" si="200"/>
        <v>0</v>
      </c>
      <c r="U302" s="25">
        <f t="shared" si="200"/>
        <v>0</v>
      </c>
      <c r="V302" s="25"/>
      <c r="W302" s="25">
        <f t="shared" si="200"/>
        <v>4065261352</v>
      </c>
      <c r="X302" s="25">
        <f t="shared" si="200"/>
        <v>1314676663</v>
      </c>
      <c r="Y302" s="25">
        <f t="shared" si="200"/>
        <v>359392000</v>
      </c>
      <c r="Z302" s="25"/>
      <c r="AA302" s="25">
        <f t="shared" si="200"/>
        <v>250000000</v>
      </c>
      <c r="AB302" s="25">
        <f t="shared" si="200"/>
        <v>0</v>
      </c>
      <c r="AC302" s="25">
        <f t="shared" si="200"/>
        <v>0</v>
      </c>
      <c r="AD302" s="25"/>
      <c r="AE302" s="25">
        <f t="shared" si="200"/>
        <v>0</v>
      </c>
      <c r="AF302" s="25">
        <f t="shared" si="200"/>
        <v>0</v>
      </c>
      <c r="AG302" s="25">
        <f t="shared" si="200"/>
        <v>0</v>
      </c>
      <c r="AH302" s="25">
        <f t="shared" si="200"/>
        <v>0</v>
      </c>
      <c r="AI302" s="25">
        <f t="shared" si="200"/>
        <v>0</v>
      </c>
      <c r="AJ302" s="25">
        <f t="shared" si="200"/>
        <v>0</v>
      </c>
      <c r="AK302" s="25">
        <f t="shared" si="200"/>
        <v>0</v>
      </c>
      <c r="AL302" s="25">
        <f t="shared" si="200"/>
        <v>0</v>
      </c>
      <c r="AM302" s="25">
        <f t="shared" si="200"/>
        <v>0</v>
      </c>
      <c r="AN302" s="25">
        <f t="shared" si="200"/>
        <v>0</v>
      </c>
      <c r="AO302" s="25">
        <f t="shared" si="200"/>
        <v>0</v>
      </c>
      <c r="AP302" s="25">
        <f t="shared" si="200"/>
        <v>0</v>
      </c>
      <c r="AQ302" s="25"/>
      <c r="AR302" s="25">
        <f t="shared" si="200"/>
        <v>0</v>
      </c>
      <c r="AS302" s="25">
        <f t="shared" si="200"/>
        <v>0</v>
      </c>
      <c r="AT302" s="25">
        <f t="shared" si="200"/>
        <v>0</v>
      </c>
      <c r="AU302" s="25">
        <f t="shared" si="200"/>
        <v>4315261352</v>
      </c>
      <c r="AV302" s="25">
        <f t="shared" si="200"/>
        <v>1314676663</v>
      </c>
      <c r="AW302" s="25">
        <f t="shared" si="200"/>
        <v>359392000</v>
      </c>
      <c r="AX302" s="25"/>
    </row>
    <row r="303" spans="1:50" s="150" customFormat="1" ht="24.75" customHeight="1" x14ac:dyDescent="0.2">
      <c r="A303" s="133"/>
      <c r="B303" s="405"/>
      <c r="C303" s="89">
        <v>87</v>
      </c>
      <c r="D303" s="90" t="s">
        <v>658</v>
      </c>
      <c r="E303" s="93"/>
      <c r="F303" s="93"/>
      <c r="G303" s="94"/>
      <c r="H303" s="94"/>
      <c r="I303" s="94"/>
      <c r="J303" s="94"/>
      <c r="K303" s="94"/>
      <c r="L303" s="94"/>
      <c r="M303" s="94"/>
      <c r="N303" s="94"/>
      <c r="O303" s="26">
        <f t="shared" ref="O303:AW303" si="201">SUM(O304:O316)</f>
        <v>0</v>
      </c>
      <c r="P303" s="26">
        <f t="shared" si="201"/>
        <v>0</v>
      </c>
      <c r="Q303" s="26">
        <f t="shared" si="201"/>
        <v>0</v>
      </c>
      <c r="R303" s="26"/>
      <c r="S303" s="26">
        <f t="shared" si="201"/>
        <v>0</v>
      </c>
      <c r="T303" s="26">
        <f t="shared" si="201"/>
        <v>0</v>
      </c>
      <c r="U303" s="26">
        <f t="shared" si="201"/>
        <v>0</v>
      </c>
      <c r="V303" s="26"/>
      <c r="W303" s="26">
        <f t="shared" si="201"/>
        <v>1095217000</v>
      </c>
      <c r="X303" s="26">
        <f t="shared" si="201"/>
        <v>264343332</v>
      </c>
      <c r="Y303" s="26">
        <f t="shared" si="201"/>
        <v>57800000</v>
      </c>
      <c r="Z303" s="26"/>
      <c r="AA303" s="26">
        <f t="shared" si="201"/>
        <v>0</v>
      </c>
      <c r="AB303" s="26">
        <f t="shared" si="201"/>
        <v>0</v>
      </c>
      <c r="AC303" s="26">
        <f t="shared" si="201"/>
        <v>0</v>
      </c>
      <c r="AD303" s="26"/>
      <c r="AE303" s="26">
        <f t="shared" si="201"/>
        <v>0</v>
      </c>
      <c r="AF303" s="26">
        <f t="shared" si="201"/>
        <v>0</v>
      </c>
      <c r="AG303" s="26">
        <f t="shared" si="201"/>
        <v>0</v>
      </c>
      <c r="AH303" s="26">
        <f t="shared" si="201"/>
        <v>0</v>
      </c>
      <c r="AI303" s="26">
        <f t="shared" si="201"/>
        <v>0</v>
      </c>
      <c r="AJ303" s="26">
        <f t="shared" si="201"/>
        <v>0</v>
      </c>
      <c r="AK303" s="26">
        <f t="shared" si="201"/>
        <v>0</v>
      </c>
      <c r="AL303" s="26">
        <f t="shared" si="201"/>
        <v>0</v>
      </c>
      <c r="AM303" s="26">
        <f t="shared" si="201"/>
        <v>0</v>
      </c>
      <c r="AN303" s="26">
        <f t="shared" si="201"/>
        <v>0</v>
      </c>
      <c r="AO303" s="26">
        <f t="shared" si="201"/>
        <v>0</v>
      </c>
      <c r="AP303" s="26">
        <f t="shared" si="201"/>
        <v>0</v>
      </c>
      <c r="AQ303" s="26"/>
      <c r="AR303" s="26">
        <f t="shared" si="201"/>
        <v>0</v>
      </c>
      <c r="AS303" s="26">
        <f t="shared" si="201"/>
        <v>0</v>
      </c>
      <c r="AT303" s="26">
        <f t="shared" si="201"/>
        <v>0</v>
      </c>
      <c r="AU303" s="26">
        <f t="shared" si="201"/>
        <v>1095217000</v>
      </c>
      <c r="AV303" s="26">
        <f t="shared" si="201"/>
        <v>264343332</v>
      </c>
      <c r="AW303" s="26">
        <f t="shared" si="201"/>
        <v>57800000</v>
      </c>
      <c r="AX303" s="26"/>
    </row>
    <row r="304" spans="1:50" ht="54.75" customHeight="1" x14ac:dyDescent="0.2">
      <c r="A304" s="133"/>
      <c r="B304" s="145"/>
      <c r="C304" s="391">
        <v>38</v>
      </c>
      <c r="D304" s="393" t="s">
        <v>611</v>
      </c>
      <c r="E304" s="391">
        <v>0</v>
      </c>
      <c r="F304" s="391">
        <v>2</v>
      </c>
      <c r="G304" s="103">
        <v>256</v>
      </c>
      <c r="H304" s="323" t="s">
        <v>659</v>
      </c>
      <c r="I304" s="107" t="s">
        <v>660</v>
      </c>
      <c r="J304" s="101" t="s">
        <v>627</v>
      </c>
      <c r="K304" s="194">
        <v>17</v>
      </c>
      <c r="L304" s="122" t="s">
        <v>39</v>
      </c>
      <c r="M304" s="104">
        <v>16</v>
      </c>
      <c r="N304" s="101" t="s">
        <v>239</v>
      </c>
      <c r="O304" s="37"/>
      <c r="P304" s="37"/>
      <c r="Q304" s="37"/>
      <c r="R304" s="36"/>
      <c r="S304" s="36"/>
      <c r="T304" s="36"/>
      <c r="U304" s="36"/>
      <c r="V304" s="36"/>
      <c r="W304" s="36">
        <v>226892000</v>
      </c>
      <c r="X304" s="36">
        <v>153233333</v>
      </c>
      <c r="Y304" s="36">
        <v>18400000</v>
      </c>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4">
        <f t="shared" ref="AU304:AU316" si="202">O304+S304+W304+AA304+AE304+AH304+AK304+AN304+AR304</f>
        <v>226892000</v>
      </c>
      <c r="AV304" s="34">
        <f t="shared" ref="AV304:AV316" si="203">P304+T304+X304+AB304+AF304+AI304+AL304+AO304+AS304</f>
        <v>153233333</v>
      </c>
      <c r="AW304" s="34">
        <f t="shared" ref="AW304:AW316" si="204">Q304+U304+Y304+AC304+AG304+AJ304+AM304+AP304+AT304</f>
        <v>18400000</v>
      </c>
      <c r="AX304" s="38"/>
    </row>
    <row r="305" spans="1:50" ht="56.25" customHeight="1" x14ac:dyDescent="0.2">
      <c r="A305" s="133"/>
      <c r="B305" s="145"/>
      <c r="C305" s="110"/>
      <c r="D305" s="380"/>
      <c r="E305" s="110"/>
      <c r="F305" s="110"/>
      <c r="G305" s="104">
        <v>257</v>
      </c>
      <c r="H305" s="323" t="s">
        <v>661</v>
      </c>
      <c r="I305" s="97" t="s">
        <v>193</v>
      </c>
      <c r="J305" s="101" t="s">
        <v>627</v>
      </c>
      <c r="K305" s="194">
        <v>17</v>
      </c>
      <c r="L305" s="102" t="s">
        <v>31</v>
      </c>
      <c r="M305" s="104">
        <v>13</v>
      </c>
      <c r="N305" s="101" t="s">
        <v>106</v>
      </c>
      <c r="O305" s="37"/>
      <c r="P305" s="37"/>
      <c r="Q305" s="37"/>
      <c r="R305" s="36"/>
      <c r="S305" s="36"/>
      <c r="T305" s="36"/>
      <c r="U305" s="36"/>
      <c r="V305" s="36"/>
      <c r="W305" s="36">
        <v>85000000</v>
      </c>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4">
        <f t="shared" si="202"/>
        <v>85000000</v>
      </c>
      <c r="AV305" s="34">
        <f t="shared" si="203"/>
        <v>0</v>
      </c>
      <c r="AW305" s="34">
        <f t="shared" si="204"/>
        <v>0</v>
      </c>
      <c r="AX305" s="38"/>
    </row>
    <row r="306" spans="1:50" ht="78.75" customHeight="1" x14ac:dyDescent="0.2">
      <c r="A306" s="133"/>
      <c r="B306" s="145"/>
      <c r="C306" s="110"/>
      <c r="D306" s="380"/>
      <c r="E306" s="110"/>
      <c r="F306" s="110"/>
      <c r="G306" s="104">
        <v>262</v>
      </c>
      <c r="H306" s="323" t="s">
        <v>662</v>
      </c>
      <c r="I306" s="107" t="s">
        <v>663</v>
      </c>
      <c r="J306" s="101" t="s">
        <v>627</v>
      </c>
      <c r="K306" s="194">
        <v>17</v>
      </c>
      <c r="L306" s="122" t="s">
        <v>31</v>
      </c>
      <c r="M306" s="104">
        <v>17</v>
      </c>
      <c r="N306" s="101" t="s">
        <v>640</v>
      </c>
      <c r="O306" s="37"/>
      <c r="P306" s="37"/>
      <c r="Q306" s="37"/>
      <c r="R306" s="36"/>
      <c r="S306" s="36"/>
      <c r="T306" s="36"/>
      <c r="U306" s="36"/>
      <c r="V306" s="36"/>
      <c r="W306" s="36">
        <v>40000000</v>
      </c>
      <c r="X306" s="36">
        <v>6906666</v>
      </c>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4">
        <f t="shared" si="202"/>
        <v>40000000</v>
      </c>
      <c r="AV306" s="34">
        <f t="shared" si="203"/>
        <v>6906666</v>
      </c>
      <c r="AW306" s="34">
        <f t="shared" si="204"/>
        <v>0</v>
      </c>
      <c r="AX306" s="38"/>
    </row>
    <row r="307" spans="1:50" ht="54.75" customHeight="1" x14ac:dyDescent="0.2">
      <c r="A307" s="133"/>
      <c r="B307" s="145"/>
      <c r="C307" s="110"/>
      <c r="D307" s="380"/>
      <c r="E307" s="110"/>
      <c r="F307" s="110"/>
      <c r="G307" s="104">
        <v>263</v>
      </c>
      <c r="H307" s="323" t="s">
        <v>664</v>
      </c>
      <c r="I307" s="107" t="s">
        <v>665</v>
      </c>
      <c r="J307" s="101" t="s">
        <v>627</v>
      </c>
      <c r="K307" s="194">
        <v>17</v>
      </c>
      <c r="L307" s="122" t="s">
        <v>31</v>
      </c>
      <c r="M307" s="104">
        <v>17</v>
      </c>
      <c r="N307" s="101" t="s">
        <v>640</v>
      </c>
      <c r="O307" s="37"/>
      <c r="P307" s="37"/>
      <c r="Q307" s="37"/>
      <c r="R307" s="36"/>
      <c r="S307" s="36"/>
      <c r="T307" s="36"/>
      <c r="U307" s="36"/>
      <c r="V307" s="36"/>
      <c r="W307" s="36">
        <v>120000000</v>
      </c>
      <c r="X307" s="36">
        <v>13916667</v>
      </c>
      <c r="Y307" s="36">
        <v>7100000</v>
      </c>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4">
        <f t="shared" si="202"/>
        <v>120000000</v>
      </c>
      <c r="AV307" s="34">
        <f t="shared" si="203"/>
        <v>13916667</v>
      </c>
      <c r="AW307" s="34">
        <f t="shared" si="204"/>
        <v>7100000</v>
      </c>
      <c r="AX307" s="38"/>
    </row>
    <row r="308" spans="1:50" ht="75" customHeight="1" x14ac:dyDescent="0.2">
      <c r="A308" s="133"/>
      <c r="B308" s="145"/>
      <c r="C308" s="110"/>
      <c r="D308" s="380"/>
      <c r="E308" s="110"/>
      <c r="F308" s="110"/>
      <c r="G308" s="104">
        <v>264</v>
      </c>
      <c r="H308" s="323" t="s">
        <v>666</v>
      </c>
      <c r="I308" s="107" t="s">
        <v>667</v>
      </c>
      <c r="J308" s="101" t="s">
        <v>627</v>
      </c>
      <c r="K308" s="194">
        <v>17</v>
      </c>
      <c r="L308" s="122" t="s">
        <v>31</v>
      </c>
      <c r="M308" s="104">
        <v>17</v>
      </c>
      <c r="N308" s="101" t="s">
        <v>640</v>
      </c>
      <c r="O308" s="37"/>
      <c r="P308" s="37"/>
      <c r="Q308" s="37"/>
      <c r="R308" s="36"/>
      <c r="S308" s="36"/>
      <c r="T308" s="36"/>
      <c r="U308" s="36"/>
      <c r="V308" s="36"/>
      <c r="W308" s="36">
        <v>40000000</v>
      </c>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4">
        <f t="shared" si="202"/>
        <v>40000000</v>
      </c>
      <c r="AV308" s="34">
        <f t="shared" si="203"/>
        <v>0</v>
      </c>
      <c r="AW308" s="34">
        <f t="shared" si="204"/>
        <v>0</v>
      </c>
      <c r="AX308" s="38"/>
    </row>
    <row r="309" spans="1:50" ht="55.5" customHeight="1" x14ac:dyDescent="0.2">
      <c r="A309" s="133"/>
      <c r="B309" s="145"/>
      <c r="C309" s="110"/>
      <c r="D309" s="380"/>
      <c r="E309" s="110"/>
      <c r="F309" s="110"/>
      <c r="G309" s="104">
        <v>265</v>
      </c>
      <c r="H309" s="319" t="s">
        <v>668</v>
      </c>
      <c r="I309" s="97" t="s">
        <v>669</v>
      </c>
      <c r="J309" s="101" t="s">
        <v>83</v>
      </c>
      <c r="K309" s="101">
        <v>13</v>
      </c>
      <c r="L309" s="102" t="s">
        <v>31</v>
      </c>
      <c r="M309" s="104">
        <v>17</v>
      </c>
      <c r="N309" s="101" t="s">
        <v>640</v>
      </c>
      <c r="O309" s="37"/>
      <c r="P309" s="37"/>
      <c r="Q309" s="37"/>
      <c r="R309" s="36"/>
      <c r="S309" s="36"/>
      <c r="T309" s="36"/>
      <c r="U309" s="36"/>
      <c r="V309" s="36"/>
      <c r="W309" s="35">
        <v>300000000</v>
      </c>
      <c r="X309" s="35">
        <v>61786666</v>
      </c>
      <c r="Y309" s="35">
        <v>22800000</v>
      </c>
      <c r="Z309" s="35"/>
      <c r="AA309" s="35"/>
      <c r="AB309" s="35"/>
      <c r="AC309" s="35"/>
      <c r="AD309" s="35"/>
      <c r="AE309" s="36"/>
      <c r="AF309" s="36"/>
      <c r="AG309" s="36"/>
      <c r="AH309" s="36"/>
      <c r="AI309" s="36"/>
      <c r="AJ309" s="36"/>
      <c r="AK309" s="36"/>
      <c r="AL309" s="36"/>
      <c r="AM309" s="36"/>
      <c r="AN309" s="36"/>
      <c r="AO309" s="36"/>
      <c r="AP309" s="36"/>
      <c r="AQ309" s="36"/>
      <c r="AR309" s="36"/>
      <c r="AS309" s="36"/>
      <c r="AT309" s="36"/>
      <c r="AU309" s="34">
        <f t="shared" si="202"/>
        <v>300000000</v>
      </c>
      <c r="AV309" s="34">
        <f t="shared" si="203"/>
        <v>61786666</v>
      </c>
      <c r="AW309" s="34">
        <f t="shared" si="204"/>
        <v>22800000</v>
      </c>
      <c r="AX309" s="38"/>
    </row>
    <row r="310" spans="1:50" ht="102.75" customHeight="1" x14ac:dyDescent="0.2">
      <c r="A310" s="133"/>
      <c r="B310" s="145"/>
      <c r="C310" s="110"/>
      <c r="D310" s="380"/>
      <c r="E310" s="110"/>
      <c r="F310" s="110"/>
      <c r="G310" s="104">
        <v>268</v>
      </c>
      <c r="H310" s="323" t="s">
        <v>670</v>
      </c>
      <c r="I310" s="107" t="s">
        <v>671</v>
      </c>
      <c r="J310" s="101" t="s">
        <v>627</v>
      </c>
      <c r="K310" s="194">
        <v>17</v>
      </c>
      <c r="L310" s="122" t="s">
        <v>31</v>
      </c>
      <c r="M310" s="104">
        <v>13</v>
      </c>
      <c r="N310" s="101" t="s">
        <v>106</v>
      </c>
      <c r="O310" s="37"/>
      <c r="P310" s="37"/>
      <c r="Q310" s="37"/>
      <c r="R310" s="36"/>
      <c r="S310" s="36"/>
      <c r="T310" s="36"/>
      <c r="U310" s="36"/>
      <c r="V310" s="36"/>
      <c r="W310" s="36">
        <v>45000000</v>
      </c>
      <c r="X310" s="36">
        <v>2400000</v>
      </c>
      <c r="Y310" s="36">
        <v>800000</v>
      </c>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4">
        <f t="shared" si="202"/>
        <v>45000000</v>
      </c>
      <c r="AV310" s="34">
        <f t="shared" si="203"/>
        <v>2400000</v>
      </c>
      <c r="AW310" s="34">
        <f t="shared" si="204"/>
        <v>800000</v>
      </c>
      <c r="AX310" s="38"/>
    </row>
    <row r="311" spans="1:50" ht="97.5" customHeight="1" x14ac:dyDescent="0.2">
      <c r="A311" s="133"/>
      <c r="B311" s="145"/>
      <c r="C311" s="110"/>
      <c r="D311" s="380"/>
      <c r="E311" s="110"/>
      <c r="F311" s="110"/>
      <c r="G311" s="301">
        <v>269</v>
      </c>
      <c r="H311" s="323" t="s">
        <v>672</v>
      </c>
      <c r="I311" s="107" t="s">
        <v>673</v>
      </c>
      <c r="J311" s="101" t="s">
        <v>627</v>
      </c>
      <c r="K311" s="194">
        <v>17</v>
      </c>
      <c r="L311" s="122" t="s">
        <v>31</v>
      </c>
      <c r="M311" s="104">
        <v>16</v>
      </c>
      <c r="N311" s="101" t="s">
        <v>239</v>
      </c>
      <c r="O311" s="37"/>
      <c r="P311" s="37"/>
      <c r="Q311" s="37"/>
      <c r="R311" s="36"/>
      <c r="S311" s="36"/>
      <c r="T311" s="36"/>
      <c r="U311" s="36"/>
      <c r="V311" s="36"/>
      <c r="W311" s="36">
        <v>45000000</v>
      </c>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4">
        <f t="shared" si="202"/>
        <v>45000000</v>
      </c>
      <c r="AV311" s="34">
        <f t="shared" si="203"/>
        <v>0</v>
      </c>
      <c r="AW311" s="34">
        <f t="shared" si="204"/>
        <v>0</v>
      </c>
      <c r="AX311" s="38"/>
    </row>
    <row r="312" spans="1:50" ht="119.25" customHeight="1" x14ac:dyDescent="0.2">
      <c r="A312" s="133"/>
      <c r="B312" s="145"/>
      <c r="C312" s="110"/>
      <c r="D312" s="380"/>
      <c r="E312" s="110"/>
      <c r="F312" s="110"/>
      <c r="G312" s="104">
        <v>270</v>
      </c>
      <c r="H312" s="323" t="s">
        <v>674</v>
      </c>
      <c r="I312" s="107" t="s">
        <v>675</v>
      </c>
      <c r="J312" s="101" t="s">
        <v>627</v>
      </c>
      <c r="K312" s="194">
        <v>17</v>
      </c>
      <c r="L312" s="122" t="s">
        <v>31</v>
      </c>
      <c r="M312" s="104">
        <v>16</v>
      </c>
      <c r="N312" s="101" t="s">
        <v>239</v>
      </c>
      <c r="O312" s="37"/>
      <c r="P312" s="37"/>
      <c r="Q312" s="37"/>
      <c r="R312" s="36"/>
      <c r="S312" s="36"/>
      <c r="T312" s="36"/>
      <c r="U312" s="36"/>
      <c r="V312" s="36"/>
      <c r="W312" s="36">
        <v>45000000</v>
      </c>
      <c r="X312" s="36">
        <v>17100000</v>
      </c>
      <c r="Y312" s="36">
        <v>5700000</v>
      </c>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4">
        <f t="shared" si="202"/>
        <v>45000000</v>
      </c>
      <c r="AV312" s="34">
        <f t="shared" si="203"/>
        <v>17100000</v>
      </c>
      <c r="AW312" s="34">
        <f t="shared" si="204"/>
        <v>5700000</v>
      </c>
      <c r="AX312" s="38"/>
    </row>
    <row r="313" spans="1:50" ht="123.75" customHeight="1" x14ac:dyDescent="0.2">
      <c r="A313" s="133"/>
      <c r="B313" s="145"/>
      <c r="C313" s="110"/>
      <c r="D313" s="380"/>
      <c r="E313" s="110"/>
      <c r="F313" s="110"/>
      <c r="G313" s="301">
        <v>271</v>
      </c>
      <c r="H313" s="323" t="s">
        <v>676</v>
      </c>
      <c r="I313" s="107" t="s">
        <v>675</v>
      </c>
      <c r="J313" s="101" t="s">
        <v>627</v>
      </c>
      <c r="K313" s="194">
        <v>17</v>
      </c>
      <c r="L313" s="122" t="s">
        <v>31</v>
      </c>
      <c r="M313" s="104">
        <v>3</v>
      </c>
      <c r="N313" s="101" t="s">
        <v>312</v>
      </c>
      <c r="O313" s="37"/>
      <c r="P313" s="37"/>
      <c r="Q313" s="37"/>
      <c r="R313" s="36"/>
      <c r="S313" s="36"/>
      <c r="T313" s="36"/>
      <c r="U313" s="36"/>
      <c r="V313" s="36"/>
      <c r="W313" s="36">
        <v>45000000</v>
      </c>
      <c r="X313" s="36">
        <v>9000000</v>
      </c>
      <c r="Y313" s="36">
        <v>3000000</v>
      </c>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4">
        <f t="shared" si="202"/>
        <v>45000000</v>
      </c>
      <c r="AV313" s="34">
        <f t="shared" si="203"/>
        <v>9000000</v>
      </c>
      <c r="AW313" s="34">
        <f t="shared" si="204"/>
        <v>3000000</v>
      </c>
      <c r="AX313" s="38"/>
    </row>
    <row r="314" spans="1:50" ht="102" customHeight="1" x14ac:dyDescent="0.2">
      <c r="A314" s="133"/>
      <c r="B314" s="145"/>
      <c r="C314" s="110"/>
      <c r="D314" s="380"/>
      <c r="E314" s="110"/>
      <c r="F314" s="110"/>
      <c r="G314" s="301">
        <v>272</v>
      </c>
      <c r="H314" s="323" t="s">
        <v>677</v>
      </c>
      <c r="I314" s="107" t="s">
        <v>675</v>
      </c>
      <c r="J314" s="101" t="s">
        <v>627</v>
      </c>
      <c r="K314" s="194">
        <v>17</v>
      </c>
      <c r="L314" s="122" t="s">
        <v>31</v>
      </c>
      <c r="M314" s="104">
        <v>16</v>
      </c>
      <c r="N314" s="101" t="s">
        <v>239</v>
      </c>
      <c r="O314" s="37"/>
      <c r="P314" s="37"/>
      <c r="Q314" s="37"/>
      <c r="R314" s="36"/>
      <c r="S314" s="36"/>
      <c r="T314" s="36"/>
      <c r="U314" s="36"/>
      <c r="V314" s="36"/>
      <c r="W314" s="36">
        <v>45000000</v>
      </c>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4">
        <f t="shared" si="202"/>
        <v>45000000</v>
      </c>
      <c r="AV314" s="34">
        <f t="shared" si="203"/>
        <v>0</v>
      </c>
      <c r="AW314" s="34">
        <f t="shared" si="204"/>
        <v>0</v>
      </c>
      <c r="AX314" s="38"/>
    </row>
    <row r="315" spans="1:50" ht="115.5" customHeight="1" x14ac:dyDescent="0.2">
      <c r="A315" s="133"/>
      <c r="B315" s="145"/>
      <c r="C315" s="110"/>
      <c r="D315" s="380"/>
      <c r="E315" s="110"/>
      <c r="F315" s="110"/>
      <c r="G315" s="104">
        <v>273</v>
      </c>
      <c r="H315" s="323" t="s">
        <v>678</v>
      </c>
      <c r="I315" s="107" t="s">
        <v>673</v>
      </c>
      <c r="J315" s="101" t="s">
        <v>627</v>
      </c>
      <c r="K315" s="194">
        <v>17</v>
      </c>
      <c r="L315" s="122" t="s">
        <v>31</v>
      </c>
      <c r="M315" s="104">
        <v>17</v>
      </c>
      <c r="N315" s="101" t="s">
        <v>640</v>
      </c>
      <c r="O315" s="37"/>
      <c r="P315" s="37"/>
      <c r="Q315" s="37"/>
      <c r="R315" s="36"/>
      <c r="S315" s="36"/>
      <c r="T315" s="36"/>
      <c r="U315" s="36"/>
      <c r="V315" s="36"/>
      <c r="W315" s="36">
        <v>13325000</v>
      </c>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4">
        <f t="shared" si="202"/>
        <v>13325000</v>
      </c>
      <c r="AV315" s="34">
        <f t="shared" si="203"/>
        <v>0</v>
      </c>
      <c r="AW315" s="34">
        <f t="shared" si="204"/>
        <v>0</v>
      </c>
      <c r="AX315" s="38"/>
    </row>
    <row r="316" spans="1:50" ht="83.25" customHeight="1" x14ac:dyDescent="0.2">
      <c r="A316" s="133"/>
      <c r="B316" s="145"/>
      <c r="C316" s="109"/>
      <c r="D316" s="377"/>
      <c r="E316" s="109"/>
      <c r="F316" s="109"/>
      <c r="G316" s="301">
        <v>274</v>
      </c>
      <c r="H316" s="323" t="s">
        <v>679</v>
      </c>
      <c r="I316" s="107" t="s">
        <v>673</v>
      </c>
      <c r="J316" s="101" t="s">
        <v>627</v>
      </c>
      <c r="K316" s="194">
        <v>17</v>
      </c>
      <c r="L316" s="122" t="s">
        <v>31</v>
      </c>
      <c r="M316" s="103">
        <v>16</v>
      </c>
      <c r="N316" s="102" t="s">
        <v>239</v>
      </c>
      <c r="O316" s="37"/>
      <c r="P316" s="37"/>
      <c r="Q316" s="37"/>
      <c r="R316" s="36"/>
      <c r="S316" s="36"/>
      <c r="T316" s="36"/>
      <c r="U316" s="36"/>
      <c r="V316" s="36"/>
      <c r="W316" s="36">
        <v>45000000</v>
      </c>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4">
        <f t="shared" si="202"/>
        <v>45000000</v>
      </c>
      <c r="AV316" s="34">
        <f t="shared" si="203"/>
        <v>0</v>
      </c>
      <c r="AW316" s="34">
        <f t="shared" si="204"/>
        <v>0</v>
      </c>
      <c r="AX316" s="38"/>
    </row>
    <row r="317" spans="1:50" ht="24.75" customHeight="1" x14ac:dyDescent="0.2">
      <c r="A317" s="133"/>
      <c r="B317" s="145"/>
      <c r="C317" s="89">
        <v>88</v>
      </c>
      <c r="D317" s="90" t="s">
        <v>680</v>
      </c>
      <c r="E317" s="93"/>
      <c r="F317" s="93"/>
      <c r="G317" s="94"/>
      <c r="H317" s="94"/>
      <c r="I317" s="94"/>
      <c r="J317" s="94"/>
      <c r="K317" s="94"/>
      <c r="L317" s="94"/>
      <c r="M317" s="94"/>
      <c r="N317" s="94"/>
      <c r="O317" s="26">
        <f t="shared" ref="O317:AW317" si="205">SUM(O318:O321)</f>
        <v>0</v>
      </c>
      <c r="P317" s="26">
        <f t="shared" si="205"/>
        <v>0</v>
      </c>
      <c r="Q317" s="26">
        <f t="shared" si="205"/>
        <v>0</v>
      </c>
      <c r="R317" s="26"/>
      <c r="S317" s="26">
        <f t="shared" si="205"/>
        <v>0</v>
      </c>
      <c r="T317" s="26">
        <f t="shared" si="205"/>
        <v>0</v>
      </c>
      <c r="U317" s="26">
        <f t="shared" si="205"/>
        <v>0</v>
      </c>
      <c r="V317" s="26"/>
      <c r="W317" s="26">
        <f t="shared" si="205"/>
        <v>1621134000</v>
      </c>
      <c r="X317" s="26">
        <f t="shared" si="205"/>
        <v>789919199</v>
      </c>
      <c r="Y317" s="26">
        <f t="shared" si="205"/>
        <v>200150000</v>
      </c>
      <c r="Z317" s="26"/>
      <c r="AA317" s="26">
        <f t="shared" si="205"/>
        <v>250000000</v>
      </c>
      <c r="AB317" s="26">
        <f t="shared" si="205"/>
        <v>0</v>
      </c>
      <c r="AC317" s="26">
        <f t="shared" si="205"/>
        <v>0</v>
      </c>
      <c r="AD317" s="26"/>
      <c r="AE317" s="26">
        <f t="shared" si="205"/>
        <v>0</v>
      </c>
      <c r="AF317" s="26">
        <f t="shared" si="205"/>
        <v>0</v>
      </c>
      <c r="AG317" s="26">
        <f t="shared" si="205"/>
        <v>0</v>
      </c>
      <c r="AH317" s="26">
        <f t="shared" si="205"/>
        <v>0</v>
      </c>
      <c r="AI317" s="26">
        <f t="shared" si="205"/>
        <v>0</v>
      </c>
      <c r="AJ317" s="26">
        <f t="shared" si="205"/>
        <v>0</v>
      </c>
      <c r="AK317" s="26">
        <f t="shared" si="205"/>
        <v>0</v>
      </c>
      <c r="AL317" s="26">
        <f t="shared" si="205"/>
        <v>0</v>
      </c>
      <c r="AM317" s="26">
        <f t="shared" si="205"/>
        <v>0</v>
      </c>
      <c r="AN317" s="26">
        <f t="shared" si="205"/>
        <v>0</v>
      </c>
      <c r="AO317" s="26">
        <f t="shared" si="205"/>
        <v>0</v>
      </c>
      <c r="AP317" s="26">
        <f t="shared" si="205"/>
        <v>0</v>
      </c>
      <c r="AQ317" s="26"/>
      <c r="AR317" s="26">
        <f t="shared" si="205"/>
        <v>0</v>
      </c>
      <c r="AS317" s="26">
        <f t="shared" si="205"/>
        <v>0</v>
      </c>
      <c r="AT317" s="26">
        <f t="shared" si="205"/>
        <v>0</v>
      </c>
      <c r="AU317" s="26">
        <f t="shared" si="205"/>
        <v>1871134000</v>
      </c>
      <c r="AV317" s="26">
        <f t="shared" si="205"/>
        <v>789919199</v>
      </c>
      <c r="AW317" s="26">
        <f t="shared" si="205"/>
        <v>200150000</v>
      </c>
      <c r="AX317" s="26"/>
    </row>
    <row r="318" spans="1:50" ht="53.25" customHeight="1" x14ac:dyDescent="0.2">
      <c r="A318" s="133"/>
      <c r="B318" s="145"/>
      <c r="C318" s="391">
        <v>38</v>
      </c>
      <c r="D318" s="393" t="s">
        <v>611</v>
      </c>
      <c r="E318" s="391">
        <v>0</v>
      </c>
      <c r="F318" s="391">
        <v>2</v>
      </c>
      <c r="G318" s="104">
        <v>275</v>
      </c>
      <c r="H318" s="323" t="s">
        <v>681</v>
      </c>
      <c r="I318" s="107" t="s">
        <v>682</v>
      </c>
      <c r="J318" s="101" t="s">
        <v>627</v>
      </c>
      <c r="K318" s="194">
        <v>17</v>
      </c>
      <c r="L318" s="122" t="s">
        <v>31</v>
      </c>
      <c r="M318" s="103">
        <v>16</v>
      </c>
      <c r="N318" s="102" t="s">
        <v>239</v>
      </c>
      <c r="O318" s="37"/>
      <c r="P318" s="37"/>
      <c r="Q318" s="37"/>
      <c r="R318" s="36"/>
      <c r="S318" s="36"/>
      <c r="T318" s="36"/>
      <c r="U318" s="36"/>
      <c r="V318" s="36"/>
      <c r="W318" s="36">
        <v>1100000000</v>
      </c>
      <c r="X318" s="298">
        <v>483447537</v>
      </c>
      <c r="Y318" s="298">
        <v>69050000</v>
      </c>
      <c r="Z318" s="298"/>
      <c r="AA318" s="36"/>
      <c r="AB318" s="36"/>
      <c r="AC318" s="36"/>
      <c r="AD318" s="36"/>
      <c r="AE318" s="36"/>
      <c r="AF318" s="36"/>
      <c r="AG318" s="36"/>
      <c r="AH318" s="36"/>
      <c r="AI318" s="36"/>
      <c r="AJ318" s="36"/>
      <c r="AK318" s="36"/>
      <c r="AL318" s="36"/>
      <c r="AM318" s="36"/>
      <c r="AN318" s="36"/>
      <c r="AO318" s="36"/>
      <c r="AP318" s="36"/>
      <c r="AQ318" s="36"/>
      <c r="AR318" s="36"/>
      <c r="AS318" s="36"/>
      <c r="AT318" s="36"/>
      <c r="AU318" s="34">
        <f t="shared" ref="AU318:AW321" si="206">O318+S318+W318+AA318+AE318+AH318+AK318+AN318+AR318</f>
        <v>1100000000</v>
      </c>
      <c r="AV318" s="34">
        <f t="shared" si="206"/>
        <v>483447537</v>
      </c>
      <c r="AW318" s="34">
        <f t="shared" si="206"/>
        <v>69050000</v>
      </c>
      <c r="AX318" s="38"/>
    </row>
    <row r="319" spans="1:50" ht="61.5" customHeight="1" x14ac:dyDescent="0.2">
      <c r="A319" s="133"/>
      <c r="B319" s="145"/>
      <c r="C319" s="110"/>
      <c r="D319" s="380"/>
      <c r="E319" s="110"/>
      <c r="F319" s="110"/>
      <c r="G319" s="104">
        <v>276</v>
      </c>
      <c r="H319" s="323" t="s">
        <v>683</v>
      </c>
      <c r="I319" s="107" t="s">
        <v>684</v>
      </c>
      <c r="J319" s="101" t="s">
        <v>627</v>
      </c>
      <c r="K319" s="194">
        <v>17</v>
      </c>
      <c r="L319" s="122" t="s">
        <v>31</v>
      </c>
      <c r="M319" s="104">
        <v>16</v>
      </c>
      <c r="N319" s="102" t="s">
        <v>239</v>
      </c>
      <c r="O319" s="37"/>
      <c r="P319" s="37"/>
      <c r="Q319" s="37"/>
      <c r="R319" s="36"/>
      <c r="S319" s="36"/>
      <c r="T319" s="36"/>
      <c r="U319" s="36"/>
      <c r="V319" s="36"/>
      <c r="W319" s="36">
        <v>250270000</v>
      </c>
      <c r="X319" s="298">
        <v>163004998</v>
      </c>
      <c r="Y319" s="298">
        <v>71900000</v>
      </c>
      <c r="Z319" s="298"/>
      <c r="AA319" s="36"/>
      <c r="AB319" s="36"/>
      <c r="AC319" s="36"/>
      <c r="AD319" s="36"/>
      <c r="AE319" s="36"/>
      <c r="AF319" s="36"/>
      <c r="AG319" s="36"/>
      <c r="AH319" s="36"/>
      <c r="AI319" s="36"/>
      <c r="AJ319" s="36"/>
      <c r="AK319" s="36"/>
      <c r="AL319" s="36"/>
      <c r="AM319" s="36"/>
      <c r="AN319" s="36"/>
      <c r="AO319" s="36"/>
      <c r="AP319" s="36"/>
      <c r="AQ319" s="36"/>
      <c r="AR319" s="36"/>
      <c r="AS319" s="36"/>
      <c r="AT319" s="36"/>
      <c r="AU319" s="34">
        <f t="shared" si="206"/>
        <v>250270000</v>
      </c>
      <c r="AV319" s="34">
        <f t="shared" si="206"/>
        <v>163004998</v>
      </c>
      <c r="AW319" s="34">
        <f t="shared" si="206"/>
        <v>71900000</v>
      </c>
      <c r="AX319" s="38"/>
    </row>
    <row r="320" spans="1:50" ht="60" customHeight="1" x14ac:dyDescent="0.2">
      <c r="A320" s="133"/>
      <c r="B320" s="145"/>
      <c r="C320" s="110"/>
      <c r="D320" s="380"/>
      <c r="E320" s="110"/>
      <c r="F320" s="110"/>
      <c r="G320" s="104">
        <v>277</v>
      </c>
      <c r="H320" s="323" t="s">
        <v>685</v>
      </c>
      <c r="I320" s="107" t="s">
        <v>686</v>
      </c>
      <c r="J320" s="101" t="s">
        <v>627</v>
      </c>
      <c r="K320" s="194">
        <v>17</v>
      </c>
      <c r="L320" s="122" t="s">
        <v>31</v>
      </c>
      <c r="M320" s="104">
        <v>16</v>
      </c>
      <c r="N320" s="102" t="s">
        <v>239</v>
      </c>
      <c r="O320" s="37"/>
      <c r="P320" s="37"/>
      <c r="Q320" s="37"/>
      <c r="R320" s="36"/>
      <c r="S320" s="35"/>
      <c r="T320" s="35"/>
      <c r="U320" s="35"/>
      <c r="V320" s="35"/>
      <c r="W320" s="36"/>
      <c r="X320" s="36"/>
      <c r="Y320" s="36"/>
      <c r="Z320" s="36"/>
      <c r="AA320" s="35">
        <v>250000000</v>
      </c>
      <c r="AB320" s="36"/>
      <c r="AC320" s="36"/>
      <c r="AD320" s="36"/>
      <c r="AE320" s="36"/>
      <c r="AF320" s="36"/>
      <c r="AG320" s="36"/>
      <c r="AH320" s="36"/>
      <c r="AI320" s="36"/>
      <c r="AJ320" s="36"/>
      <c r="AK320" s="36"/>
      <c r="AL320" s="36"/>
      <c r="AM320" s="36"/>
      <c r="AN320" s="36"/>
      <c r="AO320" s="36"/>
      <c r="AP320" s="36"/>
      <c r="AQ320" s="36"/>
      <c r="AR320" s="36"/>
      <c r="AS320" s="36"/>
      <c r="AT320" s="36"/>
      <c r="AU320" s="34">
        <f t="shared" si="206"/>
        <v>250000000</v>
      </c>
      <c r="AV320" s="34">
        <f t="shared" si="206"/>
        <v>0</v>
      </c>
      <c r="AW320" s="34">
        <f t="shared" si="206"/>
        <v>0</v>
      </c>
      <c r="AX320" s="38"/>
    </row>
    <row r="321" spans="1:50" ht="65.25" customHeight="1" x14ac:dyDescent="0.2">
      <c r="A321" s="133"/>
      <c r="B321" s="145"/>
      <c r="C321" s="109"/>
      <c r="D321" s="377"/>
      <c r="E321" s="109"/>
      <c r="F321" s="109"/>
      <c r="G321" s="104">
        <v>279</v>
      </c>
      <c r="H321" s="323" t="s">
        <v>687</v>
      </c>
      <c r="I321" s="107" t="s">
        <v>688</v>
      </c>
      <c r="J321" s="101" t="s">
        <v>627</v>
      </c>
      <c r="K321" s="194">
        <v>17</v>
      </c>
      <c r="L321" s="122" t="s">
        <v>31</v>
      </c>
      <c r="M321" s="104">
        <v>16</v>
      </c>
      <c r="N321" s="102" t="s">
        <v>239</v>
      </c>
      <c r="O321" s="37"/>
      <c r="P321" s="37"/>
      <c r="Q321" s="37"/>
      <c r="R321" s="36"/>
      <c r="S321" s="36"/>
      <c r="T321" s="36"/>
      <c r="U321" s="36"/>
      <c r="V321" s="36"/>
      <c r="W321" s="36">
        <v>270864000</v>
      </c>
      <c r="X321" s="36">
        <v>143466664</v>
      </c>
      <c r="Y321" s="36">
        <v>59200000</v>
      </c>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4">
        <f t="shared" si="206"/>
        <v>270864000</v>
      </c>
      <c r="AV321" s="34">
        <f t="shared" si="206"/>
        <v>143466664</v>
      </c>
      <c r="AW321" s="34">
        <f t="shared" si="206"/>
        <v>59200000</v>
      </c>
      <c r="AX321" s="38"/>
    </row>
    <row r="322" spans="1:50" ht="24.75" customHeight="1" x14ac:dyDescent="0.2">
      <c r="A322" s="133"/>
      <c r="B322" s="145"/>
      <c r="C322" s="89">
        <v>89</v>
      </c>
      <c r="D322" s="90" t="s">
        <v>689</v>
      </c>
      <c r="E322" s="93"/>
      <c r="F322" s="93"/>
      <c r="G322" s="94"/>
      <c r="H322" s="94"/>
      <c r="I322" s="94"/>
      <c r="J322" s="94"/>
      <c r="K322" s="94"/>
      <c r="L322" s="94"/>
      <c r="M322" s="94"/>
      <c r="N322" s="94"/>
      <c r="O322" s="26">
        <f t="shared" ref="O322:AW322" si="207">SUM(O323:O329)</f>
        <v>0</v>
      </c>
      <c r="P322" s="26">
        <f t="shared" si="207"/>
        <v>0</v>
      </c>
      <c r="Q322" s="26">
        <f t="shared" si="207"/>
        <v>0</v>
      </c>
      <c r="R322" s="26"/>
      <c r="S322" s="26">
        <f t="shared" si="207"/>
        <v>0</v>
      </c>
      <c r="T322" s="26">
        <f t="shared" si="207"/>
        <v>0</v>
      </c>
      <c r="U322" s="26">
        <f t="shared" si="207"/>
        <v>0</v>
      </c>
      <c r="V322" s="26"/>
      <c r="W322" s="26">
        <f t="shared" si="207"/>
        <v>1348910352</v>
      </c>
      <c r="X322" s="26">
        <f t="shared" si="207"/>
        <v>260414132</v>
      </c>
      <c r="Y322" s="26">
        <f t="shared" si="207"/>
        <v>101442000</v>
      </c>
      <c r="Z322" s="26"/>
      <c r="AA322" s="26">
        <f t="shared" si="207"/>
        <v>0</v>
      </c>
      <c r="AB322" s="26">
        <f t="shared" si="207"/>
        <v>0</v>
      </c>
      <c r="AC322" s="26">
        <f t="shared" si="207"/>
        <v>0</v>
      </c>
      <c r="AD322" s="26"/>
      <c r="AE322" s="26">
        <f t="shared" si="207"/>
        <v>0</v>
      </c>
      <c r="AF322" s="26">
        <f t="shared" si="207"/>
        <v>0</v>
      </c>
      <c r="AG322" s="26">
        <f t="shared" si="207"/>
        <v>0</v>
      </c>
      <c r="AH322" s="26">
        <f t="shared" si="207"/>
        <v>0</v>
      </c>
      <c r="AI322" s="26">
        <f t="shared" si="207"/>
        <v>0</v>
      </c>
      <c r="AJ322" s="26">
        <f t="shared" si="207"/>
        <v>0</v>
      </c>
      <c r="AK322" s="26">
        <f t="shared" si="207"/>
        <v>0</v>
      </c>
      <c r="AL322" s="26">
        <f t="shared" si="207"/>
        <v>0</v>
      </c>
      <c r="AM322" s="26">
        <f t="shared" si="207"/>
        <v>0</v>
      </c>
      <c r="AN322" s="26">
        <f t="shared" si="207"/>
        <v>0</v>
      </c>
      <c r="AO322" s="26">
        <f t="shared" si="207"/>
        <v>0</v>
      </c>
      <c r="AP322" s="26">
        <f t="shared" si="207"/>
        <v>0</v>
      </c>
      <c r="AQ322" s="26"/>
      <c r="AR322" s="26">
        <f t="shared" si="207"/>
        <v>0</v>
      </c>
      <c r="AS322" s="26">
        <f t="shared" si="207"/>
        <v>0</v>
      </c>
      <c r="AT322" s="26">
        <f t="shared" si="207"/>
        <v>0</v>
      </c>
      <c r="AU322" s="26">
        <f t="shared" si="207"/>
        <v>1348910352</v>
      </c>
      <c r="AV322" s="26">
        <f t="shared" si="207"/>
        <v>260414132</v>
      </c>
      <c r="AW322" s="26">
        <f t="shared" si="207"/>
        <v>101442000</v>
      </c>
      <c r="AX322" s="26"/>
    </row>
    <row r="323" spans="1:50" ht="67.5" customHeight="1" x14ac:dyDescent="0.2">
      <c r="A323" s="133"/>
      <c r="B323" s="145"/>
      <c r="C323" s="110"/>
      <c r="D323" s="380"/>
      <c r="E323" s="110"/>
      <c r="F323" s="110"/>
      <c r="G323" s="301">
        <v>281</v>
      </c>
      <c r="H323" s="323" t="s">
        <v>691</v>
      </c>
      <c r="I323" s="107" t="s">
        <v>692</v>
      </c>
      <c r="J323" s="101" t="s">
        <v>690</v>
      </c>
      <c r="K323" s="194">
        <v>17</v>
      </c>
      <c r="L323" s="194" t="s">
        <v>31</v>
      </c>
      <c r="M323" s="103">
        <v>16</v>
      </c>
      <c r="N323" s="102" t="s">
        <v>239</v>
      </c>
      <c r="O323" s="37"/>
      <c r="P323" s="37"/>
      <c r="Q323" s="37"/>
      <c r="R323" s="36"/>
      <c r="S323" s="36"/>
      <c r="T323" s="36"/>
      <c r="U323" s="36"/>
      <c r="V323" s="36"/>
      <c r="W323" s="36">
        <v>100000000</v>
      </c>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4">
        <f t="shared" ref="AU323:AW329" si="208">O323+S323+W323+AA323+AE323+AH323+AK323+AN323+AR323</f>
        <v>100000000</v>
      </c>
      <c r="AV323" s="34">
        <f t="shared" si="208"/>
        <v>0</v>
      </c>
      <c r="AW323" s="38">
        <f t="shared" si="208"/>
        <v>0</v>
      </c>
      <c r="AX323" s="38"/>
    </row>
    <row r="324" spans="1:50" s="150" customFormat="1" ht="108.75" customHeight="1" x14ac:dyDescent="0.2">
      <c r="A324" s="145"/>
      <c r="B324" s="145"/>
      <c r="C324" s="124"/>
      <c r="D324" s="197"/>
      <c r="E324" s="124"/>
      <c r="F324" s="124"/>
      <c r="G324" s="301">
        <v>282</v>
      </c>
      <c r="H324" s="323" t="s">
        <v>693</v>
      </c>
      <c r="I324" s="113" t="s">
        <v>694</v>
      </c>
      <c r="J324" s="101" t="s">
        <v>690</v>
      </c>
      <c r="K324" s="194">
        <v>17</v>
      </c>
      <c r="L324" s="194" t="s">
        <v>39</v>
      </c>
      <c r="M324" s="104">
        <v>16</v>
      </c>
      <c r="N324" s="101" t="s">
        <v>239</v>
      </c>
      <c r="O324" s="37"/>
      <c r="P324" s="37"/>
      <c r="Q324" s="37"/>
      <c r="R324" s="36"/>
      <c r="S324" s="36"/>
      <c r="T324" s="36"/>
      <c r="U324" s="36"/>
      <c r="V324" s="36"/>
      <c r="W324" s="35">
        <v>80000000</v>
      </c>
      <c r="X324" s="35"/>
      <c r="Y324" s="35"/>
      <c r="Z324" s="35"/>
      <c r="AA324" s="35"/>
      <c r="AB324" s="35"/>
      <c r="AC324" s="35"/>
      <c r="AD324" s="35"/>
      <c r="AE324" s="36"/>
      <c r="AF324" s="36"/>
      <c r="AG324" s="36"/>
      <c r="AH324" s="36"/>
      <c r="AI324" s="36"/>
      <c r="AJ324" s="36"/>
      <c r="AK324" s="36"/>
      <c r="AL324" s="36"/>
      <c r="AM324" s="36"/>
      <c r="AN324" s="36"/>
      <c r="AO324" s="36"/>
      <c r="AP324" s="36"/>
      <c r="AQ324" s="36"/>
      <c r="AR324" s="36"/>
      <c r="AS324" s="36"/>
      <c r="AT324" s="36"/>
      <c r="AU324" s="34">
        <f t="shared" si="208"/>
        <v>80000000</v>
      </c>
      <c r="AV324" s="34">
        <f t="shared" si="208"/>
        <v>0</v>
      </c>
      <c r="AW324" s="34">
        <f t="shared" si="208"/>
        <v>0</v>
      </c>
      <c r="AX324" s="38"/>
    </row>
    <row r="325" spans="1:50" s="150" customFormat="1" ht="69" customHeight="1" x14ac:dyDescent="0.2">
      <c r="A325" s="145"/>
      <c r="B325" s="145"/>
      <c r="C325" s="124"/>
      <c r="D325" s="197"/>
      <c r="E325" s="124"/>
      <c r="F325" s="124"/>
      <c r="G325" s="301">
        <v>283</v>
      </c>
      <c r="H325" s="323" t="s">
        <v>695</v>
      </c>
      <c r="I325" s="113" t="s">
        <v>696</v>
      </c>
      <c r="J325" s="101" t="s">
        <v>690</v>
      </c>
      <c r="K325" s="194">
        <v>17</v>
      </c>
      <c r="L325" s="194" t="s">
        <v>31</v>
      </c>
      <c r="M325" s="104">
        <v>10</v>
      </c>
      <c r="N325" s="101" t="s">
        <v>252</v>
      </c>
      <c r="O325" s="37"/>
      <c r="P325" s="37"/>
      <c r="Q325" s="37"/>
      <c r="R325" s="36"/>
      <c r="S325" s="36"/>
      <c r="T325" s="36"/>
      <c r="U325" s="36"/>
      <c r="V325" s="36"/>
      <c r="W325" s="35">
        <v>55281352</v>
      </c>
      <c r="X325" s="35"/>
      <c r="Y325" s="35"/>
      <c r="Z325" s="35"/>
      <c r="AA325" s="35"/>
      <c r="AB325" s="35"/>
      <c r="AC325" s="35"/>
      <c r="AD325" s="35"/>
      <c r="AE325" s="36"/>
      <c r="AF325" s="36"/>
      <c r="AG325" s="36"/>
      <c r="AH325" s="36"/>
      <c r="AI325" s="36"/>
      <c r="AJ325" s="36"/>
      <c r="AK325" s="36"/>
      <c r="AL325" s="36"/>
      <c r="AM325" s="36"/>
      <c r="AN325" s="36"/>
      <c r="AO325" s="36"/>
      <c r="AP325" s="36"/>
      <c r="AQ325" s="36"/>
      <c r="AR325" s="36"/>
      <c r="AS325" s="36"/>
      <c r="AT325" s="36"/>
      <c r="AU325" s="34">
        <f t="shared" si="208"/>
        <v>55281352</v>
      </c>
      <c r="AV325" s="34">
        <f t="shared" si="208"/>
        <v>0</v>
      </c>
      <c r="AW325" s="38">
        <f t="shared" si="208"/>
        <v>0</v>
      </c>
      <c r="AX325" s="38"/>
    </row>
    <row r="326" spans="1:50" s="150" customFormat="1" ht="102" customHeight="1" x14ac:dyDescent="0.2">
      <c r="A326" s="145"/>
      <c r="B326" s="145"/>
      <c r="C326" s="124"/>
      <c r="D326" s="197"/>
      <c r="E326" s="124"/>
      <c r="F326" s="124"/>
      <c r="G326" s="301">
        <v>284</v>
      </c>
      <c r="H326" s="323" t="s">
        <v>735</v>
      </c>
      <c r="I326" s="113" t="s">
        <v>697</v>
      </c>
      <c r="J326" s="101" t="s">
        <v>690</v>
      </c>
      <c r="K326" s="194">
        <v>17</v>
      </c>
      <c r="L326" s="194" t="s">
        <v>31</v>
      </c>
      <c r="M326" s="104">
        <v>16</v>
      </c>
      <c r="N326" s="101" t="s">
        <v>239</v>
      </c>
      <c r="O326" s="37"/>
      <c r="P326" s="37"/>
      <c r="Q326" s="37"/>
      <c r="R326" s="36"/>
      <c r="S326" s="36"/>
      <c r="T326" s="36"/>
      <c r="U326" s="36"/>
      <c r="V326" s="36"/>
      <c r="W326" s="35">
        <v>100000000</v>
      </c>
      <c r="X326" s="35"/>
      <c r="Y326" s="35"/>
      <c r="Z326" s="35"/>
      <c r="AA326" s="35"/>
      <c r="AB326" s="35"/>
      <c r="AC326" s="35"/>
      <c r="AD326" s="35"/>
      <c r="AE326" s="36"/>
      <c r="AF326" s="36"/>
      <c r="AG326" s="36"/>
      <c r="AH326" s="36"/>
      <c r="AI326" s="36"/>
      <c r="AJ326" s="36"/>
      <c r="AK326" s="36"/>
      <c r="AL326" s="36"/>
      <c r="AM326" s="36"/>
      <c r="AN326" s="36"/>
      <c r="AO326" s="36"/>
      <c r="AP326" s="36"/>
      <c r="AQ326" s="36"/>
      <c r="AR326" s="36"/>
      <c r="AS326" s="36"/>
      <c r="AT326" s="36"/>
      <c r="AU326" s="34">
        <f t="shared" si="208"/>
        <v>100000000</v>
      </c>
      <c r="AV326" s="34">
        <f t="shared" si="208"/>
        <v>0</v>
      </c>
      <c r="AW326" s="34">
        <f t="shared" si="208"/>
        <v>0</v>
      </c>
      <c r="AX326" s="38"/>
    </row>
    <row r="327" spans="1:50" s="150" customFormat="1" ht="165.75" customHeight="1" x14ac:dyDescent="0.2">
      <c r="A327" s="145"/>
      <c r="B327" s="145"/>
      <c r="C327" s="124"/>
      <c r="D327" s="197"/>
      <c r="E327" s="124"/>
      <c r="F327" s="124"/>
      <c r="G327" s="301">
        <v>285</v>
      </c>
      <c r="H327" s="323" t="s">
        <v>698</v>
      </c>
      <c r="I327" s="113" t="s">
        <v>699</v>
      </c>
      <c r="J327" s="101" t="s">
        <v>690</v>
      </c>
      <c r="K327" s="194">
        <v>17</v>
      </c>
      <c r="L327" s="194" t="s">
        <v>31</v>
      </c>
      <c r="M327" s="104">
        <v>17</v>
      </c>
      <c r="N327" s="101" t="s">
        <v>640</v>
      </c>
      <c r="O327" s="37"/>
      <c r="P327" s="37"/>
      <c r="Q327" s="37"/>
      <c r="R327" s="36"/>
      <c r="S327" s="36"/>
      <c r="T327" s="36"/>
      <c r="U327" s="36"/>
      <c r="V327" s="36"/>
      <c r="W327" s="298">
        <v>311885000</v>
      </c>
      <c r="X327" s="298">
        <v>146689132</v>
      </c>
      <c r="Y327" s="298">
        <v>57500000</v>
      </c>
      <c r="Z327" s="298"/>
      <c r="AA327" s="35"/>
      <c r="AB327" s="35"/>
      <c r="AC327" s="35"/>
      <c r="AD327" s="35"/>
      <c r="AE327" s="36"/>
      <c r="AF327" s="36"/>
      <c r="AG327" s="36"/>
      <c r="AH327" s="36"/>
      <c r="AI327" s="36"/>
      <c r="AJ327" s="36"/>
      <c r="AK327" s="36"/>
      <c r="AL327" s="36"/>
      <c r="AM327" s="36"/>
      <c r="AN327" s="36"/>
      <c r="AO327" s="36"/>
      <c r="AP327" s="36"/>
      <c r="AQ327" s="36"/>
      <c r="AR327" s="36"/>
      <c r="AS327" s="36"/>
      <c r="AT327" s="36"/>
      <c r="AU327" s="34">
        <f t="shared" si="208"/>
        <v>311885000</v>
      </c>
      <c r="AV327" s="34">
        <f t="shared" si="208"/>
        <v>146689132</v>
      </c>
      <c r="AW327" s="34">
        <f t="shared" si="208"/>
        <v>57500000</v>
      </c>
      <c r="AX327" s="38"/>
    </row>
    <row r="328" spans="1:50" s="150" customFormat="1" ht="55.5" customHeight="1" x14ac:dyDescent="0.2">
      <c r="A328" s="136"/>
      <c r="B328" s="145"/>
      <c r="C328" s="123"/>
      <c r="D328" s="197"/>
      <c r="E328" s="124"/>
      <c r="F328" s="124"/>
      <c r="G328" s="301">
        <v>287</v>
      </c>
      <c r="H328" s="323" t="s">
        <v>700</v>
      </c>
      <c r="I328" s="113" t="s">
        <v>701</v>
      </c>
      <c r="J328" s="101" t="s">
        <v>690</v>
      </c>
      <c r="K328" s="194">
        <v>17</v>
      </c>
      <c r="L328" s="194" t="s">
        <v>31</v>
      </c>
      <c r="M328" s="104">
        <v>16</v>
      </c>
      <c r="N328" s="102" t="s">
        <v>239</v>
      </c>
      <c r="O328" s="37"/>
      <c r="P328" s="37"/>
      <c r="Q328" s="37"/>
      <c r="R328" s="36"/>
      <c r="S328" s="36"/>
      <c r="T328" s="36"/>
      <c r="U328" s="36"/>
      <c r="V328" s="36"/>
      <c r="W328" s="35">
        <v>120000000</v>
      </c>
      <c r="X328" s="35"/>
      <c r="Y328" s="35"/>
      <c r="Z328" s="35"/>
      <c r="AA328" s="35"/>
      <c r="AB328" s="35"/>
      <c r="AC328" s="35"/>
      <c r="AD328" s="35"/>
      <c r="AE328" s="36"/>
      <c r="AF328" s="36"/>
      <c r="AG328" s="36"/>
      <c r="AH328" s="36"/>
      <c r="AI328" s="36"/>
      <c r="AJ328" s="36"/>
      <c r="AK328" s="36"/>
      <c r="AL328" s="36"/>
      <c r="AM328" s="36"/>
      <c r="AN328" s="36"/>
      <c r="AO328" s="36"/>
      <c r="AP328" s="36"/>
      <c r="AQ328" s="36"/>
      <c r="AR328" s="36"/>
      <c r="AS328" s="36"/>
      <c r="AT328" s="36"/>
      <c r="AU328" s="34">
        <f t="shared" si="208"/>
        <v>120000000</v>
      </c>
      <c r="AV328" s="34">
        <f t="shared" si="208"/>
        <v>0</v>
      </c>
      <c r="AW328" s="38">
        <f t="shared" si="208"/>
        <v>0</v>
      </c>
      <c r="AX328" s="38"/>
    </row>
    <row r="329" spans="1:50" ht="78.75" customHeight="1" x14ac:dyDescent="0.2">
      <c r="A329" s="136"/>
      <c r="B329" s="145"/>
      <c r="C329" s="204"/>
      <c r="D329" s="380"/>
      <c r="E329" s="110"/>
      <c r="F329" s="110"/>
      <c r="G329" s="104">
        <v>288</v>
      </c>
      <c r="H329" s="323" t="s">
        <v>702</v>
      </c>
      <c r="I329" s="107" t="s">
        <v>703</v>
      </c>
      <c r="J329" s="101" t="s">
        <v>690</v>
      </c>
      <c r="K329" s="194">
        <v>17</v>
      </c>
      <c r="L329" s="122" t="s">
        <v>31</v>
      </c>
      <c r="M329" s="103">
        <v>16</v>
      </c>
      <c r="N329" s="102" t="s">
        <v>239</v>
      </c>
      <c r="O329" s="37"/>
      <c r="P329" s="37"/>
      <c r="Q329" s="37"/>
      <c r="R329" s="36"/>
      <c r="S329" s="36"/>
      <c r="T329" s="36"/>
      <c r="U329" s="36"/>
      <c r="V329" s="36"/>
      <c r="W329" s="36">
        <v>581744000</v>
      </c>
      <c r="X329" s="36">
        <v>113725000</v>
      </c>
      <c r="Y329" s="36">
        <v>43942000</v>
      </c>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4">
        <f t="shared" si="208"/>
        <v>581744000</v>
      </c>
      <c r="AV329" s="34">
        <f t="shared" si="208"/>
        <v>113725000</v>
      </c>
      <c r="AW329" s="34">
        <f t="shared" si="208"/>
        <v>43942000</v>
      </c>
      <c r="AX329" s="38"/>
    </row>
    <row r="330" spans="1:50" s="261" customFormat="1" ht="24.75" customHeight="1" x14ac:dyDescent="0.25">
      <c r="A330" s="447"/>
      <c r="B330" s="258"/>
      <c r="C330" s="259"/>
      <c r="D330" s="258"/>
      <c r="E330" s="258"/>
      <c r="F330" s="258"/>
      <c r="G330" s="260"/>
      <c r="H330" s="260"/>
      <c r="I330" s="260"/>
      <c r="J330" s="260"/>
      <c r="K330" s="260"/>
      <c r="L330" s="260"/>
      <c r="M330" s="260"/>
      <c r="N330" s="260"/>
      <c r="O330" s="45">
        <f t="shared" ref="O330:AX330" si="209">O285+O255+O69+O28+O10</f>
        <v>0</v>
      </c>
      <c r="P330" s="45">
        <f t="shared" si="209"/>
        <v>0</v>
      </c>
      <c r="Q330" s="45">
        <f t="shared" si="209"/>
        <v>0</v>
      </c>
      <c r="R330" s="45"/>
      <c r="S330" s="45">
        <f t="shared" si="209"/>
        <v>4036578903</v>
      </c>
      <c r="T330" s="45">
        <f t="shared" si="209"/>
        <v>715524328</v>
      </c>
      <c r="U330" s="45">
        <f t="shared" si="209"/>
        <v>282490937</v>
      </c>
      <c r="V330" s="45"/>
      <c r="W330" s="45">
        <f t="shared" si="209"/>
        <v>36326241234</v>
      </c>
      <c r="X330" s="45">
        <f t="shared" si="209"/>
        <v>5838583928</v>
      </c>
      <c r="Y330" s="45">
        <f t="shared" si="209"/>
        <v>1624992276</v>
      </c>
      <c r="Z330" s="45"/>
      <c r="AA330" s="45">
        <f t="shared" si="209"/>
        <v>41852702125</v>
      </c>
      <c r="AB330" s="45">
        <f t="shared" si="209"/>
        <v>11410622762</v>
      </c>
      <c r="AC330" s="45">
        <f t="shared" si="209"/>
        <v>57750000</v>
      </c>
      <c r="AD330" s="45"/>
      <c r="AE330" s="45">
        <f t="shared" si="209"/>
        <v>0</v>
      </c>
      <c r="AF330" s="45">
        <f t="shared" si="209"/>
        <v>0</v>
      </c>
      <c r="AG330" s="45">
        <f t="shared" si="209"/>
        <v>0</v>
      </c>
      <c r="AH330" s="45">
        <f t="shared" si="209"/>
        <v>2673200000</v>
      </c>
      <c r="AI330" s="45">
        <f t="shared" si="209"/>
        <v>0</v>
      </c>
      <c r="AJ330" s="45">
        <f t="shared" si="209"/>
        <v>0</v>
      </c>
      <c r="AK330" s="45">
        <f t="shared" si="209"/>
        <v>167499056704</v>
      </c>
      <c r="AL330" s="45">
        <f t="shared" si="209"/>
        <v>35544304071</v>
      </c>
      <c r="AM330" s="45">
        <f t="shared" si="209"/>
        <v>34030994813</v>
      </c>
      <c r="AN330" s="45">
        <f t="shared" si="209"/>
        <v>4423424000</v>
      </c>
      <c r="AO330" s="45">
        <f t="shared" si="209"/>
        <v>339293660</v>
      </c>
      <c r="AP330" s="45">
        <f t="shared" si="209"/>
        <v>52192000</v>
      </c>
      <c r="AQ330" s="45"/>
      <c r="AR330" s="45">
        <f t="shared" si="209"/>
        <v>0</v>
      </c>
      <c r="AS330" s="45">
        <f t="shared" si="209"/>
        <v>0</v>
      </c>
      <c r="AT330" s="45">
        <f t="shared" si="209"/>
        <v>0</v>
      </c>
      <c r="AU330" s="45">
        <f t="shared" si="209"/>
        <v>256811202966</v>
      </c>
      <c r="AV330" s="45">
        <f t="shared" si="209"/>
        <v>53848328749</v>
      </c>
      <c r="AW330" s="45">
        <f t="shared" si="209"/>
        <v>36048420026</v>
      </c>
      <c r="AX330" s="45">
        <f t="shared" si="209"/>
        <v>894579361.29999995</v>
      </c>
    </row>
    <row r="331" spans="1:50" ht="24.75" customHeight="1" x14ac:dyDescent="0.2">
      <c r="A331" s="448"/>
      <c r="B331" s="262"/>
      <c r="C331" s="263"/>
      <c r="D331" s="263"/>
      <c r="E331" s="264"/>
      <c r="F331" s="264"/>
      <c r="G331" s="265"/>
      <c r="H331" s="265"/>
      <c r="I331" s="265"/>
      <c r="J331" s="265"/>
      <c r="K331" s="265"/>
      <c r="L331" s="265"/>
      <c r="M331" s="265"/>
      <c r="N331" s="265"/>
      <c r="O331" s="265"/>
      <c r="P331" s="265"/>
      <c r="Q331" s="265"/>
      <c r="R331" s="265"/>
      <c r="S331" s="265"/>
      <c r="T331" s="265"/>
      <c r="U331" s="265"/>
      <c r="V331" s="265"/>
      <c r="W331" s="265"/>
      <c r="X331" s="265"/>
      <c r="Y331" s="265"/>
      <c r="Z331" s="265"/>
      <c r="AA331" s="265"/>
      <c r="AB331" s="265"/>
      <c r="AC331" s="265"/>
      <c r="AD331" s="265"/>
      <c r="AE331" s="265"/>
      <c r="AF331" s="265"/>
      <c r="AG331" s="265"/>
      <c r="AH331" s="265"/>
      <c r="AI331" s="265"/>
      <c r="AJ331" s="265"/>
      <c r="AK331" s="265"/>
      <c r="AL331" s="265"/>
      <c r="AM331" s="265"/>
      <c r="AN331" s="265"/>
      <c r="AO331" s="265"/>
      <c r="AP331" s="265"/>
      <c r="AQ331" s="265"/>
      <c r="AR331" s="265"/>
      <c r="AS331" s="265"/>
      <c r="AT331" s="265"/>
      <c r="AU331" s="265"/>
      <c r="AV331" s="265"/>
      <c r="AW331" s="265"/>
      <c r="AX331" s="375"/>
    </row>
    <row r="332" spans="1:50" s="108" customFormat="1" ht="24.75" customHeight="1" x14ac:dyDescent="0.25">
      <c r="C332" s="205"/>
      <c r="G332" s="266"/>
      <c r="H332" s="267"/>
      <c r="I332" s="267"/>
      <c r="J332" s="266"/>
      <c r="K332" s="205"/>
      <c r="L332" s="268"/>
      <c r="M332" s="227"/>
      <c r="N332" s="227"/>
      <c r="O332" s="271"/>
      <c r="P332" s="271"/>
      <c r="Q332" s="271"/>
      <c r="R332" s="271"/>
      <c r="S332" s="271"/>
      <c r="T332" s="271"/>
      <c r="U332" s="271"/>
      <c r="V332" s="271"/>
      <c r="W332" s="271"/>
      <c r="X332" s="271"/>
      <c r="Y332" s="271"/>
      <c r="Z332" s="271"/>
      <c r="AA332" s="271"/>
      <c r="AB332" s="271"/>
      <c r="AC332" s="271"/>
      <c r="AD332" s="271"/>
      <c r="AE332" s="271"/>
      <c r="AF332" s="271"/>
      <c r="AG332" s="271"/>
      <c r="AH332" s="271"/>
      <c r="AI332" s="271"/>
      <c r="AJ332" s="271"/>
      <c r="AK332" s="271"/>
      <c r="AL332" s="271"/>
      <c r="AM332" s="271"/>
      <c r="AN332" s="271"/>
      <c r="AO332" s="271"/>
      <c r="AP332" s="271"/>
      <c r="AQ332" s="271"/>
      <c r="AR332" s="271"/>
      <c r="AS332" s="271"/>
      <c r="AT332" s="271"/>
      <c r="AU332" s="325"/>
      <c r="AV332" s="325"/>
      <c r="AW332" s="325"/>
      <c r="AX332" s="325"/>
    </row>
    <row r="333" spans="1:50" s="108" customFormat="1" ht="27.75" customHeight="1" x14ac:dyDescent="0.25">
      <c r="C333" s="205"/>
      <c r="G333" s="266"/>
      <c r="H333" s="267"/>
      <c r="I333" s="267"/>
      <c r="J333" s="266"/>
      <c r="K333" s="205"/>
      <c r="L333" s="268"/>
      <c r="M333" s="227"/>
      <c r="N333" s="227"/>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272"/>
      <c r="AV333" s="272"/>
      <c r="AW333" s="272"/>
      <c r="AX333" s="272"/>
    </row>
    <row r="334" spans="1:50" s="273" customFormat="1" ht="24.75" customHeight="1" x14ac:dyDescent="0.25">
      <c r="C334" s="274"/>
      <c r="G334" s="275"/>
      <c r="H334" s="267"/>
      <c r="I334" s="267"/>
      <c r="J334" s="275"/>
      <c r="K334" s="274"/>
      <c r="L334" s="268"/>
      <c r="M334" s="227"/>
      <c r="N334" s="227"/>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row>
    <row r="335" spans="1:50" s="273" customFormat="1" ht="24.75" customHeight="1" x14ac:dyDescent="0.25">
      <c r="C335" s="274"/>
      <c r="G335" s="275"/>
      <c r="H335" s="267"/>
      <c r="I335" s="267"/>
      <c r="J335" s="275"/>
      <c r="K335" s="274"/>
      <c r="L335" s="268"/>
      <c r="M335" s="227"/>
      <c r="N335" s="227"/>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row>
    <row r="336" spans="1:50" s="108" customFormat="1" ht="30" customHeight="1" x14ac:dyDescent="0.2">
      <c r="C336" s="205"/>
      <c r="G336" s="266"/>
      <c r="H336" s="267"/>
      <c r="I336" s="267"/>
      <c r="J336" s="266"/>
      <c r="K336" s="205"/>
      <c r="L336" s="268"/>
      <c r="M336" s="269"/>
      <c r="N336" s="270"/>
      <c r="O336" s="276"/>
      <c r="P336" s="276"/>
      <c r="Q336" s="276"/>
      <c r="R336" s="276"/>
      <c r="S336" s="318"/>
      <c r="T336" s="276"/>
      <c r="U336" s="276"/>
      <c r="V336" s="276"/>
      <c r="W336" s="276"/>
      <c r="X336" s="276"/>
      <c r="Y336" s="276"/>
      <c r="Z336" s="276"/>
      <c r="AA336" s="317"/>
      <c r="AB336" s="317"/>
      <c r="AC336" s="317"/>
      <c r="AD336" s="317"/>
      <c r="AE336" s="276"/>
      <c r="AF336" s="276"/>
      <c r="AG336" s="276"/>
      <c r="AH336" s="276"/>
      <c r="AI336" s="276"/>
      <c r="AJ336" s="276"/>
      <c r="AK336" s="276"/>
      <c r="AL336" s="276"/>
      <c r="AM336" s="276"/>
      <c r="AN336" s="279"/>
      <c r="AO336" s="279"/>
      <c r="AP336" s="279"/>
      <c r="AQ336" s="279"/>
      <c r="AR336" s="277"/>
      <c r="AS336" s="277"/>
      <c r="AT336" s="277"/>
      <c r="AU336" s="42"/>
      <c r="AV336" s="42"/>
      <c r="AW336" s="42"/>
      <c r="AX336" s="42"/>
    </row>
    <row r="337" spans="3:50" s="108" customFormat="1" ht="24" customHeight="1" x14ac:dyDescent="0.25">
      <c r="C337" s="205"/>
      <c r="G337" s="266"/>
      <c r="H337" s="267"/>
      <c r="I337" s="267"/>
      <c r="J337" s="266"/>
      <c r="K337" s="205"/>
      <c r="L337" s="268"/>
      <c r="M337" s="269"/>
      <c r="N337" s="270"/>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c r="AJ337" s="281"/>
      <c r="AK337" s="281"/>
      <c r="AL337" s="281"/>
      <c r="AM337" s="281"/>
      <c r="AN337" s="316"/>
      <c r="AO337" s="316"/>
      <c r="AP337" s="316"/>
      <c r="AQ337" s="316"/>
      <c r="AR337" s="277"/>
      <c r="AS337" s="277"/>
      <c r="AT337" s="277"/>
      <c r="AU337" s="42"/>
      <c r="AV337" s="326"/>
      <c r="AW337" s="326"/>
      <c r="AX337" s="326"/>
    </row>
    <row r="338" spans="3:50" s="108" customFormat="1" ht="19.5" customHeight="1" x14ac:dyDescent="0.25">
      <c r="C338" s="205"/>
      <c r="G338" s="266"/>
      <c r="H338" s="267"/>
      <c r="I338" s="267"/>
      <c r="J338" s="266"/>
      <c r="K338" s="205"/>
      <c r="L338" s="268"/>
      <c r="M338" s="269"/>
      <c r="N338" s="270"/>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c r="AJ338" s="281"/>
      <c r="AK338" s="281"/>
      <c r="AL338" s="281"/>
      <c r="AM338" s="281"/>
      <c r="AN338" s="316"/>
      <c r="AO338" s="316"/>
      <c r="AP338" s="316"/>
      <c r="AQ338" s="316"/>
      <c r="AR338" s="277"/>
      <c r="AS338" s="277"/>
      <c r="AT338" s="277"/>
      <c r="AU338" s="326"/>
      <c r="AV338" s="326"/>
      <c r="AW338" s="328"/>
      <c r="AX338" s="328"/>
    </row>
    <row r="339" spans="3:50" s="280" customFormat="1" ht="24.75" customHeight="1" x14ac:dyDescent="0.25">
      <c r="C339" s="227"/>
      <c r="G339" s="174"/>
      <c r="H339" s="283"/>
      <c r="I339" s="283"/>
      <c r="J339" s="174"/>
      <c r="K339" s="227"/>
      <c r="L339" s="284"/>
      <c r="M339" s="269"/>
      <c r="N339" s="270"/>
      <c r="O339" s="281"/>
      <c r="P339" s="281"/>
      <c r="Q339" s="281"/>
      <c r="R339" s="281"/>
      <c r="S339" s="281"/>
      <c r="T339" s="281"/>
      <c r="U339" s="281"/>
      <c r="V339" s="281"/>
      <c r="W339" s="281"/>
      <c r="X339" s="281"/>
      <c r="Y339" s="281"/>
      <c r="Z339" s="281"/>
      <c r="AA339" s="281"/>
      <c r="AB339" s="281"/>
      <c r="AC339" s="281"/>
      <c r="AD339" s="281"/>
      <c r="AE339" s="281"/>
      <c r="AF339" s="281"/>
      <c r="AG339" s="281"/>
      <c r="AH339" s="281"/>
      <c r="AI339" s="281"/>
      <c r="AJ339" s="281"/>
      <c r="AK339" s="281"/>
      <c r="AL339" s="281"/>
      <c r="AM339" s="281"/>
      <c r="AR339" s="278"/>
      <c r="AS339" s="278"/>
      <c r="AT339" s="346"/>
      <c r="AU339" s="347"/>
      <c r="AV339" s="347"/>
      <c r="AW339" s="348"/>
      <c r="AX339" s="348"/>
    </row>
    <row r="340" spans="3:50" s="280" customFormat="1" ht="24.75" customHeight="1" x14ac:dyDescent="0.25">
      <c r="C340" s="227"/>
      <c r="G340" s="174"/>
      <c r="H340" s="283"/>
      <c r="I340" s="283"/>
      <c r="J340" s="174"/>
      <c r="K340" s="227"/>
      <c r="L340" s="284"/>
      <c r="M340" s="269"/>
      <c r="N340" s="270"/>
      <c r="O340" s="285"/>
      <c r="P340" s="285"/>
      <c r="Q340" s="285"/>
      <c r="R340" s="285"/>
      <c r="S340" s="281"/>
      <c r="T340" s="281"/>
      <c r="U340" s="281"/>
      <c r="V340" s="281"/>
      <c r="W340" s="281"/>
      <c r="X340" s="281"/>
      <c r="Y340" s="281"/>
      <c r="Z340" s="281"/>
      <c r="AA340" s="281"/>
      <c r="AB340" s="281"/>
      <c r="AC340" s="281"/>
      <c r="AD340" s="281"/>
      <c r="AE340" s="281"/>
      <c r="AF340" s="281"/>
      <c r="AG340" s="281"/>
      <c r="AH340" s="281"/>
      <c r="AI340" s="281"/>
      <c r="AJ340" s="281"/>
      <c r="AK340" s="281"/>
      <c r="AL340" s="281"/>
      <c r="AM340" s="281"/>
      <c r="AR340" s="278"/>
      <c r="AS340" s="278"/>
      <c r="AT340" s="346"/>
      <c r="AU340" s="326"/>
      <c r="AV340" s="326"/>
      <c r="AW340" s="348"/>
      <c r="AX340" s="348"/>
    </row>
    <row r="341" spans="3:50" s="280" customFormat="1" ht="24.75" customHeight="1" x14ac:dyDescent="0.25">
      <c r="C341" s="227"/>
      <c r="G341" s="174"/>
      <c r="H341" s="283"/>
      <c r="I341" s="283"/>
      <c r="J341" s="174"/>
      <c r="K341" s="227"/>
      <c r="L341" s="284"/>
      <c r="M341" s="269"/>
      <c r="N341" s="270"/>
      <c r="O341" s="285"/>
      <c r="P341" s="285"/>
      <c r="Q341" s="285"/>
      <c r="R341" s="285"/>
      <c r="S341" s="281"/>
      <c r="T341" s="281"/>
      <c r="U341" s="281"/>
      <c r="V341" s="281"/>
      <c r="W341" s="281"/>
      <c r="X341" s="281"/>
      <c r="Y341" s="281"/>
      <c r="Z341" s="281"/>
      <c r="AA341" s="281"/>
      <c r="AB341" s="281"/>
      <c r="AC341" s="281"/>
      <c r="AD341" s="281"/>
      <c r="AE341" s="281"/>
      <c r="AF341" s="281"/>
      <c r="AG341" s="281"/>
      <c r="AH341" s="281"/>
      <c r="AI341" s="281"/>
      <c r="AJ341" s="281"/>
      <c r="AK341" s="281"/>
      <c r="AL341" s="281"/>
      <c r="AM341" s="281"/>
      <c r="AR341" s="278"/>
      <c r="AS341" s="278"/>
      <c r="AT341" s="346"/>
      <c r="AU341" s="326"/>
      <c r="AV341" s="326"/>
      <c r="AW341" s="348"/>
      <c r="AX341" s="348"/>
    </row>
    <row r="342" spans="3:50" s="280" customFormat="1" ht="24.75" customHeight="1" x14ac:dyDescent="0.25">
      <c r="C342" s="227"/>
      <c r="G342" s="174"/>
      <c r="H342" s="283"/>
      <c r="I342" s="283"/>
      <c r="J342" s="174"/>
      <c r="K342" s="227"/>
      <c r="L342" s="284"/>
      <c r="M342" s="269"/>
      <c r="N342" s="270"/>
      <c r="O342" s="281"/>
      <c r="P342" s="281"/>
      <c r="Q342" s="281"/>
      <c r="R342" s="281"/>
      <c r="S342" s="281"/>
      <c r="T342" s="281"/>
      <c r="U342" s="281"/>
      <c r="V342" s="281"/>
      <c r="W342" s="281"/>
      <c r="X342" s="281"/>
      <c r="Y342" s="281"/>
      <c r="Z342" s="281"/>
      <c r="AA342" s="281"/>
      <c r="AB342" s="281"/>
      <c r="AC342" s="281"/>
      <c r="AD342" s="281"/>
      <c r="AE342" s="281"/>
      <c r="AF342" s="281"/>
      <c r="AG342" s="281"/>
      <c r="AH342" s="281"/>
      <c r="AI342" s="281"/>
      <c r="AJ342" s="281"/>
      <c r="AK342" s="281"/>
      <c r="AL342" s="281"/>
      <c r="AM342" s="281"/>
      <c r="AR342" s="286"/>
      <c r="AS342" s="286"/>
      <c r="AT342" s="349"/>
      <c r="AU342" s="326"/>
      <c r="AV342" s="326"/>
      <c r="AW342" s="348"/>
      <c r="AX342" s="348"/>
    </row>
    <row r="343" spans="3:50" s="280" customFormat="1" ht="24.75" customHeight="1" x14ac:dyDescent="0.25">
      <c r="C343" s="227"/>
      <c r="G343" s="174"/>
      <c r="H343" s="283"/>
      <c r="I343" s="283"/>
      <c r="J343" s="174"/>
      <c r="K343" s="227"/>
      <c r="L343" s="284"/>
      <c r="M343" s="269"/>
      <c r="N343" s="270"/>
      <c r="O343" s="281"/>
      <c r="P343" s="281"/>
      <c r="Q343" s="281"/>
      <c r="R343" s="281"/>
      <c r="S343" s="281"/>
      <c r="T343" s="281"/>
      <c r="U343" s="281"/>
      <c r="V343" s="281"/>
      <c r="W343" s="281"/>
      <c r="X343" s="281"/>
      <c r="Y343" s="281"/>
      <c r="Z343" s="281"/>
      <c r="AA343" s="281"/>
      <c r="AB343" s="281"/>
      <c r="AC343" s="281"/>
      <c r="AD343" s="281"/>
      <c r="AE343" s="281"/>
      <c r="AF343" s="281"/>
      <c r="AG343" s="281"/>
      <c r="AH343" s="281"/>
      <c r="AI343" s="281"/>
      <c r="AJ343" s="281"/>
      <c r="AK343" s="281"/>
      <c r="AL343" s="281"/>
      <c r="AM343" s="281"/>
      <c r="AR343" s="278"/>
      <c r="AS343" s="278"/>
      <c r="AT343" s="346"/>
      <c r="AU343" s="326"/>
      <c r="AV343" s="326"/>
      <c r="AW343" s="348"/>
      <c r="AX343" s="348"/>
    </row>
    <row r="344" spans="3:50" s="108" customFormat="1" ht="24.75" customHeight="1" x14ac:dyDescent="0.25">
      <c r="C344" s="205"/>
      <c r="G344" s="266"/>
      <c r="H344" s="267"/>
      <c r="I344" s="267"/>
      <c r="J344" s="266"/>
      <c r="K344" s="205"/>
      <c r="L344" s="268"/>
      <c r="M344" s="269"/>
      <c r="N344" s="270"/>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R344" s="278"/>
      <c r="AS344" s="278"/>
      <c r="AT344" s="346"/>
      <c r="AU344" s="326"/>
      <c r="AV344" s="326"/>
      <c r="AW344" s="348"/>
      <c r="AX344" s="348"/>
    </row>
    <row r="345" spans="3:50" s="108" customFormat="1" ht="24.75" customHeight="1" x14ac:dyDescent="0.25">
      <c r="C345" s="205"/>
      <c r="G345" s="266"/>
      <c r="H345" s="267"/>
      <c r="I345" s="267"/>
      <c r="J345" s="266"/>
      <c r="K345" s="205"/>
      <c r="L345" s="268"/>
      <c r="M345" s="269"/>
      <c r="N345" s="270"/>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R345" s="282"/>
      <c r="AS345" s="282"/>
      <c r="AT345" s="350"/>
      <c r="AU345" s="348"/>
      <c r="AV345" s="348"/>
      <c r="AW345" s="348"/>
      <c r="AX345" s="348"/>
    </row>
    <row r="346" spans="3:50" s="108" customFormat="1" ht="24.75" customHeight="1" x14ac:dyDescent="0.25">
      <c r="C346" s="205"/>
      <c r="G346" s="266"/>
      <c r="H346" s="267"/>
      <c r="I346" s="267"/>
      <c r="J346" s="266"/>
      <c r="K346" s="205"/>
      <c r="L346" s="268"/>
      <c r="M346" s="227"/>
      <c r="N346" s="227"/>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282"/>
      <c r="AS346" s="282"/>
      <c r="AT346" s="350"/>
      <c r="AU346" s="348"/>
      <c r="AV346" s="348"/>
      <c r="AW346" s="348"/>
      <c r="AX346" s="348"/>
    </row>
    <row r="347" spans="3:50" ht="24.75" customHeight="1" x14ac:dyDescent="0.2">
      <c r="AT347" s="351"/>
      <c r="AU347" s="348"/>
      <c r="AV347" s="348"/>
      <c r="AW347" s="348"/>
      <c r="AX347" s="348"/>
    </row>
    <row r="348" spans="3:50" ht="24.75" customHeight="1" x14ac:dyDescent="0.2">
      <c r="AT348" s="351"/>
      <c r="AU348" s="348"/>
      <c r="AV348" s="348"/>
      <c r="AW348" s="348"/>
      <c r="AX348" s="348"/>
    </row>
    <row r="349" spans="3:50" ht="33" customHeight="1" x14ac:dyDescent="0.2">
      <c r="AT349" s="351"/>
      <c r="AU349" s="352"/>
      <c r="AV349" s="348"/>
      <c r="AW349" s="348"/>
      <c r="AX349" s="348"/>
    </row>
    <row r="350" spans="3:50" ht="24.75" customHeight="1" x14ac:dyDescent="0.2">
      <c r="AT350" s="351"/>
      <c r="AU350" s="352"/>
      <c r="AV350" s="348"/>
      <c r="AW350" s="348"/>
      <c r="AX350" s="348"/>
    </row>
    <row r="351" spans="3:50" ht="24.75" customHeight="1" x14ac:dyDescent="0.2">
      <c r="AT351" s="351"/>
      <c r="AU351" s="352"/>
      <c r="AV351" s="348"/>
      <c r="AW351" s="348"/>
      <c r="AX351" s="348"/>
    </row>
    <row r="352" spans="3:50" ht="24.75" customHeight="1" x14ac:dyDescent="0.2">
      <c r="AT352" s="351"/>
      <c r="AU352" s="351"/>
      <c r="AV352" s="351"/>
      <c r="AW352" s="351"/>
      <c r="AX352" s="351"/>
    </row>
    <row r="353" spans="46:50" ht="24.75" customHeight="1" x14ac:dyDescent="0.2">
      <c r="AT353" s="351"/>
      <c r="AU353" s="351"/>
      <c r="AV353" s="351"/>
      <c r="AW353" s="351"/>
      <c r="AX353" s="351"/>
    </row>
    <row r="360" spans="46:50" ht="38.25" customHeight="1" x14ac:dyDescent="0.2"/>
  </sheetData>
  <sheetProtection algorithmName="SHA-512" hashValue="dQ/FDqNVPQaAjb2G2h3CJS7+PB2+eh3yhTjfqor3NyQJEh6g7LUDBgCpjfKfUNT0ZTCaE+eNfM8LVYBEpYK//A==" saltValue="6kz6Nx7WExzjB0iEqTtWTQ==" spinCount="100000" sheet="1" objects="1" scenarios="1"/>
  <mergeCells count="33">
    <mergeCell ref="AK7:AM7"/>
    <mergeCell ref="A1:AP2"/>
    <mergeCell ref="A7:C7"/>
    <mergeCell ref="N7:N8"/>
    <mergeCell ref="E7:E8"/>
    <mergeCell ref="F7:F8"/>
    <mergeCell ref="L7:L8"/>
    <mergeCell ref="O6:AT6"/>
    <mergeCell ref="I7:I8"/>
    <mergeCell ref="J7:J8"/>
    <mergeCell ref="K7:K8"/>
    <mergeCell ref="M7:M8"/>
    <mergeCell ref="D7:D8"/>
    <mergeCell ref="A6:N6"/>
    <mergeCell ref="AR7:AT7"/>
    <mergeCell ref="O7:R7"/>
    <mergeCell ref="S7:V7"/>
    <mergeCell ref="A3:AV5"/>
    <mergeCell ref="G7:G8"/>
    <mergeCell ref="H7:H8"/>
    <mergeCell ref="D242:D244"/>
    <mergeCell ref="D107:D108"/>
    <mergeCell ref="D235:D236"/>
    <mergeCell ref="AU7:AX7"/>
    <mergeCell ref="D162:D163"/>
    <mergeCell ref="E162:E163"/>
    <mergeCell ref="F162:F163"/>
    <mergeCell ref="D45:D46"/>
    <mergeCell ref="W7:Z7"/>
    <mergeCell ref="AA7:AD7"/>
    <mergeCell ref="AN7:AQ7"/>
    <mergeCell ref="AE7:AG7"/>
    <mergeCell ref="AH7:AJ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A440"/>
  <sheetViews>
    <sheetView showGridLines="0" topLeftCell="B1" zoomScale="90" zoomScaleNormal="90" workbookViewId="0">
      <selection activeCell="B10" sqref="B10"/>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30" max="130" width="31.140625" customWidth="1"/>
  </cols>
  <sheetData>
    <row r="1" spans="2:131" ht="26.25" customHeight="1" x14ac:dyDescent="0.25">
      <c r="B1" s="499" t="s">
        <v>746</v>
      </c>
      <c r="C1" s="499"/>
      <c r="D1" s="499"/>
      <c r="E1" s="499"/>
      <c r="F1" s="499"/>
      <c r="G1" s="499"/>
      <c r="H1" s="499"/>
      <c r="I1" s="499"/>
    </row>
    <row r="3" spans="2:131" ht="35.25" customHeight="1" x14ac:dyDescent="0.25">
      <c r="B3" s="449" t="s">
        <v>704</v>
      </c>
      <c r="C3" s="449" t="s">
        <v>705</v>
      </c>
      <c r="D3" s="449" t="s">
        <v>706</v>
      </c>
      <c r="E3" s="450" t="s">
        <v>707</v>
      </c>
      <c r="F3" s="449" t="s">
        <v>708</v>
      </c>
      <c r="G3" s="450" t="s">
        <v>709</v>
      </c>
      <c r="H3" s="449" t="s">
        <v>710</v>
      </c>
      <c r="I3" s="450" t="s">
        <v>711</v>
      </c>
    </row>
    <row r="4" spans="2:131" ht="18.75" customHeight="1" x14ac:dyDescent="0.25">
      <c r="B4" s="451" t="s">
        <v>742</v>
      </c>
      <c r="C4" s="449"/>
      <c r="D4" s="449"/>
      <c r="E4" s="450"/>
      <c r="F4" s="449"/>
      <c r="G4" s="450"/>
      <c r="H4" s="449"/>
      <c r="I4" s="450"/>
    </row>
    <row r="5" spans="2:131" ht="21.75" customHeight="1" x14ac:dyDescent="0.25">
      <c r="B5" s="1">
        <v>1</v>
      </c>
      <c r="C5" s="4" t="s">
        <v>712</v>
      </c>
      <c r="D5" s="12">
        <f>'SGTO P. INDIC MARZO 2020'!AU10</f>
        <v>4035228151</v>
      </c>
      <c r="E5" s="5">
        <v>1</v>
      </c>
      <c r="F5" s="12">
        <f>'SGTO P. INDIC MARZO 2020'!AV10</f>
        <v>84299999</v>
      </c>
      <c r="G5" s="10">
        <f>F5/D5</f>
        <v>2.0891011820263244E-2</v>
      </c>
      <c r="H5" s="12">
        <f>'SGTO P. INDIC MARZO 2020'!AW10</f>
        <v>30350000</v>
      </c>
      <c r="I5" s="10">
        <f t="shared" ref="I5:I10" si="0">H5/F5</f>
        <v>0.36002372906315216</v>
      </c>
    </row>
    <row r="6" spans="2:131" ht="21.75" customHeight="1" x14ac:dyDescent="0.25">
      <c r="B6" s="1">
        <v>2</v>
      </c>
      <c r="C6" s="4" t="s">
        <v>713</v>
      </c>
      <c r="D6" s="12">
        <f>'SGTO P. INDIC MARZO 2020'!AU28</f>
        <v>12318073976</v>
      </c>
      <c r="E6" s="5">
        <v>1</v>
      </c>
      <c r="F6" s="12">
        <f>'SGTO P. INDIC MARZO 2020'!AV28</f>
        <v>1406103066</v>
      </c>
      <c r="G6" s="10">
        <f>F6/D6</f>
        <v>0.11414958773097078</v>
      </c>
      <c r="H6" s="12">
        <f>'SGTO P. INDIC MARZO 2020'!AW28</f>
        <v>527682270</v>
      </c>
      <c r="I6" s="10">
        <f t="shared" si="0"/>
        <v>0.37527993698294093</v>
      </c>
    </row>
    <row r="7" spans="2:131" ht="21.75" customHeight="1" x14ac:dyDescent="0.25">
      <c r="B7" s="1">
        <v>3</v>
      </c>
      <c r="C7" s="4" t="s">
        <v>714</v>
      </c>
      <c r="D7" s="12">
        <f>'SGTO P. INDIC MARZO 2020'!AU69</f>
        <v>232184296085</v>
      </c>
      <c r="E7" s="5">
        <v>1</v>
      </c>
      <c r="F7" s="12">
        <f>'SGTO P. INDIC MARZO 2020'!AV69</f>
        <v>50747384963</v>
      </c>
      <c r="G7" s="10">
        <f>F7/D7</f>
        <v>0.21856510461164852</v>
      </c>
      <c r="H7" s="12">
        <f>'SGTO P. INDIC MARZO 2020'!AW69</f>
        <v>35019132366</v>
      </c>
      <c r="I7" s="10">
        <f t="shared" si="0"/>
        <v>0.69006772253452087</v>
      </c>
    </row>
    <row r="8" spans="2:131" ht="21.75" customHeight="1" x14ac:dyDescent="0.25">
      <c r="B8" s="1">
        <v>4</v>
      </c>
      <c r="C8" s="4" t="s">
        <v>715</v>
      </c>
      <c r="D8" s="12">
        <f>'SGTO P. INDIC MARZO 2020'!AU255</f>
        <v>2711420402</v>
      </c>
      <c r="E8" s="5">
        <v>1</v>
      </c>
      <c r="F8" s="12">
        <f>'SGTO P. INDIC MARZO 2020'!AV255</f>
        <v>180007391</v>
      </c>
      <c r="G8" s="10">
        <f>F8/D8</f>
        <v>6.6388595020979713E-2</v>
      </c>
      <c r="H8" s="12">
        <f>'SGTO P. INDIC MARZO 2020'!AW255</f>
        <v>70293390</v>
      </c>
      <c r="I8" s="10">
        <f>H8/F8</f>
        <v>0.39050279885452038</v>
      </c>
      <c r="EA8" s="19"/>
    </row>
    <row r="9" spans="2:131" ht="21.75" customHeight="1" x14ac:dyDescent="0.25">
      <c r="B9" s="1">
        <v>5</v>
      </c>
      <c r="C9" s="4" t="s">
        <v>716</v>
      </c>
      <c r="D9" s="12">
        <f>'SGTO P. INDIC MARZO 2020'!AU285</f>
        <v>5562184352</v>
      </c>
      <c r="E9" s="5">
        <v>1</v>
      </c>
      <c r="F9" s="12">
        <f>'SGTO P. INDIC MARZO 2020'!AV285</f>
        <v>1430533330</v>
      </c>
      <c r="G9" s="10">
        <f>F9/D9</f>
        <v>0.25718912561494328</v>
      </c>
      <c r="H9" s="12">
        <f>'SGTO P. INDIC MARZO 2020'!AW285</f>
        <v>400962000</v>
      </c>
      <c r="I9" s="10">
        <f>H9/F9</f>
        <v>0.2802884711536221</v>
      </c>
      <c r="EA9" s="19"/>
    </row>
    <row r="10" spans="2:131" x14ac:dyDescent="0.25">
      <c r="B10" s="457" t="s">
        <v>741</v>
      </c>
      <c r="C10" s="452" t="s">
        <v>717</v>
      </c>
      <c r="D10" s="453">
        <f>SUM(D5:D9)</f>
        <v>256811202966</v>
      </c>
      <c r="E10" s="454">
        <v>1</v>
      </c>
      <c r="F10" s="453">
        <f>SUM(F5:F9)</f>
        <v>53848328749</v>
      </c>
      <c r="G10" s="455">
        <f>+F10/D10</f>
        <v>0.20968060632514204</v>
      </c>
      <c r="H10" s="453">
        <f>SUM(H5:H9)</f>
        <v>36048420026</v>
      </c>
      <c r="I10" s="456">
        <f t="shared" si="0"/>
        <v>0.669443618093151</v>
      </c>
    </row>
    <row r="11" spans="2:131" x14ac:dyDescent="0.25">
      <c r="C11" s="3"/>
      <c r="D11" s="23"/>
      <c r="E11" s="23"/>
      <c r="F11" s="23"/>
      <c r="G11" s="23"/>
      <c r="H11" s="23"/>
    </row>
    <row r="12" spans="2:131" x14ac:dyDescent="0.25">
      <c r="C12" s="17"/>
    </row>
    <row r="173" spans="106:130" x14ac:dyDescent="0.25">
      <c r="DB173" s="21"/>
      <c r="DC173" s="21"/>
      <c r="DD173" s="21"/>
      <c r="DE173" s="21"/>
      <c r="DO173" s="21"/>
      <c r="DY173" s="21"/>
      <c r="DZ173" s="21"/>
    </row>
    <row r="209" spans="78:88" x14ac:dyDescent="0.25">
      <c r="CH209">
        <v>238136825</v>
      </c>
      <c r="CI209" s="43">
        <v>12710390</v>
      </c>
      <c r="CJ209" s="43">
        <v>12710390</v>
      </c>
    </row>
    <row r="211" spans="78:88" x14ac:dyDescent="0.25">
      <c r="CH211">
        <v>169295280</v>
      </c>
      <c r="CI211" s="43">
        <v>144673600</v>
      </c>
      <c r="CJ211" s="43">
        <v>144673600</v>
      </c>
    </row>
    <row r="219" spans="78:88" x14ac:dyDescent="0.25">
      <c r="CD219">
        <v>100000000</v>
      </c>
      <c r="CE219">
        <v>90400614</v>
      </c>
      <c r="CF219">
        <v>90400614</v>
      </c>
    </row>
    <row r="221" spans="78:88" x14ac:dyDescent="0.25">
      <c r="BZ221">
        <v>655342908</v>
      </c>
      <c r="CH221">
        <v>719782544.13</v>
      </c>
      <c r="CI221">
        <v>338985315</v>
      </c>
      <c r="CJ221">
        <v>278985315</v>
      </c>
    </row>
    <row r="225" spans="82:102" x14ac:dyDescent="0.25">
      <c r="CD225">
        <v>19440000</v>
      </c>
      <c r="CE225">
        <v>19439999.670000002</v>
      </c>
      <c r="CF225">
        <v>11413333</v>
      </c>
    </row>
    <row r="233" spans="82:102" x14ac:dyDescent="0.25">
      <c r="CX233">
        <v>279309844</v>
      </c>
    </row>
    <row r="238" spans="82:102" x14ac:dyDescent="0.25">
      <c r="CH238">
        <v>15844597469</v>
      </c>
      <c r="CI238" s="43">
        <v>15516775294.75</v>
      </c>
      <c r="CJ238" s="43">
        <v>15516775294.75</v>
      </c>
    </row>
    <row r="244" spans="78:126" x14ac:dyDescent="0.25">
      <c r="BZ244">
        <v>8177253080</v>
      </c>
      <c r="CA244" s="43">
        <v>8108995941</v>
      </c>
      <c r="CB244" s="43">
        <v>8108995941</v>
      </c>
      <c r="CD244">
        <v>600000000</v>
      </c>
      <c r="CE244">
        <v>600000000</v>
      </c>
      <c r="CF244">
        <v>600000000</v>
      </c>
      <c r="CH244">
        <v>5107044005</v>
      </c>
      <c r="CI244" s="43">
        <v>4102731729</v>
      </c>
      <c r="CJ244" s="43">
        <v>4045688729</v>
      </c>
    </row>
    <row r="248" spans="78:126" x14ac:dyDescent="0.25">
      <c r="DV248" s="20"/>
    </row>
    <row r="249" spans="78:126" x14ac:dyDescent="0.25">
      <c r="CH249">
        <v>39484444</v>
      </c>
      <c r="CI249">
        <v>1900000</v>
      </c>
      <c r="CJ249">
        <v>1900000</v>
      </c>
    </row>
    <row r="251" spans="78:126" x14ac:dyDescent="0.25">
      <c r="CE251">
        <v>108085124</v>
      </c>
      <c r="CF251">
        <v>93085034</v>
      </c>
    </row>
    <row r="253" spans="78:126" x14ac:dyDescent="0.25">
      <c r="CH253">
        <v>35436120</v>
      </c>
      <c r="CI253">
        <v>19566667</v>
      </c>
      <c r="CJ253">
        <v>19566667</v>
      </c>
    </row>
    <row r="256" spans="78:126" x14ac:dyDescent="0.25">
      <c r="CH256">
        <v>23817720</v>
      </c>
      <c r="CI256">
        <v>21000000</v>
      </c>
      <c r="CJ256">
        <v>21000000</v>
      </c>
    </row>
    <row r="261" spans="86:88" x14ac:dyDescent="0.25">
      <c r="CH261">
        <v>129545160</v>
      </c>
      <c r="CI261">
        <v>119632000</v>
      </c>
      <c r="CJ261">
        <v>119632000</v>
      </c>
    </row>
    <row r="331" spans="130:130" x14ac:dyDescent="0.25">
      <c r="DZ331" s="500"/>
    </row>
    <row r="332" spans="130:130" x14ac:dyDescent="0.25">
      <c r="DZ332" s="500"/>
    </row>
    <row r="428" spans="16:130" x14ac:dyDescent="0.25">
      <c r="DD428">
        <f>DD370+DD328+DD96+DD36+DD11</f>
        <v>0</v>
      </c>
    </row>
    <row r="429" spans="16:130" x14ac:dyDescent="0.25">
      <c r="DC429">
        <f>DC428-DC435</f>
        <v>0</v>
      </c>
      <c r="DD429">
        <f>DD428-DD435</f>
        <v>0</v>
      </c>
      <c r="DZ429" s="22"/>
    </row>
    <row r="430" spans="16:130" x14ac:dyDescent="0.25">
      <c r="DZ430">
        <f>DZ429-DZ428</f>
        <v>0</v>
      </c>
    </row>
    <row r="432" spans="16:130" x14ac:dyDescent="0.25">
      <c r="P432" s="18"/>
      <c r="Q432" s="18"/>
      <c r="R432" s="18"/>
      <c r="S432" s="18"/>
      <c r="T432" s="18"/>
      <c r="U432" s="18"/>
      <c r="V432" s="18"/>
      <c r="W432" s="18"/>
    </row>
    <row r="433" spans="15:23" x14ac:dyDescent="0.25">
      <c r="P433" s="18"/>
      <c r="Q433" s="18"/>
      <c r="R433" s="18"/>
      <c r="S433" s="18"/>
      <c r="T433" s="18"/>
      <c r="U433" s="18"/>
      <c r="V433" s="18"/>
      <c r="W433" s="18"/>
    </row>
    <row r="434" spans="15:23" x14ac:dyDescent="0.25">
      <c r="P434" s="18"/>
      <c r="Q434" s="18"/>
      <c r="R434" s="18"/>
      <c r="S434" s="18"/>
      <c r="T434" s="18">
        <v>121</v>
      </c>
      <c r="U434" s="18"/>
      <c r="V434" s="18">
        <v>10</v>
      </c>
      <c r="W434" s="18"/>
    </row>
    <row r="435" spans="15:23" x14ac:dyDescent="0.25">
      <c r="P435" s="18"/>
      <c r="Q435" s="18"/>
      <c r="R435" s="18"/>
      <c r="S435" s="18"/>
      <c r="T435" s="18"/>
      <c r="U435" s="18"/>
      <c r="V435" s="18">
        <v>4</v>
      </c>
      <c r="W435" s="18"/>
    </row>
    <row r="436" spans="15:23" x14ac:dyDescent="0.25">
      <c r="P436" s="18"/>
      <c r="Q436" s="18"/>
      <c r="R436" s="18"/>
      <c r="S436" s="18"/>
      <c r="T436" s="18"/>
      <c r="U436" s="18"/>
      <c r="V436" s="18">
        <v>10</v>
      </c>
      <c r="W436" s="18"/>
    </row>
    <row r="437" spans="15:23" x14ac:dyDescent="0.25">
      <c r="P437" s="18"/>
      <c r="Q437" s="18"/>
      <c r="R437" s="18"/>
      <c r="S437" s="18"/>
      <c r="T437" s="18">
        <v>52</v>
      </c>
      <c r="U437" s="18"/>
      <c r="V437" s="18">
        <v>99</v>
      </c>
      <c r="W437" s="18"/>
    </row>
    <row r="438" spans="15:23" x14ac:dyDescent="0.25">
      <c r="P438" s="18"/>
      <c r="Q438" s="18"/>
      <c r="R438" s="18"/>
      <c r="S438" s="18"/>
      <c r="T438" s="18">
        <v>46</v>
      </c>
      <c r="U438" s="18"/>
      <c r="V438" s="18">
        <v>162</v>
      </c>
      <c r="W438" s="18"/>
    </row>
    <row r="439" spans="15:23" x14ac:dyDescent="0.25">
      <c r="P439" s="18"/>
      <c r="Q439" s="18"/>
      <c r="R439" s="18"/>
      <c r="S439" s="18"/>
      <c r="T439" s="18"/>
      <c r="U439" s="18"/>
      <c r="V439" s="18"/>
      <c r="W439" s="18"/>
    </row>
    <row r="440" spans="15:23" x14ac:dyDescent="0.25">
      <c r="O440" t="s">
        <v>720</v>
      </c>
      <c r="T440">
        <v>2</v>
      </c>
      <c r="V440">
        <v>2</v>
      </c>
    </row>
  </sheetData>
  <sheetProtection algorithmName="SHA-512" hashValue="l6s51al8etkTg5YMqqFtO/HSvgfVw6GR5SZ9fttklrn4xz5MlMRNDBGCzlclx951FB5HWE6HA8RboWvis+wOqQ==" saltValue="sqQ05djvuOzLhM7iwYsAcw==" spinCount="100000" sheet="1" objects="1" scenarios="1"/>
  <mergeCells count="2">
    <mergeCell ref="B1:I1"/>
    <mergeCell ref="DZ331:DZ332"/>
  </mergeCells>
  <pageMargins left="0.7" right="0.7" top="0.75" bottom="0.75" header="0.3" footer="0.3"/>
  <pageSetup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J39"/>
  <sheetViews>
    <sheetView showGridLines="0" zoomScale="70" zoomScaleNormal="70" workbookViewId="0">
      <selection activeCell="E19" sqref="E19"/>
    </sheetView>
  </sheetViews>
  <sheetFormatPr baseColWidth="10" defaultColWidth="11.42578125" defaultRowHeight="15" x14ac:dyDescent="0.25"/>
  <cols>
    <col min="3" max="3" width="11.42578125" style="2"/>
    <col min="4" max="4" width="46.5703125" style="3" customWidth="1"/>
    <col min="5" max="5" width="27.85546875" style="6" customWidth="1"/>
    <col min="6" max="6" width="17.85546875" style="6" customWidth="1"/>
    <col min="7" max="7" width="21.42578125" style="6" customWidth="1"/>
    <col min="8" max="8" width="13.5703125" style="6" customWidth="1"/>
    <col min="9" max="9" width="23" style="6" customWidth="1"/>
    <col min="10" max="10" width="15.140625" style="6" customWidth="1"/>
  </cols>
  <sheetData>
    <row r="2" spans="3:10" ht="27" customHeight="1" x14ac:dyDescent="0.25">
      <c r="C2" s="501" t="s">
        <v>747</v>
      </c>
      <c r="D2" s="501"/>
      <c r="E2" s="501"/>
      <c r="F2" s="501"/>
      <c r="G2" s="501"/>
      <c r="H2" s="501"/>
      <c r="I2" s="501"/>
      <c r="J2" s="501"/>
    </row>
    <row r="4" spans="3:10" ht="49.5" customHeight="1" x14ac:dyDescent="0.25">
      <c r="C4" s="449" t="s">
        <v>704</v>
      </c>
      <c r="D4" s="458" t="s">
        <v>718</v>
      </c>
      <c r="E4" s="449" t="s">
        <v>706</v>
      </c>
      <c r="F4" s="449" t="s">
        <v>737</v>
      </c>
      <c r="G4" s="449" t="s">
        <v>708</v>
      </c>
      <c r="H4" s="450" t="s">
        <v>738</v>
      </c>
      <c r="I4" s="449" t="s">
        <v>710</v>
      </c>
      <c r="J4" s="450" t="s">
        <v>739</v>
      </c>
    </row>
    <row r="5" spans="3:10" ht="27.75" customHeight="1" x14ac:dyDescent="0.25">
      <c r="C5" s="451" t="s">
        <v>740</v>
      </c>
      <c r="D5" s="458"/>
      <c r="E5" s="459"/>
      <c r="F5" s="449"/>
      <c r="G5" s="449"/>
      <c r="H5" s="450"/>
      <c r="I5" s="449"/>
      <c r="J5" s="450"/>
    </row>
    <row r="6" spans="3:10" ht="26.25" customHeight="1" x14ac:dyDescent="0.25">
      <c r="C6" s="11">
        <v>1</v>
      </c>
      <c r="D6" s="15" t="s">
        <v>23</v>
      </c>
      <c r="E6" s="13">
        <f>'SGTO P. INDIC MARZO 2020'!AU11</f>
        <v>4035228151</v>
      </c>
      <c r="F6" s="9">
        <v>1</v>
      </c>
      <c r="G6" s="14">
        <f>'SGTO P. INDIC MARZO 2020'!AV11</f>
        <v>84299999</v>
      </c>
      <c r="H6" s="8">
        <f>G6/E6</f>
        <v>2.0891011820263244E-2</v>
      </c>
      <c r="I6" s="14">
        <f>'SGTO P. INDIC MARZO 2020'!AW11</f>
        <v>30350000</v>
      </c>
      <c r="J6" s="9">
        <f>I6/G6</f>
        <v>0.36002372906315216</v>
      </c>
    </row>
    <row r="7" spans="3:10" ht="31.5" customHeight="1" x14ac:dyDescent="0.25">
      <c r="C7" s="11">
        <v>2</v>
      </c>
      <c r="D7" s="15" t="s">
        <v>76</v>
      </c>
      <c r="E7" s="13">
        <f>'SGTO P. INDIC MARZO 2020'!AU29</f>
        <v>2177449849</v>
      </c>
      <c r="F7" s="9">
        <v>1</v>
      </c>
      <c r="G7" s="14">
        <f>'SGTO P. INDIC MARZO 2020'!AV29</f>
        <v>258663332</v>
      </c>
      <c r="H7" s="8">
        <f t="shared" ref="H7:H33" si="0">G7/E7</f>
        <v>0.11879186660431783</v>
      </c>
      <c r="I7" s="14">
        <f>'SGTO P. INDIC MARZO 2020'!AW29</f>
        <v>93583333</v>
      </c>
      <c r="J7" s="9">
        <f t="shared" ref="J7:J33" si="1">I7/G7</f>
        <v>0.36179590000796868</v>
      </c>
    </row>
    <row r="8" spans="3:10" ht="39.75" customHeight="1" x14ac:dyDescent="0.25">
      <c r="C8" s="11">
        <v>3</v>
      </c>
      <c r="D8" s="15" t="s">
        <v>133</v>
      </c>
      <c r="E8" s="13">
        <f>'SGTO P. INDIC MARZO 2020'!AU54</f>
        <v>1212165000</v>
      </c>
      <c r="F8" s="9">
        <v>1</v>
      </c>
      <c r="G8" s="14">
        <f>'SGTO P. INDIC MARZO 2020'!AV54</f>
        <v>325866665</v>
      </c>
      <c r="H8" s="8">
        <f t="shared" si="0"/>
        <v>0.26883028713087742</v>
      </c>
      <c r="I8" s="14">
        <f>'SGTO P. INDIC MARZO 2020'!AW54</f>
        <v>118200000</v>
      </c>
      <c r="J8" s="9">
        <f t="shared" si="1"/>
        <v>0.36272504277171153</v>
      </c>
    </row>
    <row r="9" spans="3:10" ht="26.25" customHeight="1" x14ac:dyDescent="0.25">
      <c r="C9" s="11">
        <v>4</v>
      </c>
      <c r="D9" s="15" t="s">
        <v>141</v>
      </c>
      <c r="E9" s="13">
        <f>'SGTO P. INDIC MARZO 2020'!AU59</f>
        <v>8928459127</v>
      </c>
      <c r="F9" s="9">
        <v>1</v>
      </c>
      <c r="G9" s="14">
        <f>'SGTO P. INDIC MARZO 2020'!AV59</f>
        <v>821573069</v>
      </c>
      <c r="H9" s="8">
        <f t="shared" si="0"/>
        <v>9.2017341101504488E-2</v>
      </c>
      <c r="I9" s="14">
        <f>'SGTO P. INDIC MARZO 2020'!AW59</f>
        <v>315898937</v>
      </c>
      <c r="J9" s="9">
        <f t="shared" si="1"/>
        <v>0.38450498065194005</v>
      </c>
    </row>
    <row r="10" spans="3:10" ht="26.25" customHeight="1" x14ac:dyDescent="0.25">
      <c r="C10" s="11">
        <v>5</v>
      </c>
      <c r="D10" s="15" t="s">
        <v>176</v>
      </c>
      <c r="E10" s="13">
        <f>'SGTO P. INDIC MARZO 2020'!AU70</f>
        <v>170556406380</v>
      </c>
      <c r="F10" s="9">
        <v>1</v>
      </c>
      <c r="G10" s="14">
        <f>'SGTO P. INDIC MARZO 2020'!AV70</f>
        <v>47874921082</v>
      </c>
      <c r="H10" s="8">
        <f t="shared" si="0"/>
        <v>0.28069846274395921</v>
      </c>
      <c r="I10" s="14">
        <f>'SGTO P. INDIC MARZO 2020'!AW70</f>
        <v>33924674064</v>
      </c>
      <c r="J10" s="9">
        <f t="shared" si="1"/>
        <v>0.70861054801310142</v>
      </c>
    </row>
    <row r="11" spans="3:10" ht="26.25" customHeight="1" x14ac:dyDescent="0.25">
      <c r="C11" s="11">
        <v>6</v>
      </c>
      <c r="D11" s="16" t="s">
        <v>198</v>
      </c>
      <c r="E11" s="13">
        <f>'SGTO P. INDIC MARZO 2020'!AU80</f>
        <v>234778000</v>
      </c>
      <c r="F11" s="9">
        <v>1</v>
      </c>
      <c r="G11" s="14">
        <f>'SGTO P. INDIC MARZO 2020'!AV80</f>
        <v>58160000</v>
      </c>
      <c r="H11" s="8">
        <f t="shared" si="0"/>
        <v>0.24772338123674278</v>
      </c>
      <c r="I11" s="14">
        <f>'SGTO P. INDIC MARZO 2020'!AW80</f>
        <v>24760000</v>
      </c>
      <c r="J11" s="9">
        <f t="shared" si="1"/>
        <v>0.42572214580467677</v>
      </c>
    </row>
    <row r="12" spans="3:10" ht="26.25" customHeight="1" x14ac:dyDescent="0.25">
      <c r="C12" s="11">
        <v>7</v>
      </c>
      <c r="D12" s="16" t="s">
        <v>222</v>
      </c>
      <c r="E12" s="14">
        <f>'SGTO P. INDIC MARZO 2020'!AU90</f>
        <v>340000000</v>
      </c>
      <c r="F12" s="9">
        <v>1</v>
      </c>
      <c r="G12" s="14">
        <f>'SGTO P. INDIC MARZO 2020'!AV90</f>
        <v>112513333</v>
      </c>
      <c r="H12" s="8">
        <f t="shared" si="0"/>
        <v>0.33092156764705882</v>
      </c>
      <c r="I12" s="14">
        <f>'SGTO P. INDIC MARZO 2020'!AW90</f>
        <v>100000000</v>
      </c>
      <c r="J12" s="9">
        <f t="shared" si="1"/>
        <v>0.88878355421219279</v>
      </c>
    </row>
    <row r="13" spans="3:10" ht="26.25" customHeight="1" x14ac:dyDescent="0.25">
      <c r="C13" s="11">
        <v>8</v>
      </c>
      <c r="D13" s="16" t="s">
        <v>234</v>
      </c>
      <c r="E13" s="14">
        <f>'SGTO P. INDIC MARZO 2020'!AU98</f>
        <v>4522000000</v>
      </c>
      <c r="F13" s="9">
        <v>1</v>
      </c>
      <c r="G13" s="14">
        <f>'SGTO P. INDIC MARZO 2020'!AV98</f>
        <v>469040586</v>
      </c>
      <c r="H13" s="8">
        <f t="shared" si="0"/>
        <v>0.10372414551083592</v>
      </c>
      <c r="I13" s="14">
        <f>'SGTO P. INDIC MARZO 2020'!AW98</f>
        <v>469040586</v>
      </c>
      <c r="J13" s="9">
        <f t="shared" si="1"/>
        <v>1</v>
      </c>
    </row>
    <row r="14" spans="3:10" ht="26.25" customHeight="1" x14ac:dyDescent="0.25">
      <c r="C14" s="11">
        <v>9</v>
      </c>
      <c r="D14" s="16" t="s">
        <v>259</v>
      </c>
      <c r="E14" s="14">
        <f>'SGTO P. INDIC MARZO 2020'!AU109</f>
        <v>2798072200</v>
      </c>
      <c r="F14" s="9">
        <v>1</v>
      </c>
      <c r="G14" s="14">
        <f>'SGTO P. INDIC MARZO 2020'!AV109</f>
        <v>104000000</v>
      </c>
      <c r="H14" s="8">
        <f t="shared" si="0"/>
        <v>3.7168447619042852E-2</v>
      </c>
      <c r="I14" s="14">
        <f>'SGTO P. INDIC MARZO 2020'!AW109</f>
        <v>66200000</v>
      </c>
      <c r="J14" s="9">
        <f t="shared" si="1"/>
        <v>0.6365384615384615</v>
      </c>
    </row>
    <row r="15" spans="3:10" ht="39.75" customHeight="1" x14ac:dyDescent="0.25">
      <c r="C15" s="11">
        <v>10</v>
      </c>
      <c r="D15" s="15" t="s">
        <v>279</v>
      </c>
      <c r="E15" s="14">
        <f>'SGTO P. INDIC MARZO 2020'!AU118</f>
        <v>412000000</v>
      </c>
      <c r="F15" s="9">
        <v>1</v>
      </c>
      <c r="G15" s="14">
        <f>'SGTO P. INDIC MARZO 2020'!AV118</f>
        <v>13800000</v>
      </c>
      <c r="H15" s="8">
        <f t="shared" si="0"/>
        <v>3.3495145631067959E-2</v>
      </c>
      <c r="I15" s="14">
        <f>'SGTO P. INDIC MARZO 2020'!AW118</f>
        <v>5400000</v>
      </c>
      <c r="J15" s="9">
        <f t="shared" si="1"/>
        <v>0.39130434782608697</v>
      </c>
    </row>
    <row r="16" spans="3:10" ht="26.25" customHeight="1" x14ac:dyDescent="0.25">
      <c r="C16" s="11">
        <v>11</v>
      </c>
      <c r="D16" s="15" t="s">
        <v>719</v>
      </c>
      <c r="E16" s="14">
        <f>'SGTO P. INDIC MARZO 2020'!AU124</f>
        <v>240000000</v>
      </c>
      <c r="F16" s="9">
        <v>1</v>
      </c>
      <c r="G16" s="14">
        <f>'SGTO P. INDIC MARZO 2020'!AV124</f>
        <v>63333333</v>
      </c>
      <c r="H16" s="8">
        <f t="shared" si="0"/>
        <v>0.2638888875</v>
      </c>
      <c r="I16" s="14">
        <f>'SGTO P. INDIC MARZO 2020'!AW124</f>
        <v>22550000</v>
      </c>
      <c r="J16" s="9">
        <f t="shared" si="1"/>
        <v>0.35605263345290861</v>
      </c>
    </row>
    <row r="17" spans="3:10" ht="39" customHeight="1" x14ac:dyDescent="0.25">
      <c r="C17" s="11">
        <v>12</v>
      </c>
      <c r="D17" s="15" t="s">
        <v>306</v>
      </c>
      <c r="E17" s="14">
        <f>'SGTO P. INDIC MARZO 2020'!AU132</f>
        <v>8521971306</v>
      </c>
      <c r="F17" s="9">
        <v>1</v>
      </c>
      <c r="G17" s="14">
        <f>'SGTO P. INDIC MARZO 2020'!AV132</f>
        <v>1219751042</v>
      </c>
      <c r="H17" s="8">
        <f t="shared" si="0"/>
        <v>0.14313015125282327</v>
      </c>
      <c r="I17" s="14">
        <f>'SGTO P. INDIC MARZO 2020'!AW132</f>
        <v>129849383</v>
      </c>
      <c r="J17" s="9">
        <f t="shared" si="1"/>
        <v>0.10645564424941069</v>
      </c>
    </row>
    <row r="18" spans="3:10" ht="36" customHeight="1" x14ac:dyDescent="0.25">
      <c r="C18" s="11">
        <v>13</v>
      </c>
      <c r="D18" s="15" t="s">
        <v>430</v>
      </c>
      <c r="E18" s="14">
        <f>'SGTO P. INDIC MARZO 2020'!AU176</f>
        <v>21796187198</v>
      </c>
      <c r="F18" s="9">
        <v>1</v>
      </c>
      <c r="G18" s="14">
        <f>'SGTO P. INDIC MARZO 2020'!AV176</f>
        <v>11200000</v>
      </c>
      <c r="H18" s="8">
        <f t="shared" si="0"/>
        <v>5.1385134006500465E-4</v>
      </c>
      <c r="I18" s="14">
        <f>'SGTO P. INDIC MARZO 2020'!AW176</f>
        <v>2800000</v>
      </c>
      <c r="J18" s="9">
        <f t="shared" si="1"/>
        <v>0.25</v>
      </c>
    </row>
    <row r="19" spans="3:10" ht="33.75" customHeight="1" x14ac:dyDescent="0.25">
      <c r="C19" s="11">
        <v>14</v>
      </c>
      <c r="D19" s="15" t="s">
        <v>442</v>
      </c>
      <c r="E19" s="14">
        <f>'SGTO P. INDIC MARZO 2020'!AU183</f>
        <v>14859951530</v>
      </c>
      <c r="F19" s="9">
        <v>1</v>
      </c>
      <c r="G19" s="14">
        <f>'SGTO P. INDIC MARZO 2020'!AV183</f>
        <v>138154666</v>
      </c>
      <c r="H19" s="8">
        <f t="shared" si="0"/>
        <v>9.2971141743690474E-3</v>
      </c>
      <c r="I19" s="14">
        <f>'SGTO P. INDIC MARZO 2020'!AW183</f>
        <v>53495000</v>
      </c>
      <c r="J19" s="9">
        <f t="shared" si="1"/>
        <v>0.38721095384501891</v>
      </c>
    </row>
    <row r="20" spans="3:10" ht="26.25" customHeight="1" x14ac:dyDescent="0.25">
      <c r="C20" s="11">
        <v>15</v>
      </c>
      <c r="D20" s="16" t="s">
        <v>465</v>
      </c>
      <c r="E20" s="14">
        <f>'SGTO P. INDIC MARZO 2020'!AU196</f>
        <v>150000000</v>
      </c>
      <c r="F20" s="9">
        <v>1</v>
      </c>
      <c r="G20" s="14">
        <f>'SGTO P. INDIC MARZO 2020'!AV196</f>
        <v>37866667</v>
      </c>
      <c r="H20" s="8">
        <f t="shared" si="0"/>
        <v>0.25244444666666666</v>
      </c>
      <c r="I20" s="14">
        <f>'SGTO P. INDIC MARZO 2020'!AW196</f>
        <v>7600000</v>
      </c>
      <c r="J20" s="9">
        <f t="shared" si="1"/>
        <v>0.20070422358535014</v>
      </c>
    </row>
    <row r="21" spans="3:10" ht="26.25" customHeight="1" x14ac:dyDescent="0.25">
      <c r="C21" s="11">
        <v>16</v>
      </c>
      <c r="D21" s="16" t="s">
        <v>471</v>
      </c>
      <c r="E21" s="14">
        <f>'SGTO P. INDIC MARZO 2020'!AU199</f>
        <v>100000000</v>
      </c>
      <c r="F21" s="9">
        <v>1</v>
      </c>
      <c r="G21" s="14">
        <f>'SGTO P. INDIC MARZO 2020'!AV199</f>
        <v>24213333</v>
      </c>
      <c r="H21" s="8">
        <f t="shared" si="0"/>
        <v>0.24213333000000001</v>
      </c>
      <c r="I21" s="14">
        <f>'SGTO P. INDIC MARZO 2020'!AW199</f>
        <v>4240000</v>
      </c>
      <c r="J21" s="9">
        <f t="shared" si="1"/>
        <v>0.17511013456924746</v>
      </c>
    </row>
    <row r="22" spans="3:10" ht="26.25" customHeight="1" x14ac:dyDescent="0.25">
      <c r="C22" s="11">
        <v>17</v>
      </c>
      <c r="D22" s="16" t="s">
        <v>480</v>
      </c>
      <c r="E22" s="14">
        <f>'SGTO P. INDIC MARZO 2020'!AU205</f>
        <v>890000000</v>
      </c>
      <c r="F22" s="9">
        <v>1</v>
      </c>
      <c r="G22" s="14">
        <f>'SGTO P. INDIC MARZO 2020'!AV205</f>
        <v>160953664</v>
      </c>
      <c r="H22" s="8">
        <f t="shared" si="0"/>
        <v>0.18084681348314607</v>
      </c>
      <c r="I22" s="14">
        <f>'SGTO P. INDIC MARZO 2020'!AW205</f>
        <v>68260000</v>
      </c>
      <c r="J22" s="9">
        <f t="shared" si="1"/>
        <v>0.42409721098365305</v>
      </c>
    </row>
    <row r="23" spans="3:10" ht="37.5" customHeight="1" x14ac:dyDescent="0.25">
      <c r="C23" s="11">
        <v>18</v>
      </c>
      <c r="D23" s="16" t="s">
        <v>494</v>
      </c>
      <c r="E23" s="14">
        <f>'SGTO P. INDIC MARZO 2020'!AU214</f>
        <v>1205924000</v>
      </c>
      <c r="F23" s="9">
        <v>1</v>
      </c>
      <c r="G23" s="14">
        <f>'SGTO P. INDIC MARZO 2020'!AV214</f>
        <v>118225000</v>
      </c>
      <c r="H23" s="8">
        <f t="shared" si="0"/>
        <v>9.8036858044122183E-2</v>
      </c>
      <c r="I23" s="14">
        <f>'SGTO P. INDIC MARZO 2020'!AW214</f>
        <v>29550000</v>
      </c>
      <c r="J23" s="9">
        <f t="shared" si="1"/>
        <v>0.24994713470078242</v>
      </c>
    </row>
    <row r="24" spans="3:10" ht="26.25" customHeight="1" x14ac:dyDescent="0.25">
      <c r="C24" s="11">
        <v>19</v>
      </c>
      <c r="D24" s="16" t="s">
        <v>520</v>
      </c>
      <c r="E24" s="14">
        <f>'SGTO P. INDIC MARZO 2020'!AU227</f>
        <v>3973520000</v>
      </c>
      <c r="F24" s="9">
        <v>1</v>
      </c>
      <c r="G24" s="14">
        <f>'SGTO P. INDIC MARZO 2020'!AV227</f>
        <v>55373333</v>
      </c>
      <c r="H24" s="8">
        <f t="shared" si="0"/>
        <v>1.3935586834846685E-2</v>
      </c>
      <c r="I24" s="14">
        <f>'SGTO P. INDIC MARZO 2020'!AW227</f>
        <v>20400000</v>
      </c>
      <c r="J24" s="9">
        <f t="shared" si="1"/>
        <v>0.36840838170243428</v>
      </c>
    </row>
    <row r="25" spans="3:10" ht="26.25" customHeight="1" x14ac:dyDescent="0.25">
      <c r="C25" s="11">
        <v>20</v>
      </c>
      <c r="D25" s="16" t="s">
        <v>532</v>
      </c>
      <c r="E25" s="14">
        <f>'SGTO P. INDIC MARZO 2020'!AU233</f>
        <v>1384485471</v>
      </c>
      <c r="F25" s="9">
        <v>1</v>
      </c>
      <c r="G25" s="14">
        <f>'SGTO P. INDIC MARZO 2020'!AV233</f>
        <v>202585591</v>
      </c>
      <c r="H25" s="8">
        <f t="shared" si="0"/>
        <v>0.14632554493596417</v>
      </c>
      <c r="I25" s="14">
        <f>'SGTO P. INDIC MARZO 2020'!AW233</f>
        <v>60250000</v>
      </c>
      <c r="J25" s="9">
        <v>0</v>
      </c>
    </row>
    <row r="26" spans="3:10" ht="26.25" customHeight="1" x14ac:dyDescent="0.25">
      <c r="C26" s="11">
        <v>21</v>
      </c>
      <c r="D26" s="16" t="s">
        <v>553</v>
      </c>
      <c r="E26" s="14">
        <f>'SGTO P. INDIC MARZO 2020'!AU245</f>
        <v>179000000</v>
      </c>
      <c r="F26" s="9">
        <v>1</v>
      </c>
      <c r="G26" s="14">
        <f>'SGTO P. INDIC MARZO 2020'!AV245</f>
        <v>63933333</v>
      </c>
      <c r="H26" s="8">
        <f t="shared" si="0"/>
        <v>0.35716945810055867</v>
      </c>
      <c r="I26" s="14">
        <f>'SGTO P. INDIC MARZO 2020'!AW245</f>
        <v>25483333</v>
      </c>
      <c r="J26" s="9">
        <v>0</v>
      </c>
    </row>
    <row r="27" spans="3:10" ht="39" customHeight="1" x14ac:dyDescent="0.25">
      <c r="C27" s="11">
        <v>22</v>
      </c>
      <c r="D27" s="16" t="s">
        <v>564</v>
      </c>
      <c r="E27" s="14">
        <f>'SGTO P. INDIC MARZO 2020'!AU252</f>
        <v>20000000</v>
      </c>
      <c r="F27" s="9">
        <v>1</v>
      </c>
      <c r="G27" s="14">
        <f>'SGTO P. INDIC MARZO 2020'!AV252</f>
        <v>19360000</v>
      </c>
      <c r="H27" s="8">
        <f t="shared" si="0"/>
        <v>0.96799999999999997</v>
      </c>
      <c r="I27" s="14">
        <f>'SGTO P. INDIC MARZO 2020'!AW252</f>
        <v>4580000</v>
      </c>
      <c r="J27" s="9">
        <v>0</v>
      </c>
    </row>
    <row r="28" spans="3:10" ht="43.5" customHeight="1" x14ac:dyDescent="0.25">
      <c r="C28" s="11">
        <v>23</v>
      </c>
      <c r="D28" s="16" t="s">
        <v>569</v>
      </c>
      <c r="E28" s="14">
        <f>'SGTO P. INDIC MARZO 2020'!AU256</f>
        <v>2107000000</v>
      </c>
      <c r="F28" s="9">
        <v>1</v>
      </c>
      <c r="G28" s="14">
        <f>'SGTO P. INDIC MARZO 2020'!AV256</f>
        <v>44912000</v>
      </c>
      <c r="H28" s="8">
        <f t="shared" si="0"/>
        <v>2.1315614617940199E-2</v>
      </c>
      <c r="I28" s="14">
        <f>'SGTO P. INDIC MARZO 2020'!AW256</f>
        <v>10292000</v>
      </c>
      <c r="J28" s="9">
        <f t="shared" si="1"/>
        <v>0.22915924474527966</v>
      </c>
    </row>
    <row r="29" spans="3:10" ht="36" customHeight="1" x14ac:dyDescent="0.25">
      <c r="C29" s="11">
        <v>24</v>
      </c>
      <c r="D29" s="16" t="s">
        <v>592</v>
      </c>
      <c r="E29" s="14">
        <f>'SGTO P. INDIC MARZO 2020'!AU267</f>
        <v>505000000</v>
      </c>
      <c r="F29" s="9">
        <v>1</v>
      </c>
      <c r="G29" s="14">
        <f>'SGTO P. INDIC MARZO 2020'!AV267</f>
        <v>53700724</v>
      </c>
      <c r="H29" s="8">
        <f t="shared" si="0"/>
        <v>0.10633806732673268</v>
      </c>
      <c r="I29" s="14">
        <f>'SGTO P. INDIC MARZO 2020'!AW267</f>
        <v>23398057</v>
      </c>
      <c r="J29" s="9">
        <f t="shared" si="1"/>
        <v>0.43571213304312245</v>
      </c>
    </row>
    <row r="30" spans="3:10" ht="26.25" customHeight="1" x14ac:dyDescent="0.25">
      <c r="C30" s="11">
        <v>25</v>
      </c>
      <c r="D30" s="16" t="s">
        <v>609</v>
      </c>
      <c r="E30" s="14">
        <f>'SGTO P. INDIC MARZO 2020'!AU277</f>
        <v>99420402</v>
      </c>
      <c r="F30" s="9">
        <v>1</v>
      </c>
      <c r="G30" s="14">
        <f>'SGTO P. INDIC MARZO 2020'!AV277</f>
        <v>81394667</v>
      </c>
      <c r="H30" s="8">
        <f t="shared" si="0"/>
        <v>0.81869179124823899</v>
      </c>
      <c r="I30" s="14">
        <f>'SGTO P. INDIC MARZO 2020'!AW277</f>
        <v>36603333</v>
      </c>
      <c r="J30" s="9">
        <f t="shared" si="1"/>
        <v>0.44970185823108044</v>
      </c>
    </row>
    <row r="31" spans="3:10" ht="26.25" customHeight="1" x14ac:dyDescent="0.25">
      <c r="C31" s="11">
        <v>26</v>
      </c>
      <c r="D31" s="16" t="s">
        <v>625</v>
      </c>
      <c r="E31" s="14">
        <f>'SGTO P. INDIC MARZO 2020'!AU286</f>
        <v>410000000</v>
      </c>
      <c r="F31" s="9">
        <v>1</v>
      </c>
      <c r="G31" s="14">
        <f>'SGTO P. INDIC MARZO 2020'!AV286</f>
        <v>85061000</v>
      </c>
      <c r="H31" s="8">
        <f t="shared" si="0"/>
        <v>0.20746585365853659</v>
      </c>
      <c r="I31" s="14">
        <f>'SGTO P. INDIC MARZO 2020'!AW286</f>
        <v>33170000</v>
      </c>
      <c r="J31" s="9">
        <f t="shared" si="1"/>
        <v>0.38995544374037455</v>
      </c>
    </row>
    <row r="32" spans="3:10" ht="26.25" customHeight="1" x14ac:dyDescent="0.25">
      <c r="C32" s="11">
        <v>27</v>
      </c>
      <c r="D32" s="16" t="s">
        <v>641</v>
      </c>
      <c r="E32" s="14">
        <f>'SGTO P. INDIC MARZO 2020'!AU293</f>
        <v>836923000</v>
      </c>
      <c r="F32" s="9">
        <v>1</v>
      </c>
      <c r="G32" s="14">
        <f>'SGTO P. INDIC MARZO 2020'!AV293</f>
        <v>30795667</v>
      </c>
      <c r="H32" s="8">
        <f t="shared" si="0"/>
        <v>3.6796296672453738E-2</v>
      </c>
      <c r="I32" s="14">
        <f>'SGTO P. INDIC MARZO 2020'!AW293</f>
        <v>8400000</v>
      </c>
      <c r="J32" s="9">
        <f t="shared" si="1"/>
        <v>0.27276564589427466</v>
      </c>
    </row>
    <row r="33" spans="3:10" ht="26.25" customHeight="1" x14ac:dyDescent="0.25">
      <c r="C33" s="11">
        <v>28</v>
      </c>
      <c r="D33" s="16" t="s">
        <v>657</v>
      </c>
      <c r="E33" s="14">
        <f>'SGTO P. INDIC MARZO 2020'!AU302</f>
        <v>4315261352</v>
      </c>
      <c r="F33" s="9">
        <v>1</v>
      </c>
      <c r="G33" s="14">
        <f>'SGTO P. INDIC MARZO 2020'!AV302</f>
        <v>1314676663</v>
      </c>
      <c r="H33" s="8">
        <f t="shared" si="0"/>
        <v>0.30465748323463304</v>
      </c>
      <c r="I33" s="14">
        <f>'SGTO P. INDIC MARZO 2020'!AW302</f>
        <v>359392000</v>
      </c>
      <c r="J33" s="9">
        <f t="shared" si="1"/>
        <v>0.27336911813730125</v>
      </c>
    </row>
    <row r="34" spans="3:10" ht="26.25" customHeight="1" x14ac:dyDescent="0.25">
      <c r="C34" s="460" t="s">
        <v>741</v>
      </c>
      <c r="D34" s="458" t="s">
        <v>717</v>
      </c>
      <c r="E34" s="461">
        <f>SUM(E6:E33)</f>
        <v>256811202966</v>
      </c>
      <c r="F34" s="462"/>
      <c r="G34" s="461">
        <f>SUM(G6:G33)</f>
        <v>53848328749</v>
      </c>
      <c r="H34" s="462">
        <f>G34/E34</f>
        <v>0.20968060632514204</v>
      </c>
      <c r="I34" s="461">
        <f>SUM(I6:I33)</f>
        <v>36048420026</v>
      </c>
      <c r="J34" s="462">
        <f>I34/G34</f>
        <v>0.669443618093151</v>
      </c>
    </row>
    <row r="35" spans="3:10" x14ac:dyDescent="0.25">
      <c r="E35" s="7"/>
      <c r="G35" s="7"/>
      <c r="I35" s="7"/>
    </row>
    <row r="36" spans="3:10" x14ac:dyDescent="0.25">
      <c r="E36" s="296"/>
      <c r="G36" s="296"/>
      <c r="I36" s="296"/>
    </row>
    <row r="37" spans="3:10" x14ac:dyDescent="0.25">
      <c r="D37"/>
      <c r="E37" s="296"/>
      <c r="G37" s="296"/>
      <c r="I37" s="296"/>
    </row>
    <row r="38" spans="3:10" x14ac:dyDescent="0.25">
      <c r="E38" s="44"/>
      <c r="F38" s="44"/>
      <c r="G38" s="44"/>
    </row>
    <row r="39" spans="3:10" x14ac:dyDescent="0.25">
      <c r="D39"/>
    </row>
  </sheetData>
  <sheetProtection algorithmName="SHA-512" hashValue="Hu1g0HvrOtqx4ChMuS06SWab7pmtK5kRZLn8EgRmfT1LjAF2FscFMNpiWaSxLJ+67KxEI1SfnoL0TA0ba+cenQ==" saltValue="vyZMa/IWBYrZQae4veHcmQ==" spinCount="100000" sheet="1" objects="1" scenarios="1"/>
  <mergeCells count="1">
    <mergeCell ref="C2:J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SGTO P. INDIC MARZO 2020</vt:lpstr>
      <vt:lpstr>ESTRATEGIAS VIG 2020</vt:lpstr>
      <vt:lpstr>PROGRAMAS VIG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cp:lastPrinted>2019-11-12T17:37:16Z</cp:lastPrinted>
  <dcterms:created xsi:type="dcterms:W3CDTF">2016-03-22T23:00:18Z</dcterms:created>
  <dcterms:modified xsi:type="dcterms:W3CDTF">2021-09-13T20:55:42Z</dcterms:modified>
  <cp:category/>
  <cp:contentStatus/>
</cp:coreProperties>
</file>