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D.TECNICOS ASAMBLEA IV-27-2020\C. FINANCIERO\ANEXOS\"/>
    </mc:Choice>
  </mc:AlternateContent>
  <workbookProtection workbookAlgorithmName="SHA-512" workbookHashValue="r3i2t8pycJBp059eOjCXsphCN/3pMfxLITmJDVePUyz6sD/0tE0Tj+IrGOvZTPkc04HsBDvB86S7efedFgjzeQ==" workbookSaltValue="/Jb2MWZ6+jY03P2G/LsrKw==" workbookSpinCount="100000" lockStructure="1"/>
  <bookViews>
    <workbookView xWindow="0" yWindow="0" windowWidth="20490" windowHeight="8415" tabRatio="572"/>
  </bookViews>
  <sheets>
    <sheet name="Estructura Básica PPI" sheetId="2" r:id="rId1"/>
  </sheets>
  <definedNames>
    <definedName name="_xlnm._FilterDatabase" localSheetId="0" hidden="1">'Estructura Básica PPI'!$A$75:$EZ$79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W46" i="2" l="1"/>
  <c r="L51" i="2" l="1"/>
  <c r="F88" i="2" l="1"/>
  <c r="AV79" i="2"/>
  <c r="AU79" i="2"/>
  <c r="AT79" i="2"/>
  <c r="AS79" i="2"/>
  <c r="AR79" i="2"/>
  <c r="AQ79" i="2"/>
  <c r="AP79" i="2"/>
  <c r="AO79" i="2"/>
  <c r="AN79" i="2"/>
  <c r="AM79" i="2"/>
  <c r="AL79" i="2"/>
  <c r="AK79" i="2"/>
  <c r="AJ79" i="2"/>
  <c r="AI79" i="2"/>
  <c r="AH79" i="2"/>
  <c r="AG79" i="2"/>
  <c r="AF79" i="2"/>
  <c r="AE79" i="2"/>
  <c r="AD79" i="2"/>
  <c r="AC79" i="2"/>
  <c r="AB79" i="2"/>
  <c r="AA79" i="2"/>
  <c r="Z79" i="2"/>
  <c r="Y79" i="2"/>
  <c r="X79" i="2"/>
  <c r="W79" i="2"/>
  <c r="V79" i="2"/>
  <c r="U79" i="2"/>
  <c r="T79" i="2"/>
  <c r="S79" i="2"/>
  <c r="R79" i="2"/>
  <c r="Q79" i="2"/>
  <c r="P79" i="2"/>
  <c r="O79" i="2"/>
  <c r="N79" i="2"/>
  <c r="M79" i="2"/>
  <c r="L79" i="2"/>
  <c r="K79" i="2"/>
  <c r="J79" i="2"/>
  <c r="I79" i="2"/>
  <c r="H79" i="2"/>
  <c r="G79" i="2"/>
  <c r="F79" i="2"/>
  <c r="E79" i="2"/>
  <c r="AW78" i="2"/>
  <c r="AW77" i="2"/>
  <c r="AW76" i="2"/>
  <c r="AL73" i="2"/>
  <c r="E87" i="2" s="1"/>
  <c r="AA73" i="2"/>
  <c r="D87" i="2" s="1"/>
  <c r="P73" i="2"/>
  <c r="C87" i="2" s="1"/>
  <c r="E73" i="2"/>
  <c r="B87" i="2" s="1"/>
  <c r="AV69" i="2"/>
  <c r="AU69" i="2"/>
  <c r="AT69" i="2"/>
  <c r="AS69" i="2"/>
  <c r="AR69" i="2"/>
  <c r="AQ69" i="2"/>
  <c r="AP69" i="2"/>
  <c r="AO69" i="2"/>
  <c r="AN69" i="2"/>
  <c r="AM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E69" i="2"/>
  <c r="AW67" i="2"/>
  <c r="AW66" i="2"/>
  <c r="AW65" i="2"/>
  <c r="AW64" i="2"/>
  <c r="F63" i="2"/>
  <c r="F69" i="2" s="1"/>
  <c r="AL62" i="2"/>
  <c r="AL69" i="2" s="1"/>
  <c r="AW61" i="2"/>
  <c r="AW60" i="2"/>
  <c r="AW59" i="2"/>
  <c r="AW58" i="2"/>
  <c r="AL55" i="2"/>
  <c r="E86" i="2" s="1"/>
  <c r="AA55" i="2"/>
  <c r="D86" i="2" s="1"/>
  <c r="P55" i="2"/>
  <c r="C86" i="2" s="1"/>
  <c r="AV51" i="2"/>
  <c r="AU51" i="2"/>
  <c r="AT51" i="2"/>
  <c r="AS51" i="2"/>
  <c r="AR51" i="2"/>
  <c r="AQ51" i="2"/>
  <c r="AP51" i="2"/>
  <c r="AO51" i="2"/>
  <c r="AN51" i="2"/>
  <c r="AM51" i="2"/>
  <c r="AL51" i="2"/>
  <c r="AK51" i="2"/>
  <c r="AJ51" i="2"/>
  <c r="AI51" i="2"/>
  <c r="AH51" i="2"/>
  <c r="AG51" i="2"/>
  <c r="AF51" i="2"/>
  <c r="AE51" i="2"/>
  <c r="AD51" i="2"/>
  <c r="AC51" i="2"/>
  <c r="AB51" i="2"/>
  <c r="Z51" i="2"/>
  <c r="Y51" i="2"/>
  <c r="X51" i="2"/>
  <c r="W51" i="2"/>
  <c r="V51" i="2"/>
  <c r="U51" i="2"/>
  <c r="T51" i="2"/>
  <c r="S51" i="2"/>
  <c r="R51" i="2"/>
  <c r="Q51" i="2"/>
  <c r="P51" i="2"/>
  <c r="O51" i="2"/>
  <c r="N51" i="2"/>
  <c r="M51" i="2"/>
  <c r="K51" i="2"/>
  <c r="J51" i="2"/>
  <c r="I51" i="2"/>
  <c r="H51" i="2"/>
  <c r="G51" i="2"/>
  <c r="F51" i="2"/>
  <c r="AW49" i="2"/>
  <c r="AW48" i="2"/>
  <c r="AW47" i="2"/>
  <c r="AW45" i="2"/>
  <c r="AW44" i="2"/>
  <c r="AW43" i="2"/>
  <c r="AA42" i="2"/>
  <c r="AA51" i="2" s="1"/>
  <c r="E42" i="2"/>
  <c r="AW41" i="2"/>
  <c r="AW40" i="2"/>
  <c r="AW39" i="2"/>
  <c r="AW38" i="2"/>
  <c r="AW37" i="2"/>
  <c r="AW36" i="2"/>
  <c r="AL33" i="2"/>
  <c r="E85" i="2" s="1"/>
  <c r="P33" i="2"/>
  <c r="C85" i="2" s="1"/>
  <c r="E33" i="2"/>
  <c r="B85" i="2" s="1"/>
  <c r="AV29" i="2"/>
  <c r="AU29" i="2"/>
  <c r="AT29" i="2"/>
  <c r="AS29" i="2"/>
  <c r="AR29" i="2"/>
  <c r="AQ29" i="2"/>
  <c r="AP29" i="2"/>
  <c r="AO29" i="2"/>
  <c r="AN29" i="2"/>
  <c r="AM29" i="2"/>
  <c r="AL29" i="2"/>
  <c r="AK29" i="2"/>
  <c r="AJ29" i="2"/>
  <c r="AI29" i="2"/>
  <c r="AH29" i="2"/>
  <c r="AG29" i="2"/>
  <c r="AF29" i="2"/>
  <c r="AE29" i="2"/>
  <c r="AD29" i="2"/>
  <c r="AC29" i="2"/>
  <c r="AB29" i="2"/>
  <c r="Z29" i="2"/>
  <c r="Y29" i="2"/>
  <c r="X29" i="2"/>
  <c r="W29" i="2"/>
  <c r="V29" i="2"/>
  <c r="U29" i="2"/>
  <c r="T29" i="2"/>
  <c r="S29" i="2"/>
  <c r="R29" i="2"/>
  <c r="Q29" i="2"/>
  <c r="O29" i="2"/>
  <c r="N29" i="2"/>
  <c r="M29" i="2"/>
  <c r="L29" i="2"/>
  <c r="K29" i="2"/>
  <c r="J29" i="2"/>
  <c r="I29" i="2"/>
  <c r="H29" i="2"/>
  <c r="G29" i="2"/>
  <c r="F29" i="2"/>
  <c r="AW28" i="2"/>
  <c r="AW27" i="2"/>
  <c r="AW26" i="2"/>
  <c r="AW25" i="2"/>
  <c r="AW24" i="2"/>
  <c r="AW23" i="2"/>
  <c r="AW22" i="2"/>
  <c r="AW21" i="2"/>
  <c r="AW20" i="2"/>
  <c r="AW19" i="2"/>
  <c r="AW18" i="2"/>
  <c r="AW17" i="2"/>
  <c r="AW16" i="2"/>
  <c r="AW15" i="2"/>
  <c r="E14" i="2"/>
  <c r="E29" i="2" s="1"/>
  <c r="AA13" i="2"/>
  <c r="AA29" i="2" s="1"/>
  <c r="P13" i="2"/>
  <c r="P29" i="2" s="1"/>
  <c r="AW12" i="2"/>
  <c r="AW11" i="2"/>
  <c r="AW10" i="2"/>
  <c r="AL7" i="2"/>
  <c r="E84" i="2" s="1"/>
  <c r="E7" i="2"/>
  <c r="B84" i="2" s="1"/>
  <c r="P7" i="2" l="1"/>
  <c r="C84" i="2" s="1"/>
  <c r="AW51" i="2"/>
  <c r="AA7" i="2"/>
  <c r="D84" i="2" s="1"/>
  <c r="F84" i="2" s="1"/>
  <c r="AA33" i="2"/>
  <c r="D85" i="2" s="1"/>
  <c r="F85" i="2" s="1"/>
  <c r="AW42" i="2"/>
  <c r="E55" i="2"/>
  <c r="B86" i="2" s="1"/>
  <c r="F86" i="2" s="1"/>
  <c r="AW13" i="2"/>
  <c r="AW29" i="2" s="1"/>
  <c r="AX30" i="2" s="1"/>
  <c r="AW14" i="2"/>
  <c r="E51" i="2"/>
  <c r="AW52" i="2" s="1"/>
  <c r="AW53" i="2" s="1"/>
  <c r="AW62" i="2"/>
  <c r="AW63" i="2"/>
  <c r="C89" i="2"/>
  <c r="E89" i="2"/>
  <c r="AW79" i="2"/>
  <c r="F87" i="2"/>
  <c r="D89" i="2" l="1"/>
  <c r="B89" i="2"/>
  <c r="F89" i="2" s="1"/>
  <c r="AW69" i="2"/>
</calcChain>
</file>

<file path=xl/comments1.xml><?xml version="1.0" encoding="utf-8"?>
<comments xmlns="http://schemas.openxmlformats.org/spreadsheetml/2006/main">
  <authors>
    <author>KIRE</author>
  </authors>
  <commentList>
    <comment ref="Q10" authorId="0" shapeId="0">
      <text>
        <r>
          <rPr>
            <b/>
            <sz val="9"/>
            <color indexed="81"/>
            <rFont val="Tahoma"/>
            <family val="2"/>
          </rPr>
          <t>KIRE:</t>
        </r>
        <r>
          <rPr>
            <sz val="9"/>
            <color indexed="81"/>
            <rFont val="Tahoma"/>
            <family val="2"/>
          </rPr>
          <t xml:space="preserve">
infran 1700000000</t>
        </r>
      </text>
    </comment>
    <comment ref="AB10" authorId="0" shapeId="0">
      <text>
        <r>
          <rPr>
            <b/>
            <sz val="9"/>
            <color indexed="81"/>
            <rFont val="Tahoma"/>
            <family val="2"/>
          </rPr>
          <t>KIRE:</t>
        </r>
        <r>
          <rPr>
            <sz val="9"/>
            <color indexed="81"/>
            <rFont val="Tahoma"/>
            <family val="2"/>
          </rPr>
          <t xml:space="preserve">
infra 2700000000
</t>
        </r>
      </text>
    </comment>
    <comment ref="AM10" authorId="0" shapeId="0">
      <text>
        <r>
          <rPr>
            <b/>
            <sz val="9"/>
            <color indexed="81"/>
            <rFont val="Tahoma"/>
            <family val="2"/>
          </rPr>
          <t>KIRE:</t>
        </r>
        <r>
          <rPr>
            <sz val="9"/>
            <color indexed="81"/>
            <rFont val="Tahoma"/>
            <family val="2"/>
          </rPr>
          <t xml:space="preserve">
infra 2000</t>
        </r>
      </text>
    </comment>
    <comment ref="B15" authorId="0" shapeId="0">
      <text>
        <r>
          <rPr>
            <b/>
            <sz val="9"/>
            <color indexed="81"/>
            <rFont val="Tahoma"/>
            <family val="2"/>
          </rPr>
          <t>KIRE:</t>
        </r>
        <r>
          <rPr>
            <sz val="9"/>
            <color indexed="81"/>
            <rFont val="Tahoma"/>
            <family val="2"/>
          </rPr>
          <t xml:space="preserve">
cruza con infra
</t>
        </r>
      </text>
    </comment>
    <comment ref="E15" authorId="0" shapeId="0">
      <text>
        <r>
          <rPr>
            <b/>
            <sz val="9"/>
            <color indexed="81"/>
            <rFont val="Tahoma"/>
            <family val="2"/>
          </rPr>
          <t>KIRE:</t>
        </r>
        <r>
          <rPr>
            <sz val="9"/>
            <color indexed="81"/>
            <rFont val="Tahoma"/>
            <family val="2"/>
          </rPr>
          <t xml:space="preserve">
familia</t>
        </r>
      </text>
    </comment>
    <comment ref="AA15" authorId="0" shapeId="0">
      <text>
        <r>
          <rPr>
            <b/>
            <sz val="9"/>
            <color indexed="81"/>
            <rFont val="Tahoma"/>
            <family val="2"/>
          </rPr>
          <t>KIRE:</t>
        </r>
        <r>
          <rPr>
            <sz val="9"/>
            <color indexed="81"/>
            <rFont val="Tahoma"/>
            <family val="2"/>
          </rPr>
          <t xml:space="preserve">
familia
</t>
        </r>
      </text>
    </comment>
    <comment ref="E22" authorId="0" shapeId="0">
      <text>
        <r>
          <rPr>
            <b/>
            <sz val="9"/>
            <color indexed="81"/>
            <rFont val="Tahoma"/>
            <family val="2"/>
          </rPr>
          <t>KIRE:</t>
        </r>
        <r>
          <rPr>
            <sz val="9"/>
            <color indexed="81"/>
            <rFont val="Tahoma"/>
            <family val="2"/>
          </rPr>
          <t xml:space="preserve">
infra 2000</t>
        </r>
      </text>
    </comment>
    <comment ref="AL22" authorId="0" shapeId="0">
      <text>
        <r>
          <rPr>
            <b/>
            <sz val="9"/>
            <color indexed="81"/>
            <rFont val="Tahoma"/>
            <family val="2"/>
          </rPr>
          <t>KIRE:</t>
        </r>
        <r>
          <rPr>
            <sz val="9"/>
            <color indexed="81"/>
            <rFont val="Tahoma"/>
            <family val="2"/>
          </rPr>
          <t xml:space="preserve">
90000000
</t>
        </r>
      </text>
    </comment>
    <comment ref="F63" authorId="0" shapeId="0">
      <text>
        <r>
          <rPr>
            <b/>
            <sz val="9"/>
            <color indexed="81"/>
            <rFont val="Tahoma"/>
            <family val="2"/>
          </rPr>
          <t>KIRE:</t>
        </r>
        <r>
          <rPr>
            <sz val="9"/>
            <color indexed="81"/>
            <rFont val="Tahoma"/>
            <family val="2"/>
          </rPr>
          <t xml:space="preserve">
PROMOTORA
INFRA</t>
        </r>
      </text>
    </comment>
  </commentList>
</comments>
</file>

<file path=xl/sharedStrings.xml><?xml version="1.0" encoding="utf-8"?>
<sst xmlns="http://schemas.openxmlformats.org/spreadsheetml/2006/main" count="358" uniqueCount="139">
  <si>
    <t>Formato: Plan Plurianual de inversiones 2020 - 2023</t>
  </si>
  <si>
    <t xml:space="preserve">Departamento:  </t>
  </si>
  <si>
    <t>Nota: Tenga en cuenta que el total estimado de recursos para el cuatrenio debe ser igual o menor a la capacidad de inversión que se cálculo a través del digóstico financiero. Puede hacer uso de la información disponible en el KPT alerta indicativa del KPT y el plan financiero del MFMP.</t>
  </si>
  <si>
    <t>Municipio:</t>
  </si>
  <si>
    <t>Línea Estrategica 1</t>
  </si>
  <si>
    <t>Programa</t>
  </si>
  <si>
    <t>Programa Presupuestal - PP</t>
  </si>
  <si>
    <t>Código PP</t>
  </si>
  <si>
    <t>Meta de resultado</t>
  </si>
  <si>
    <t>TOTAL 2020 - 2023</t>
  </si>
  <si>
    <t>Ingresos Corrientes de Libre Destinación - ICLD</t>
  </si>
  <si>
    <t>Ingresos Corrientes de Destinación Específica - ICDE</t>
  </si>
  <si>
    <t>SGP Educación</t>
  </si>
  <si>
    <t>SGP Salud</t>
  </si>
  <si>
    <t>SGP Agua Potable y Saneamiento Básico</t>
  </si>
  <si>
    <t>SGP Propósito General</t>
  </si>
  <si>
    <t>SGP Asignaciones Especiales</t>
  </si>
  <si>
    <t>Sistema General de Regalías - SGR</t>
  </si>
  <si>
    <t>Cofinanciación</t>
  </si>
  <si>
    <t>Crédito</t>
  </si>
  <si>
    <t>Otros</t>
  </si>
  <si>
    <t>Programa 1</t>
  </si>
  <si>
    <t>Programa 2</t>
  </si>
  <si>
    <t>Programa 3</t>
  </si>
  <si>
    <t>Programa 4</t>
  </si>
  <si>
    <t>Programa 5</t>
  </si>
  <si>
    <t>Programa 6</t>
  </si>
  <si>
    <t>Programa 7</t>
  </si>
  <si>
    <t>Linea Estrategica 2</t>
  </si>
  <si>
    <t>Línea Estrategica</t>
  </si>
  <si>
    <t>…</t>
  </si>
  <si>
    <t>Linea Estrategica 3</t>
  </si>
  <si>
    <t>Linea Estrategica 4</t>
  </si>
  <si>
    <t>Líneas</t>
  </si>
  <si>
    <t>Línea Estratégica 1</t>
  </si>
  <si>
    <t>Línea Estratégica 2</t>
  </si>
  <si>
    <t>Línea Estratégica 3</t>
  </si>
  <si>
    <t>Línea Estratégica 4</t>
  </si>
  <si>
    <t>TOTAL</t>
  </si>
  <si>
    <t>Programa 8</t>
  </si>
  <si>
    <t>Programa 9</t>
  </si>
  <si>
    <t>Cobertura de Personas víctimas del conflicto beneficiadas con medidas de satisfacción (Construcción de memoria, Reparación simbólica y Construcción de lugares de memoria)
Cobertura de la población victima atendida con procesos de atención, prevención y asistencia humanitaria
Cobertura de víctimas atendidas con la línea de emprendimiento y fortalecimiento.</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</si>
  <si>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
Cobertura de municipios del departamemto apoyados con  emprendimientos juveniles 
Cobertura de municipios del departamento con procesos de implementación de proyectos  productivos  para las personas con discapacidad 
Cobertura para la atención al ciudadano migrante a través del plan de atención y de repatriación.
Tasa planes de vida de los cabildos  indígenas construidos e implementados 
Tasa de  planes de vida de los resguardos  indígenas construidos e implementados
Cobertura  de población diferencial,  comunidades negras, afros raizales y Palenqueras asentadas en el departamento del Quindío con una  política publica .
Cobertura de la población excombatiente atendida con procesos de atención y asistencia humanitaria</t>
  </si>
  <si>
    <t>Programa 10</t>
  </si>
  <si>
    <t>Programa 11</t>
  </si>
  <si>
    <t>Tasa de crecimiento de puntos de acceso a internet gratis Nivel de avance alto en el Índice de Gobierno digital</t>
  </si>
  <si>
    <t>Cobertura de municipios que participan en programas de recreación, actividad física y deporte social y comunitario en el Departamento del Quindío.
Cobertura de ligas apoyadas en el departamento del Quindío.
Porcentaje de medallería del departamento del Quindío en los Juegos Nacionales.</t>
  </si>
  <si>
    <t>Programa 12</t>
  </si>
  <si>
    <t>Programa 13</t>
  </si>
  <si>
    <t>Programa 14</t>
  </si>
  <si>
    <t>Programa 16</t>
  </si>
  <si>
    <t xml:space="preserve">Porcentaje de población asegurada al SGSSS
Opotunidad en la presunción diagnóstica y tratamiento oncológico en menores de 18 años (alta y media)
Mortalidad por diarreica aguda (EDA) menores 5 años (numero de muertes anual)
Razón de mortalidad materna (por 100.000 nacidos vivos)
Porcentaje de atención institucional del parto por personal calificado
Tasa mortalidad en menores de 5 años (por 1.000 nacidos vivos).
Prevalencia de niños menores de 5 años con desnutrición aguda
Indice de riesgo de la calidad de agua para consumo humano IRCA
Tasa de violencia de género
Tasa ajustada por edad de mortalidad asociada a cáncer de cuello uterino (por 100.000 mujeres).
Porcentaje de nacidos vivos con 4 o mas controles prenatales
Tasa de mortalidad en menores de 1 año (por 1000 nacidos vivos).
Porcentaje transmisión materno -infantil del VIH.
Mortalidad por dengue (casos)
Opotunidad en la presunción diagnóstica y tratamiento oncológico en menores de 18 años (alta y media)
</t>
  </si>
  <si>
    <t>Salud Pública, "Tu y yo con salud de calidad"</t>
  </si>
  <si>
    <t>Porcentaje de atención institucional del parto.
Cobertura de vacunación con DPT en menores de 1 año
Cobertura de vacunación con Triple Viral en niños de 1 año
Cobertura útil con esquema completo de vacunación para la edad (triple viral a los 5 años)
Mortalidad por infección respiratoria aguda (IRA) menores 5 años (numero de muertes anual)
Mortalidad por infección respiratoria aguda (IRA) menores 5 años (numero de muertes anual)
Tasa mortalidad en menores de 5 años (por 1.000 nacidos vivos).
Tasa de mortalidad por malaria.
Tasa de violencia de género
Razón de mortalidad materna (por 100.000 nacidos vivos)
Porcentaje de atención institucional del parto.
Tasa  de mujeres de 10 a 14 años que han sido madres o están en embarazo.
Tasa de mujeres de 15 a 19 años que han sido madres o están en embarazo.
Prevalencia de VIH/SIDA en población de 15 a 49 años de edad.
Tasa de mortalidad asociada a VIH/SIDA.
Porcentaje transmisión materno -infantil del VIH.
Cobertura de tratamiento antiretroviral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
Tasa ajustada por edad de mortalidad asociada a cáncer de cuello uterino (por 100.000 mujeres).
Opotunidad en la presunción diagnóstica y tratamiento oncológico en menores de 18 años (alta y media)
Porcentaje de población asegurada al SGSSS
Mortalidad por diarreica aguda (EDA) menores 5 años (numero de muertes anual)
Tasa de mortalidad por malaria.
Prevalencia de niños menores de 5 años con desnutrición aguda
Mortalidad por dengue (casos)
Tasa  de mujeres de 10 a 14 años que han sido madres o están en embarazo.
Tasa de mujeres de 15 a 19 años que han sido madres o están en embarazo.
Letalidad por dengue.
Indice de riesgo de la calidad de agua para consumo humano IRCA
Opotunidad en la presunción diagnóstica y tratamiento oncológico en menores de 18 años (alta y media)</t>
  </si>
  <si>
    <t>Cobertura útil con esquema completo de vacunación para la edad (triple viral a los 5 años)
Porcentaje de nacidos vivos con 4 o mas controles prenatales
Porcentaje de atención institucional del parto por personal calificado.
Porcentaje de atención institucional del parto.
Tasa de mortalidad en menores de 1 año (por 1000 nacidos vivos).
Tasa ajustada por edad de mortalidad asociada a cáncer de cuello uterino (por 100.000 mujeres).
Cobertura de tratamiento antiretroviral
Tasa de mujeres de 15 a 19 años que han sido madres o están en embarazo.
Porcentaje de población asegurada al SGSSS
Índice Departamental de Competitividad</t>
  </si>
  <si>
    <t>Cobertura  de municipios   con  jóvenes en riesgo psicosocial impactados en los  Barrios vulnerables del Departamento del Quindío
Cobertura en formación artística y cultural
.Tasa de consumo de sustancias sicoactivas por 100.000 habitantes en el departamento del Quindío.
Tasa de lectura
Tasa de participación en procesos y actividades artísticas y culturales.</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</si>
  <si>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</si>
  <si>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</si>
  <si>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Programa 17</t>
  </si>
  <si>
    <t>Programa 18</t>
  </si>
  <si>
    <t>Programa 19</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</si>
  <si>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</si>
  <si>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Promoción al acceso a la justicia."Tú y yo con justicia"</t>
  </si>
  <si>
    <t>Sistema penitenciario y carcelario en el marco de los derechos humanos. "Quindío respeta derechos penitenciarios"</t>
  </si>
  <si>
    <t>Tasa de participación femenina 
Tasa de violencia de Género
Cobertura de asistencia a los municipios del departamento del Quindío en los procesos de la garantia y prevención de derechos humanos.
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</si>
  <si>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Cobertura  de municipios del Departamento del Quindío  con el   Programas  de Rehabilitación Basada en la Comunidad  RBC Cobertura de municipios atendidos  con el Banco de ayudas técnicas NO POS tipo Estándar, para las personas con discapacidad .
Cobertura  de  centros vida y centros de bienestar del adulto mayor (Legalmente constituidos)  apoyados con los recursos  del la  Estampilla Pro adulto Mayor .
Cobertura a los grupos de adulto mayor del departamento del Quindío en articulación con los Municipios, en el marco de garantizar estimulación física, cognitiva, emocional y social en bienestar de una vejez activa y saludable 
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
Tasa  de mujeres de 12 a 14 años que han sido madres o están en embarazo X 100.000 habitantes en el Departamento del Quindío
Tasa de participación femenina en cargos de elección popular en el  departamento del Quindío
Cobertura de Asociaciones de mujeres fortalecidas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del la  Estampilla Pro adulto Mayor . Cobertura de municipios del departamento del Quindío, con programas de atención a la población habitante de calle.
.Cobertura de municipios atendidos con el banco de ayudas técnicas No pos tipo estándar, para las personas con discapacidad.
. Cobertura de municipios del departamento con procesos de implementación de proyectos productivos para personas con discapacidad.</t>
  </si>
  <si>
    <t>Tasa de cobertura en educación superior</t>
  </si>
  <si>
    <t>Fomento del desarrollo de aplicaciones, software y contenidos para impulsar la apropiación de las Tecnologías de la Información y las Comunicaciones (TIC) "Quindío paraiso empresarial TIC-Quindío TIC"</t>
  </si>
  <si>
    <t>Tasa de crecimiento de puntos de acceso a internet gratis 
Índice Departamental de Competitividad
Nivel de avance alto en el Índice de Gobierno digital
Tasa de Desempleo
Tasa de Consumo de Sustancias Psicoactivas  x 100.000 Habitantes en el Departamento del Quindío.
Tasa de violencia de Género</t>
  </si>
  <si>
    <t>Tasa de Violencia Intrafamiliar x 100.000 Habitantes en el Departamento del Quindío.Tasa de Consumo de Sustancias Psicoactivas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QuindíoTasa de violencia de pareja cuando la víctima está entre los 18 y 28 años 
Tasa de violencia de Género
Cobertura  en la  implementación y seguimiento de las   Rutas integrales de atención  a la primera infancia
Cobertura en la  implementación del  Modelo de entornos protectores y atención integral de   la primera infancia 
Cobertura de atención de niños y niñas en Hogar Infantil Nocturno, hijos de trabajadoras sexuales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
Cobertura  de municipios   con  jóvenes en riesgo psicosocial impactados en los  Barrios vulnerables del Departamento del Quindío</t>
  </si>
  <si>
    <t>Inclusión Social y Equidad</t>
  </si>
  <si>
    <t>Liderazgo, Gobernabilidad y Transparencia</t>
  </si>
  <si>
    <t>Fortalecimiento de la Gestión  y Desempeño Institucional. "Quindío con una administración al servicio de la ciudadanía"</t>
  </si>
  <si>
    <t>Pendiente DNP</t>
  </si>
  <si>
    <t>Territorio, Ambiente y Desarrollo Sostenible</t>
  </si>
  <si>
    <t>Fortalecimiento del desempeño ambiental de los sectores productivos. "Tú y yo guardianes de la biodiversidad.</t>
  </si>
  <si>
    <t xml:space="preserve">Porcentaje de Ecosistemas protegidos y/o en procesos de restauración en el Departamento </t>
  </si>
  <si>
    <t>Conservación de la biodiversidad y sus servicios ecosistémicos. "Tú y yo en territorios biodiversos"</t>
  </si>
  <si>
    <t xml:space="preserve">Porcentaje de Ecosistemas protegidos y/o en procesos de restauración en el Departamento 
</t>
  </si>
  <si>
    <t>Gestión de la información y el conocimiento ambiental. "Tú y yo conscientes con la naturaleza"</t>
  </si>
  <si>
    <t>Ordenamiento Ambiental Territorial. "Tú y yo planificamos con sentido ambiental"</t>
  </si>
  <si>
    <t>Porcentaje de Ecosistemas protegidos y/o en procesos de restauración en el Departamento 
Cobertura  de municipios del departamento del Quindio  atendidos con estudios y/o construciónde obras   para mitigación y atención a desastres realizadas.</t>
  </si>
  <si>
    <t>Gestión del cambio climático para un desarrollo bajo en carbono y resiliente al clima. "Tú y yo preparados para el cambio climático"</t>
  </si>
  <si>
    <t>Acceso a soluciones de vivienda. "Tú y yo con vivienda digna"</t>
  </si>
  <si>
    <t xml:space="preserve">Cobertura de acueducto
Cobertura  de alcantarillado </t>
  </si>
  <si>
    <t>Infraestructura red vial regional. "Tú y yo con movilidad vial"</t>
  </si>
  <si>
    <t xml:space="preserve">ïndice de competitividad  en el sector de infraestructura vial </t>
  </si>
  <si>
    <t>Seguridad de Transporte. "Tú y yo seguros en la vía"</t>
  </si>
  <si>
    <t>Tasa de lesionados por siniestros viales por cada 100 habitantes.
Tasa de fallecidos por siniestros viales por cada 100 habitantes.</t>
  </si>
  <si>
    <t>Prevención y atención de desastres y emergencias. "Tú y yo preparados en gestión del riesgo"</t>
  </si>
  <si>
    <t>Cobertura de   personas capacitadas en Gestión del Riesgo de Desastres  en el Departamento del Quindio, bajo el marco de Ciudades resilientes
Cobertura de atención  del Sistema Departamental de Gestión del Riesgo de Desastres del Quindío.</t>
  </si>
  <si>
    <t>Inclusión productiva de pequeños productores rurales. "Tú y yo con oportunidades para el pequeño campesino"</t>
  </si>
  <si>
    <t>Productividad y Competitividad</t>
  </si>
  <si>
    <t>Crecimiento económico del sector agropecuario (PIB)</t>
  </si>
  <si>
    <t xml:space="preserve">Crecimiento económico del sector agropecuario (PIB)
Cobertura de Asociaciones de mujeres fortalecidas  </t>
  </si>
  <si>
    <t>Ordenamiento social y uso productivo del territorio rural. "Tú y yo con un campo planificado"</t>
  </si>
  <si>
    <t>Aprovechamiento de mercados externos. "Tú y yo a los mercados internacionales"</t>
  </si>
  <si>
    <t>Sanidad agropecuaria e inocuidad agroalimentaria. "Tú y yo con un agro saludable"</t>
  </si>
  <si>
    <t>Ciencia, tecnología e innovación agropecuaria. "Tú y yo con un agro interconectado"</t>
  </si>
  <si>
    <t>Infraestructura productiva y comercialización. "Tú y yo con agro competitivo"</t>
  </si>
  <si>
    <t xml:space="preserve">Productividad y competitividad de las empresas colombianas. "Tú y yo con empresas competitivas" </t>
  </si>
  <si>
    <t>Crecimiento económico del sector agropecuario (PIB)
Índice Departamental de Competitividad
Tasa de desempleo
Índice Departamental de Competitividad Turìstica</t>
  </si>
  <si>
    <t>Índice Departamental de Competitividad.
Tasa de desempleo.</t>
  </si>
  <si>
    <t>Generación y formalización del empleo. "Tú y yo con empleo de calidad"</t>
  </si>
  <si>
    <t>Derechos fundamentales del trabajo y fortalecimiento del diálogo social. "Tú y yo con una niñez protegida"</t>
  </si>
  <si>
    <t>Tasa  de Niños, Niñas y Adolescentes que participan en una actividad remunerada  o no  x cada 100.000 habitantes  en el departamento del Quindío</t>
  </si>
  <si>
    <t xml:space="preserve">Desarrollo tecnológico e innovación para el crecimiento empresarial </t>
  </si>
  <si>
    <t>Tasa de crecimiento de empresas en el sector productivo transformadas digitalmente</t>
  </si>
  <si>
    <t>Generación de una cultura que valora y gestiona el conocimiento y la innovación</t>
  </si>
  <si>
    <t>Incremento de emprendimientos y/o empresas de base tecnologica
Tasa de cobertura bruta en educación básica
Tasa de cobertura en educación media</t>
  </si>
  <si>
    <t>Cobertura del servicio de energía del sector rural</t>
  </si>
  <si>
    <t xml:space="preserve">Consolidación productiva del sector de energía eléctrica  </t>
  </si>
  <si>
    <t>QUINDIO</t>
  </si>
  <si>
    <t xml:space="preserve">GOBERNACION DEL QUINDIO </t>
  </si>
  <si>
    <t>Porcentaje promedio  de participación de ciudadanos en los eventos de elección popular.</t>
  </si>
  <si>
    <t>Porcentaje promedio  de participación de ciudadanos en los eventos de elección popular.
Tasa de participación femenina en cargos de elección popular en el  departamento del Quindío</t>
  </si>
  <si>
    <t>Inclusión social y productiva para la población en situación de vulnerabilidad  "Tu y yo, población vulnerable incluida"</t>
  </si>
  <si>
    <t>Deficit cuantitativo de viviendas por hogares</t>
  </si>
  <si>
    <t>Servicios financieros y gestión del riesgo para las actividades agropecuarias y rurales. "Tú y yo con un campo protegido"</t>
  </si>
  <si>
    <t>Fortalecimiento de la convivencia y la seguridad ciudadana. "Tú y yo seguros"</t>
  </si>
  <si>
    <t>Acceso de la población a los servicios de agua potable y saneamiento básico. "Tú y yo con calidad del agua"</t>
  </si>
  <si>
    <t>TOTALES</t>
  </si>
  <si>
    <t>Programa 15</t>
  </si>
  <si>
    <t>Atención integral de población en situación permanente de desprotección social y/o familiar "Tú y yo con atención integral"</t>
  </si>
  <si>
    <t>Atención, asistencia y reparación integral a las víctimas. "Tú y yo con reparación integral"</t>
  </si>
  <si>
    <t>Calidad, cobertura y fortalecimiento de la educación inicial, preescolar, básica y media. “ Tú y yo con educación y de calidad”</t>
  </si>
  <si>
    <t>Desarrollo Integral de Niños, Niñas, Adolescentes y sus Familias. "Tú y yo niños, niñas y adolescentes con desarrollo integral"</t>
  </si>
  <si>
    <t>Facilitar el acceso y uso de las Tecnologías de la Información y las Comunicaciones en todo el departamento del Quindio. "Tú y yo TIC"</t>
  </si>
  <si>
    <t>Fomento a la recreación, la actividad física y el deporte. "Tú y yo en la recreación y el deporte"</t>
  </si>
  <si>
    <t>Formación y preparación de deportistas. "Tú y yo campeones"</t>
  </si>
  <si>
    <t>Fortalecimiento de la educación media para la articulación con la educación superior o terciaria. "Tú y Yo preparados para la educación superior"</t>
  </si>
  <si>
    <t xml:space="preserve">Inspección, vigilancia y control. "Tú y yo con salud certificada" </t>
  </si>
  <si>
    <t>Prestación de servicios de salud. "Tú y yo con servicios de salud"</t>
  </si>
  <si>
    <t>Promoción de los métodos de resolución de conflictos. "Tú y yo resolvemos los conflictos"</t>
  </si>
  <si>
    <t>Promoción y acceso efectivo a procesos culturales y artísticos "Tú y yo somos cultura quindiana"</t>
  </si>
  <si>
    <t>Participación ciudadana y política y respeto por los derechos humanos y diversidad de creencias. "Quindío integrado y participativo"</t>
  </si>
  <si>
    <t>Investigación con Calidad e Impacto</t>
  </si>
  <si>
    <t>Tasa de cobertura bruta en transición
Tasa de cobertura bruta en educación básica
Tasa de cobertura en educación media
Tasa de Analfabetismo
Tasa de deserción escolar intra-anual
Tasa de repitencia
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
Cobertura en asistencia técnica a la educación inicial (0 a 4 años)
Porcentaje de estudiantes de grado 11 con dominio de inglés a nivel B1 (preintermedio)
Tasa de cobertura bruta en educación media 
Años promedio de estudio (población de 15 a 24 años) 
 Cobertura de Instituciones Educativas con Planes Escolares de Gestión del Riesgo de Desastres-PEGERD</t>
  </si>
  <si>
    <t>Incremento de emprendimientos y/o empresas de base tecnologica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</si>
</sst>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quot;$&quot;\ * #,##0.00_);_(&quot;$&quot;\ * \(#,##0.00\);_(&quot;$&quot;\ * &quot;-&quot;??_);_(@_)"/>
    <numFmt numFmtId="165" formatCode="_(* #,##0.00_);_(* \(#,##0.00\);_(* &quot;-&quot;??_);_(@_)"/>
    <numFmt numFmtId="166" formatCode="_-&quot;$&quot;\ * #,##0.00_-;\-&quot;$&quot;\ * #,##0.00_-;_-&quot;$&quot;\ * &quot;-&quot;??_-;_-@_-"/>
    <numFmt numFmtId="167" formatCode="_(* #,##0.0_);_(* \(#,##0.0\);_(* &quot;-&quot;??_);_(@_)"/>
    <numFmt numFmtId="168" formatCode="_(&quot;$&quot;\ * #,##0_);_(&quot;$&quot;\ * \(#,##0\);_(&quot;$&quot;\ * &quot;-&quot;??_);_(@_)"/>
    <numFmt numFmtId="169" formatCode="_-* #,##0.00\ &quot;€&quot;_-;\-* #,##0.00\ &quot;€&quot;_-;_-* &quot;-&quot;??\ &quot;€&quot;_-;_-@_-"/>
    <numFmt numFmtId="170" formatCode="_-* #,##0.00\ _€_-;\-* #,##0.00\ _€_-;_-* &quot;-&quot;??\ _€_-;_-@_-"/>
    <numFmt numFmtId="171" formatCode="_-[$$-240A]\ * #,##0.00_ ;_-[$$-240A]\ * \-#,##0.00\ ;_-[$$-240A]\ * &quot;-&quot;??_ ;_-@_ "/>
    <numFmt numFmtId="172" formatCode="_-* #,##0\ _€_-;\-* #,##0\ _€_-;_-* &quot;-&quot;\ _€_-;_-@_-"/>
    <numFmt numFmtId="173" formatCode="_-* #,##0.00_-;\-* #,##0.00_-;_-* &quot;-&quot;_-;_-@_-"/>
    <numFmt numFmtId="174" formatCode="_(&quot;$&quot;\ * #,##0.0_);_(&quot;$&quot;\ * \(#,##0.0\);_(&quot;$&quot;\ * &quot;-&quot;??_);_(@_)"/>
  </numFmts>
  <fonts count="30" x14ac:knownFonts="1">
    <font>
      <sz val="11"/>
      <color theme="1"/>
      <name val="Calibri"/>
      <family val="2"/>
      <scheme val="minor"/>
    </font>
    <font>
      <sz val="11"/>
      <name val="Calibri"/>
      <family val="2"/>
    </font>
    <font>
      <sz val="8"/>
      <name val="Calibri"/>
      <family val="2"/>
    </font>
    <font>
      <b/>
      <sz val="11"/>
      <color theme="0"/>
      <name val="Calibri"/>
      <family val="2"/>
      <scheme val="minor"/>
    </font>
    <font>
      <sz val="11"/>
      <color theme="0"/>
      <name val="Calibri"/>
      <family val="2"/>
      <scheme val="minor"/>
    </font>
    <font>
      <sz val="11"/>
      <name val="Calibri"/>
      <family val="2"/>
      <scheme val="minor"/>
    </font>
    <font>
      <sz val="10"/>
      <name val="Calibri"/>
      <family val="2"/>
      <scheme val="minor"/>
    </font>
    <font>
      <sz val="10"/>
      <color theme="1"/>
      <name val="Calibri"/>
      <family val="2"/>
      <scheme val="minor"/>
    </font>
    <font>
      <b/>
      <i/>
      <sz val="14"/>
      <name val="Calibri"/>
      <family val="2"/>
      <scheme val="minor"/>
    </font>
    <font>
      <b/>
      <i/>
      <sz val="11"/>
      <name val="Calibri"/>
      <family val="2"/>
      <scheme val="minor"/>
    </font>
    <font>
      <b/>
      <i/>
      <sz val="10"/>
      <name val="Calibri"/>
      <family val="2"/>
      <scheme val="minor"/>
    </font>
    <font>
      <b/>
      <sz val="11"/>
      <name val="Calibri"/>
      <family val="2"/>
      <scheme val="minor"/>
    </font>
    <font>
      <b/>
      <sz val="10"/>
      <name val="Calibri"/>
      <family val="2"/>
      <scheme val="minor"/>
    </font>
    <font>
      <sz val="11"/>
      <color rgb="FF000000"/>
      <name val="Arial"/>
      <family val="2"/>
    </font>
    <font>
      <b/>
      <sz val="11"/>
      <color rgb="FF1C2F33"/>
      <name val="Calibri"/>
      <family val="2"/>
      <scheme val="minor"/>
    </font>
    <font>
      <i/>
      <sz val="12"/>
      <color rgb="FF1C2F33"/>
      <name val="Calibri"/>
      <family val="2"/>
      <scheme val="minor"/>
    </font>
    <font>
      <sz val="11"/>
      <color rgb="FF1C2F33"/>
      <name val="Calibri"/>
      <family val="2"/>
      <scheme val="minor"/>
    </font>
    <font>
      <sz val="11"/>
      <color theme="1"/>
      <name val="Calibri"/>
      <family val="2"/>
      <scheme val="minor"/>
    </font>
    <font>
      <sz val="9"/>
      <color indexed="81"/>
      <name val="Tahoma"/>
      <family val="2"/>
    </font>
    <font>
      <b/>
      <sz val="9"/>
      <color indexed="81"/>
      <name val="Tahoma"/>
      <family val="2"/>
    </font>
    <font>
      <b/>
      <sz val="11"/>
      <color rgb="FF6F6F6E"/>
      <name val="Calibri"/>
      <family val="2"/>
      <scheme val="minor"/>
    </font>
    <font>
      <b/>
      <sz val="10"/>
      <color rgb="FF1C2F33"/>
      <name val="Calibri"/>
      <family val="2"/>
      <scheme val="minor"/>
    </font>
    <font>
      <sz val="12"/>
      <color theme="1"/>
      <name val="Calibri"/>
      <family val="2"/>
      <scheme val="minor"/>
    </font>
    <font>
      <b/>
      <sz val="12"/>
      <color theme="1"/>
      <name val="Calibri"/>
      <family val="2"/>
      <scheme val="minor"/>
    </font>
    <font>
      <b/>
      <sz val="11"/>
      <name val="Calibri"/>
      <family val="2"/>
    </font>
    <font>
      <b/>
      <sz val="11"/>
      <color theme="1"/>
      <name val="Calibri"/>
      <family val="2"/>
      <scheme val="minor"/>
    </font>
    <font>
      <sz val="10"/>
      <color theme="0"/>
      <name val="Calibri"/>
      <family val="2"/>
      <scheme val="minor"/>
    </font>
    <font>
      <sz val="12"/>
      <color rgb="FF1C2F33"/>
      <name val="Calibri"/>
      <family val="2"/>
      <scheme val="minor"/>
    </font>
    <font>
      <b/>
      <sz val="12"/>
      <color rgb="FF1C2F33"/>
      <name val="Calibri"/>
      <family val="2"/>
      <scheme val="minor"/>
    </font>
    <font>
      <b/>
      <sz val="9"/>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6EBACC"/>
        <bgColor indexed="64"/>
      </patternFill>
    </fill>
    <fill>
      <patternFill patternType="solid">
        <fgColor rgb="FF7BCBE5"/>
        <bgColor indexed="64"/>
      </patternFill>
    </fill>
    <fill>
      <patternFill patternType="solid">
        <fgColor rgb="FF39727F"/>
        <bgColor indexed="64"/>
      </patternFill>
    </fill>
    <fill>
      <patternFill patternType="solid">
        <fgColor theme="4" tint="0.39997558519241921"/>
        <bgColor indexed="64"/>
      </patternFill>
    </fill>
    <fill>
      <patternFill patternType="solid">
        <fgColor rgb="FFECECE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n">
        <color rgb="FF39727F"/>
      </left>
      <right/>
      <top style="thin">
        <color rgb="FF39727F"/>
      </top>
      <bottom/>
      <diagonal/>
    </border>
    <border>
      <left/>
      <right/>
      <top style="thin">
        <color rgb="FF39727F"/>
      </top>
      <bottom/>
      <diagonal/>
    </border>
    <border>
      <left/>
      <right style="thin">
        <color rgb="FF39727F"/>
      </right>
      <top style="thin">
        <color rgb="FF39727F"/>
      </top>
      <bottom/>
      <diagonal/>
    </border>
    <border>
      <left style="thin">
        <color rgb="FF39727F"/>
      </left>
      <right/>
      <top/>
      <bottom style="thin">
        <color rgb="FF39727F"/>
      </bottom>
      <diagonal/>
    </border>
    <border>
      <left/>
      <right/>
      <top/>
      <bottom style="thin">
        <color rgb="FF39727F"/>
      </bottom>
      <diagonal/>
    </border>
    <border>
      <left/>
      <right style="thin">
        <color rgb="FF39727F"/>
      </right>
      <top/>
      <bottom style="thin">
        <color rgb="FF39727F"/>
      </bottom>
      <diagonal/>
    </border>
    <border>
      <left style="thin">
        <color theme="0"/>
      </left>
      <right/>
      <top style="thin">
        <color theme="0"/>
      </top>
      <bottom style="thin">
        <color rgb="FFECECEC"/>
      </bottom>
      <diagonal/>
    </border>
    <border>
      <left/>
      <right/>
      <top style="thin">
        <color theme="0"/>
      </top>
      <bottom style="thin">
        <color rgb="FFECECEC"/>
      </bottom>
      <diagonal/>
    </border>
    <border>
      <left/>
      <right style="thin">
        <color theme="0"/>
      </right>
      <top style="thin">
        <color theme="0"/>
      </top>
      <bottom style="thin">
        <color rgb="FFECECEC"/>
      </bottom>
      <diagonal/>
    </border>
    <border>
      <left style="thin">
        <color rgb="FFECECEC"/>
      </left>
      <right style="thin">
        <color rgb="FFECECEC"/>
      </right>
      <top style="thin">
        <color rgb="FFECECEC"/>
      </top>
      <bottom/>
      <diagonal/>
    </border>
    <border>
      <left style="thin">
        <color rgb="FF522B57"/>
      </left>
      <right style="thin">
        <color rgb="FF522B57"/>
      </right>
      <top style="thin">
        <color rgb="FF522B57"/>
      </top>
      <bottom style="thin">
        <color rgb="FF522B57"/>
      </bottom>
      <diagonal/>
    </border>
    <border>
      <left style="thin">
        <color rgb="FFECECEC"/>
      </left>
      <right/>
      <top style="thin">
        <color rgb="FFECECEC"/>
      </top>
      <bottom style="thin">
        <color rgb="FFECECEC"/>
      </bottom>
      <diagonal/>
    </border>
    <border>
      <left style="thin">
        <color indexed="64"/>
      </left>
      <right/>
      <top style="thin">
        <color indexed="64"/>
      </top>
      <bottom style="thin">
        <color indexed="64"/>
      </bottom>
      <diagonal/>
    </border>
    <border>
      <left/>
      <right/>
      <top/>
      <bottom style="thin">
        <color rgb="FFECECEC"/>
      </bottom>
      <diagonal/>
    </border>
    <border>
      <left/>
      <right/>
      <top style="thin">
        <color rgb="FFECECEC"/>
      </top>
      <bottom style="thin">
        <color rgb="FFECECEC"/>
      </bottom>
      <diagonal/>
    </border>
    <border>
      <left/>
      <right style="thin">
        <color rgb="FFECECEC"/>
      </right>
      <top style="thin">
        <color rgb="FFECECEC"/>
      </top>
      <bottom style="thin">
        <color rgb="FFECECEC"/>
      </bottom>
      <diagonal/>
    </border>
  </borders>
  <cellStyleXfs count="14">
    <xf numFmtId="0" fontId="0" fillId="0" borderId="0"/>
    <xf numFmtId="0" fontId="14" fillId="4" borderId="4" applyAlignment="0">
      <alignment horizontal="center" vertical="center" wrapText="1"/>
    </xf>
    <xf numFmtId="0" fontId="15" fillId="5" borderId="5">
      <alignment horizontal="left" vertical="center" wrapText="1"/>
    </xf>
    <xf numFmtId="0" fontId="3" fillId="6" borderId="5" applyFont="0">
      <alignment horizontal="center" vertical="center" wrapText="1"/>
    </xf>
    <xf numFmtId="0" fontId="16" fillId="0" borderId="3" applyAlignment="0">
      <alignment horizontal="justify" vertical="center" wrapText="1"/>
    </xf>
    <xf numFmtId="165" fontId="17" fillId="0" borderId="0" applyFont="0" applyFill="0" applyBorder="0" applyAlignment="0" applyProtection="0"/>
    <xf numFmtId="164" fontId="17" fillId="0" borderId="0" applyFont="0" applyFill="0" applyBorder="0" applyAlignment="0" applyProtection="0"/>
    <xf numFmtId="0" fontId="20" fillId="8" borderId="16">
      <alignment horizontal="center" vertical="center" wrapText="1"/>
    </xf>
    <xf numFmtId="169" fontId="17" fillId="0" borderId="0" applyFont="0" applyFill="0" applyBorder="0" applyAlignment="0" applyProtection="0"/>
    <xf numFmtId="170" fontId="17" fillId="0" borderId="0" applyFont="0" applyFill="0" applyBorder="0" applyAlignment="0" applyProtection="0"/>
    <xf numFmtId="172"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cellStyleXfs>
  <cellXfs count="235">
    <xf numFmtId="0" fontId="0" fillId="0" borderId="0" xfId="0"/>
    <xf numFmtId="0" fontId="5" fillId="0" borderId="0" xfId="0" applyFont="1" applyFill="1" applyAlignment="1">
      <alignment vertical="center" wrapText="1"/>
    </xf>
    <xf numFmtId="0" fontId="11" fillId="3" borderId="0" xfId="0" applyFont="1" applyFill="1" applyAlignment="1">
      <alignment horizontal="left" vertical="center" wrapText="1"/>
    </xf>
    <xf numFmtId="0" fontId="12" fillId="3" borderId="0" xfId="0" applyFont="1" applyFill="1" applyAlignment="1">
      <alignment horizontal="left" vertical="center" wrapText="1"/>
    </xf>
    <xf numFmtId="0" fontId="5" fillId="0" borderId="1" xfId="0" applyFont="1" applyFill="1" applyBorder="1" applyAlignment="1">
      <alignment horizontal="left" vertical="center" wrapText="1"/>
    </xf>
    <xf numFmtId="4" fontId="5" fillId="0" borderId="0" xfId="0" applyNumberFormat="1" applyFont="1" applyFill="1" applyAlignment="1">
      <alignment vertical="center" wrapText="1"/>
    </xf>
    <xf numFmtId="0" fontId="5" fillId="0" borderId="1" xfId="4" applyFont="1" applyFill="1" applyBorder="1" applyAlignment="1">
      <alignment horizontal="left" vertical="center" wrapText="1"/>
    </xf>
    <xf numFmtId="4" fontId="5" fillId="0" borderId="0" xfId="0" applyNumberFormat="1" applyFont="1" applyFill="1" applyAlignment="1">
      <alignment horizontal="left" vertical="center" wrapText="1"/>
    </xf>
    <xf numFmtId="0" fontId="5" fillId="0" borderId="0" xfId="0" applyFont="1" applyFill="1" applyAlignment="1">
      <alignment horizontal="left" vertical="center"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5" fillId="3" borderId="0" xfId="0" applyFont="1" applyFill="1" applyBorder="1" applyAlignment="1">
      <alignment horizontal="left" vertical="center" wrapText="1"/>
    </xf>
    <xf numFmtId="168" fontId="5" fillId="0" borderId="0"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168" fontId="16" fillId="0" borderId="0" xfId="6"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14" fillId="4" borderId="4" xfId="1" applyAlignment="1">
      <alignment horizontal="left" vertical="center"/>
    </xf>
    <xf numFmtId="0" fontId="0" fillId="3" borderId="0" xfId="0" applyFont="1" applyFill="1" applyAlignment="1">
      <alignment horizontal="left" vertical="center" wrapText="1"/>
    </xf>
    <xf numFmtId="0" fontId="0" fillId="0" borderId="0" xfId="0" applyFont="1" applyFill="1" applyAlignment="1">
      <alignment horizontal="left" vertical="center" wrapText="1"/>
    </xf>
    <xf numFmtId="0" fontId="6" fillId="3" borderId="0" xfId="0" applyFont="1" applyFill="1" applyAlignment="1">
      <alignment horizontal="left" vertical="center" wrapText="1"/>
    </xf>
    <xf numFmtId="0" fontId="8" fillId="3" borderId="0" xfId="0" applyFont="1" applyFill="1" applyAlignment="1">
      <alignment horizontal="left" vertical="center"/>
    </xf>
    <xf numFmtId="0" fontId="10" fillId="3" borderId="0" xfId="0" applyFont="1" applyFill="1" applyAlignment="1">
      <alignment horizontal="left" vertical="center" wrapText="1"/>
    </xf>
    <xf numFmtId="0" fontId="15" fillId="5" borderId="5" xfId="2" applyAlignment="1">
      <alignment horizontal="left" vertical="center" wrapText="1"/>
    </xf>
    <xf numFmtId="0" fontId="5"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3" borderId="0" xfId="0" applyFont="1" applyFill="1" applyAlignment="1">
      <alignment horizontal="left" vertical="center" wrapText="1"/>
    </xf>
    <xf numFmtId="0" fontId="0" fillId="3"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7" fillId="0" borderId="0" xfId="0" applyFont="1" applyFill="1" applyAlignment="1">
      <alignment horizontal="left" vertical="center" wrapText="1"/>
    </xf>
    <xf numFmtId="171" fontId="5" fillId="0" borderId="0" xfId="0" applyNumberFormat="1" applyFont="1" applyFill="1" applyAlignment="1">
      <alignment vertical="center" wrapText="1"/>
    </xf>
    <xf numFmtId="171" fontId="5" fillId="0" borderId="0" xfId="0" applyNumberFormat="1" applyFont="1" applyFill="1" applyAlignment="1">
      <alignment horizontal="left" vertical="center" wrapText="1"/>
    </xf>
    <xf numFmtId="168" fontId="5" fillId="0" borderId="0" xfId="6" applyNumberFormat="1" applyFont="1" applyFill="1" applyBorder="1" applyAlignment="1">
      <alignment horizontal="left" vertical="center" wrapText="1"/>
    </xf>
    <xf numFmtId="0" fontId="5" fillId="0" borderId="0" xfId="0" applyFont="1" applyBorder="1" applyAlignment="1">
      <alignment horizontal="left" vertical="center" wrapText="1"/>
    </xf>
    <xf numFmtId="164" fontId="5" fillId="0" borderId="0" xfId="6" applyFont="1" applyBorder="1" applyAlignment="1">
      <alignment horizontal="left" vertical="center" wrapText="1"/>
    </xf>
    <xf numFmtId="41" fontId="7" fillId="3" borderId="0" xfId="13" applyFont="1" applyFill="1" applyAlignment="1">
      <alignment horizontal="left" vertical="center" wrapText="1"/>
    </xf>
    <xf numFmtId="166" fontId="7" fillId="3" borderId="0" xfId="0" applyNumberFormat="1" applyFont="1" applyFill="1" applyAlignment="1">
      <alignment horizontal="left" vertical="center" wrapText="1"/>
    </xf>
    <xf numFmtId="0" fontId="22" fillId="3" borderId="0" xfId="0" applyFont="1" applyFill="1" applyAlignment="1">
      <alignment horizontal="left" vertical="center" wrapText="1"/>
    </xf>
    <xf numFmtId="41" fontId="1" fillId="3" borderId="18" xfId="13" applyFont="1" applyFill="1" applyBorder="1" applyAlignment="1">
      <alignment horizontal="left" vertical="center"/>
    </xf>
    <xf numFmtId="168" fontId="0" fillId="3" borderId="1" xfId="0" applyNumberFormat="1" applyFont="1" applyFill="1" applyBorder="1" applyAlignment="1">
      <alignment horizontal="left" vertical="center" wrapText="1"/>
    </xf>
    <xf numFmtId="167" fontId="5" fillId="0" borderId="0" xfId="5" applyNumberFormat="1" applyFont="1" applyFill="1" applyAlignment="1">
      <alignment horizontal="left" vertical="center" wrapText="1"/>
    </xf>
    <xf numFmtId="167" fontId="5" fillId="0" borderId="0" xfId="5" applyNumberFormat="1" applyFont="1" applyFill="1" applyBorder="1" applyAlignment="1">
      <alignment horizontal="left" vertical="center" wrapText="1"/>
    </xf>
    <xf numFmtId="168" fontId="5" fillId="0" borderId="0" xfId="0" applyNumberFormat="1" applyFont="1" applyFill="1" applyAlignment="1">
      <alignment horizontal="left" vertical="center" wrapText="1"/>
    </xf>
    <xf numFmtId="0" fontId="24" fillId="2" borderId="1" xfId="0" applyFont="1" applyFill="1" applyBorder="1" applyAlignment="1">
      <alignment horizontal="left" vertical="center"/>
    </xf>
    <xf numFmtId="168" fontId="7" fillId="3" borderId="0" xfId="0" applyNumberFormat="1" applyFont="1" applyFill="1" applyAlignment="1">
      <alignment horizontal="left" vertical="center" wrapText="1"/>
    </xf>
    <xf numFmtId="41" fontId="5" fillId="3" borderId="0" xfId="13" applyFont="1" applyFill="1" applyAlignment="1">
      <alignment vertical="center" wrapText="1"/>
    </xf>
    <xf numFmtId="41" fontId="0" fillId="3" borderId="0" xfId="0" applyNumberFormat="1" applyFont="1" applyFill="1" applyAlignment="1">
      <alignment horizontal="left" vertical="center" wrapText="1"/>
    </xf>
    <xf numFmtId="41" fontId="0" fillId="0" borderId="0" xfId="13" applyFont="1" applyFill="1" applyBorder="1" applyAlignment="1">
      <alignment horizontal="left" vertical="center" wrapText="1"/>
    </xf>
    <xf numFmtId="0" fontId="7" fillId="3" borderId="0" xfId="0" applyFont="1" applyFill="1" applyBorder="1" applyAlignment="1">
      <alignment horizontal="left" vertical="center" wrapText="1"/>
    </xf>
    <xf numFmtId="168" fontId="1" fillId="0" borderId="0" xfId="0" applyNumberFormat="1" applyFont="1" applyFill="1" applyBorder="1" applyAlignment="1">
      <alignment horizontal="left" vertical="center" wrapText="1"/>
    </xf>
    <xf numFmtId="41" fontId="7" fillId="0" borderId="0" xfId="13" applyFont="1" applyFill="1" applyBorder="1" applyAlignment="1">
      <alignment horizontal="left" vertical="center" wrapText="1"/>
    </xf>
    <xf numFmtId="0" fontId="7"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41" fontId="23" fillId="0" borderId="0" xfId="0" applyNumberFormat="1" applyFont="1" applyFill="1" applyBorder="1" applyAlignment="1">
      <alignment horizontal="left" vertical="center" wrapText="1"/>
    </xf>
    <xf numFmtId="173" fontId="24" fillId="2" borderId="1" xfId="13" applyNumberFormat="1" applyFont="1" applyFill="1" applyBorder="1" applyAlignment="1">
      <alignment horizontal="left" vertical="center" wrapText="1"/>
    </xf>
    <xf numFmtId="173" fontId="24" fillId="2" borderId="1" xfId="0" applyNumberFormat="1" applyFont="1" applyFill="1" applyBorder="1" applyAlignment="1">
      <alignment horizontal="left" vertical="center" wrapText="1"/>
    </xf>
    <xf numFmtId="164" fontId="5" fillId="0" borderId="0" xfId="0" applyNumberFormat="1" applyFont="1" applyFill="1" applyAlignment="1">
      <alignment horizontal="left" vertical="center" wrapText="1"/>
    </xf>
    <xf numFmtId="164" fontId="6" fillId="3" borderId="0" xfId="0" applyNumberFormat="1" applyFont="1" applyFill="1" applyBorder="1" applyAlignment="1">
      <alignment horizontal="left" vertical="center" wrapText="1"/>
    </xf>
    <xf numFmtId="164" fontId="6" fillId="3" borderId="0" xfId="0" applyNumberFormat="1" applyFont="1" applyFill="1" applyAlignment="1">
      <alignment horizontal="left" vertical="center" wrapText="1"/>
    </xf>
    <xf numFmtId="164" fontId="5" fillId="3" borderId="0" xfId="0" applyNumberFormat="1" applyFont="1" applyFill="1" applyAlignment="1">
      <alignment horizontal="left" vertical="center" wrapText="1"/>
    </xf>
    <xf numFmtId="173" fontId="23" fillId="0" borderId="0" xfId="13" applyNumberFormat="1" applyFont="1" applyFill="1" applyBorder="1" applyAlignment="1">
      <alignment horizontal="left" vertical="center" wrapText="1"/>
    </xf>
    <xf numFmtId="164" fontId="7" fillId="0" borderId="0" xfId="6" applyFont="1" applyFill="1" applyBorder="1" applyAlignment="1">
      <alignment horizontal="left" vertical="center" wrapText="1"/>
    </xf>
    <xf numFmtId="1" fontId="14" fillId="4" borderId="4" xfId="5" applyNumberFormat="1" applyFont="1" applyFill="1" applyBorder="1" applyAlignment="1">
      <alignment horizontal="left" vertical="center" wrapText="1"/>
    </xf>
    <xf numFmtId="1" fontId="14" fillId="4" borderId="4" xfId="1" applyNumberFormat="1" applyAlignment="1">
      <alignment horizontal="left" vertical="center" wrapText="1"/>
    </xf>
    <xf numFmtId="0" fontId="14" fillId="4" borderId="4" xfId="1" applyAlignment="1">
      <alignment horizontal="left" vertical="center" wrapText="1"/>
    </xf>
    <xf numFmtId="164" fontId="14" fillId="4" borderId="4" xfId="1" applyNumberFormat="1" applyAlignment="1">
      <alignment horizontal="left" vertical="center" wrapText="1"/>
    </xf>
    <xf numFmtId="164" fontId="14" fillId="4" borderId="15" xfId="1" applyNumberFormat="1" applyBorder="1" applyAlignment="1">
      <alignment horizontal="left" vertical="center" wrapText="1"/>
    </xf>
    <xf numFmtId="2" fontId="14" fillId="4" borderId="4" xfId="1" applyNumberFormat="1" applyAlignment="1">
      <alignment horizontal="left" vertical="center" wrapText="1"/>
    </xf>
    <xf numFmtId="164" fontId="15" fillId="5" borderId="5" xfId="2" applyNumberFormat="1" applyAlignment="1">
      <alignment horizontal="left" vertical="center" wrapText="1"/>
    </xf>
    <xf numFmtId="164" fontId="15" fillId="5" borderId="12" xfId="2" applyNumberFormat="1" applyBorder="1" applyAlignment="1">
      <alignment horizontal="left" vertical="center" wrapText="1"/>
    </xf>
    <xf numFmtId="0" fontId="5" fillId="3" borderId="0" xfId="0" applyFont="1" applyFill="1" applyAlignment="1">
      <alignment horizontal="justify" vertical="center" wrapText="1"/>
    </xf>
    <xf numFmtId="0" fontId="9" fillId="3" borderId="0" xfId="0" applyFont="1" applyFill="1" applyAlignment="1">
      <alignment horizontal="justify" vertical="center" wrapText="1"/>
    </xf>
    <xf numFmtId="0" fontId="11" fillId="3" borderId="0" xfId="0" applyFont="1" applyFill="1" applyAlignment="1">
      <alignment horizontal="justify" vertical="center" wrapText="1"/>
    </xf>
    <xf numFmtId="0" fontId="5" fillId="0" borderId="0" xfId="0" applyFont="1" applyFill="1" applyAlignment="1">
      <alignment horizontal="justify" vertical="center" wrapText="1"/>
    </xf>
    <xf numFmtId="0" fontId="5" fillId="0" borderId="1" xfId="4" applyFont="1" applyFill="1" applyBorder="1" applyAlignment="1">
      <alignment horizontal="justify" vertical="center" wrapText="1"/>
    </xf>
    <xf numFmtId="0" fontId="16" fillId="0" borderId="1" xfId="4"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0" xfId="0" applyFont="1" applyBorder="1" applyAlignment="1">
      <alignment horizontal="justify" vertical="center" wrapText="1"/>
    </xf>
    <xf numFmtId="173" fontId="1" fillId="3" borderId="1" xfId="13" applyNumberFormat="1" applyFont="1" applyFill="1" applyBorder="1" applyAlignment="1">
      <alignment horizontal="justify" vertical="center" wrapText="1"/>
    </xf>
    <xf numFmtId="41" fontId="1" fillId="3" borderId="1" xfId="13" applyFont="1" applyFill="1" applyBorder="1" applyAlignment="1">
      <alignment horizontal="justify" vertical="center" wrapText="1"/>
    </xf>
    <xf numFmtId="173" fontId="24" fillId="2" borderId="1" xfId="13" applyNumberFormat="1" applyFont="1" applyFill="1" applyBorder="1" applyAlignment="1">
      <alignment horizontal="justify" vertical="center" wrapText="1"/>
    </xf>
    <xf numFmtId="41" fontId="0" fillId="3" borderId="0" xfId="13" applyFont="1" applyFill="1" applyAlignment="1">
      <alignment horizontal="justify" vertical="center" wrapText="1"/>
    </xf>
    <xf numFmtId="168" fontId="1" fillId="0" borderId="0" xfId="0" applyNumberFormat="1" applyFont="1" applyFill="1" applyBorder="1" applyAlignment="1">
      <alignment horizontal="justify" vertical="center" wrapText="1"/>
    </xf>
    <xf numFmtId="164" fontId="0" fillId="0" borderId="0" xfId="6" applyFont="1" applyFill="1" applyBorder="1" applyAlignment="1">
      <alignment horizontal="justify" vertical="center" wrapText="1"/>
    </xf>
    <xf numFmtId="173" fontId="23" fillId="0" borderId="0" xfId="13" applyNumberFormat="1" applyFont="1" applyFill="1" applyBorder="1" applyAlignment="1">
      <alignment horizontal="justify" vertical="center" wrapText="1"/>
    </xf>
    <xf numFmtId="41" fontId="0" fillId="0" borderId="0" xfId="13"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41" fontId="0" fillId="3" borderId="0" xfId="0" applyNumberFormat="1" applyFont="1" applyFill="1" applyAlignment="1">
      <alignment horizontal="justify" vertical="center" wrapText="1"/>
    </xf>
    <xf numFmtId="0" fontId="0" fillId="3" borderId="0" xfId="0" applyFont="1" applyFill="1" applyAlignment="1">
      <alignment horizontal="justify" vertical="center" wrapText="1"/>
    </xf>
    <xf numFmtId="0" fontId="0"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9" fillId="3" borderId="0" xfId="0" applyFont="1" applyFill="1" applyAlignment="1">
      <alignment horizontal="center" vertical="center" wrapText="1"/>
    </xf>
    <xf numFmtId="0" fontId="11" fillId="3" borderId="0" xfId="0" applyFont="1" applyFill="1" applyAlignment="1">
      <alignment horizontal="center" vertical="center" wrapText="1"/>
    </xf>
    <xf numFmtId="0" fontId="5" fillId="0" borderId="0" xfId="0" applyFont="1" applyFill="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14" fillId="4" borderId="4" xfId="1" applyAlignment="1">
      <alignment horizontal="center" vertical="center"/>
    </xf>
    <xf numFmtId="41" fontId="5" fillId="3" borderId="1" xfId="13" applyFont="1" applyFill="1" applyBorder="1" applyAlignment="1">
      <alignment horizontal="center" vertical="center"/>
    </xf>
    <xf numFmtId="41" fontId="0" fillId="3" borderId="0" xfId="13" applyFont="1" applyFill="1" applyAlignment="1">
      <alignment horizontal="center" vertical="center" wrapText="1"/>
    </xf>
    <xf numFmtId="41" fontId="0" fillId="0" borderId="0" xfId="13" applyFont="1" applyFill="1" applyBorder="1" applyAlignment="1">
      <alignment horizontal="center" vertical="center" wrapText="1"/>
    </xf>
    <xf numFmtId="164" fontId="0" fillId="0" borderId="0" xfId="6" applyFont="1" applyFill="1" applyBorder="1" applyAlignment="1">
      <alignment horizontal="center" vertical="center" wrapText="1"/>
    </xf>
    <xf numFmtId="173" fontId="23" fillId="0" borderId="0" xfId="13"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0" xfId="0" applyFont="1" applyFill="1" applyAlignment="1">
      <alignment horizontal="center" vertical="center" wrapText="1"/>
    </xf>
    <xf numFmtId="41" fontId="0" fillId="3"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6" fillId="3" borderId="0" xfId="0" applyFont="1" applyFill="1" applyAlignment="1">
      <alignment horizontal="justify" vertical="center" wrapText="1"/>
    </xf>
    <xf numFmtId="0" fontId="10" fillId="3" borderId="0" xfId="0" applyFont="1" applyFill="1" applyAlignment="1">
      <alignment horizontal="justify" vertical="center" wrapText="1"/>
    </xf>
    <xf numFmtId="0" fontId="12" fillId="3" borderId="0" xfId="0" applyFont="1" applyFill="1" applyAlignment="1">
      <alignment horizontal="justify" vertical="center" wrapText="1"/>
    </xf>
    <xf numFmtId="0" fontId="6" fillId="0" borderId="0" xfId="0" applyFont="1" applyFill="1" applyAlignment="1">
      <alignment horizontal="justify" vertical="center" wrapText="1"/>
    </xf>
    <xf numFmtId="0" fontId="6" fillId="3" borderId="0" xfId="0" applyFont="1" applyFill="1" applyBorder="1" applyAlignment="1">
      <alignment horizontal="justify" vertical="center" wrapText="1"/>
    </xf>
    <xf numFmtId="0" fontId="12" fillId="3" borderId="0"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6" fillId="0" borderId="0" xfId="7" applyFont="1" applyFill="1" applyBorder="1" applyAlignment="1">
      <alignment horizontal="justify" vertical="center" wrapText="1"/>
    </xf>
    <xf numFmtId="0" fontId="6" fillId="0" borderId="0" xfId="0" applyFont="1" applyFill="1" applyBorder="1" applyAlignment="1">
      <alignment horizontal="justify" vertical="center" wrapText="1"/>
    </xf>
    <xf numFmtId="41" fontId="6" fillId="3" borderId="1" xfId="13" applyFont="1" applyFill="1" applyBorder="1" applyAlignment="1">
      <alignment horizontal="justify" vertical="center" wrapText="1"/>
    </xf>
    <xf numFmtId="41" fontId="7" fillId="3" borderId="0" xfId="13" applyFont="1" applyFill="1" applyAlignment="1">
      <alignment horizontal="justify" vertical="center" wrapText="1"/>
    </xf>
    <xf numFmtId="41" fontId="7" fillId="0" borderId="0" xfId="13" applyFont="1" applyFill="1" applyBorder="1" applyAlignment="1">
      <alignment horizontal="justify" vertical="center" wrapText="1"/>
    </xf>
    <xf numFmtId="164" fontId="0" fillId="0" borderId="0" xfId="6" applyFont="1" applyAlignment="1">
      <alignment horizontal="justify" vertical="center"/>
    </xf>
    <xf numFmtId="0" fontId="7" fillId="0"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7" fillId="3" borderId="0" xfId="0" applyFont="1" applyFill="1" applyAlignment="1">
      <alignment horizontal="justify" vertical="center" wrapText="1"/>
    </xf>
    <xf numFmtId="0" fontId="7" fillId="0" borderId="0" xfId="0" applyFont="1" applyFill="1" applyAlignment="1">
      <alignment horizontal="justify" vertical="center" wrapText="1"/>
    </xf>
    <xf numFmtId="164" fontId="15" fillId="5" borderId="13" xfId="2" applyNumberFormat="1" applyBorder="1" applyAlignment="1">
      <alignment horizontal="left" vertical="center" wrapText="1"/>
    </xf>
    <xf numFmtId="164" fontId="15" fillId="5" borderId="19" xfId="2" applyNumberFormat="1" applyBorder="1" applyAlignment="1">
      <alignment horizontal="left" vertical="center" wrapText="1"/>
    </xf>
    <xf numFmtId="164" fontId="15" fillId="5" borderId="5" xfId="6"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1" xfId="0" applyFont="1" applyFill="1" applyBorder="1" applyAlignment="1">
      <alignment horizontal="left" vertical="center" wrapText="1"/>
    </xf>
    <xf numFmtId="164" fontId="0" fillId="3" borderId="0" xfId="0" applyNumberFormat="1" applyFont="1" applyFill="1" applyAlignment="1">
      <alignment horizontal="left" vertical="center" wrapText="1"/>
    </xf>
    <xf numFmtId="0" fontId="17" fillId="0" borderId="1" xfId="4" applyFont="1" applyFill="1" applyBorder="1" applyAlignment="1">
      <alignment horizontal="justify" vertical="center" wrapText="1"/>
    </xf>
    <xf numFmtId="167" fontId="17" fillId="0" borderId="3" xfId="5" applyNumberFormat="1" applyFont="1" applyFill="1" applyBorder="1" applyAlignment="1">
      <alignment horizontal="left" vertical="center" wrapText="1"/>
    </xf>
    <xf numFmtId="0" fontId="17" fillId="0" borderId="4" xfId="1" applyFont="1" applyFill="1" applyAlignment="1">
      <alignment horizontal="left" vertical="center" wrapText="1"/>
    </xf>
    <xf numFmtId="0" fontId="0" fillId="0" borderId="1" xfId="4" applyFont="1" applyFill="1" applyBorder="1" applyAlignment="1">
      <alignment horizontal="justify" vertical="center" wrapText="1"/>
    </xf>
    <xf numFmtId="164" fontId="0" fillId="3" borderId="1" xfId="0" applyNumberFormat="1" applyFont="1" applyFill="1" applyBorder="1" applyAlignment="1">
      <alignment horizontal="left" vertical="center" wrapText="1"/>
    </xf>
    <xf numFmtId="173" fontId="24" fillId="3" borderId="1" xfId="13" applyNumberFormat="1" applyFont="1" applyFill="1" applyBorder="1" applyAlignment="1">
      <alignment horizontal="justify" vertical="center" wrapText="1"/>
    </xf>
    <xf numFmtId="164" fontId="14" fillId="4" borderId="15" xfId="1" applyNumberFormat="1" applyBorder="1" applyAlignment="1">
      <alignment horizontal="left" vertical="center" wrapText="1"/>
    </xf>
    <xf numFmtId="164" fontId="5" fillId="0" borderId="1" xfId="6" applyNumberFormat="1" applyFont="1" applyFill="1" applyBorder="1" applyAlignment="1">
      <alignment horizontal="left" vertical="center" wrapText="1"/>
    </xf>
    <xf numFmtId="164" fontId="5" fillId="0" borderId="0" xfId="6" applyNumberFormat="1" applyFont="1" applyFill="1" applyAlignment="1">
      <alignment horizontal="left" vertical="center" wrapText="1"/>
    </xf>
    <xf numFmtId="164" fontId="16" fillId="0" borderId="1" xfId="6" applyNumberFormat="1" applyFont="1" applyFill="1" applyBorder="1" applyAlignment="1">
      <alignment horizontal="left" vertical="center" wrapText="1"/>
    </xf>
    <xf numFmtId="164" fontId="5" fillId="0" borderId="0" xfId="6" applyFont="1" applyFill="1" applyBorder="1" applyAlignment="1">
      <alignment horizontal="left" vertical="center" wrapText="1"/>
    </xf>
    <xf numFmtId="164" fontId="5" fillId="0" borderId="0" xfId="6" applyNumberFormat="1" applyFont="1" applyFill="1" applyBorder="1" applyAlignment="1">
      <alignment horizontal="left" vertical="center" wrapText="1"/>
    </xf>
    <xf numFmtId="174" fontId="5" fillId="0" borderId="1" xfId="6" applyNumberFormat="1" applyFont="1" applyFill="1" applyBorder="1" applyAlignment="1">
      <alignment horizontal="left" vertical="center" wrapText="1"/>
    </xf>
    <xf numFmtId="164" fontId="5" fillId="0" borderId="0" xfId="0" applyNumberFormat="1" applyFont="1" applyFill="1" applyBorder="1" applyAlignment="1">
      <alignment horizontal="left" vertical="center" wrapText="1"/>
    </xf>
    <xf numFmtId="164" fontId="6" fillId="0" borderId="0" xfId="0" applyNumberFormat="1" applyFont="1" applyFill="1" applyBorder="1" applyAlignment="1">
      <alignment horizontal="left" vertical="center" wrapText="1"/>
    </xf>
    <xf numFmtId="164" fontId="6" fillId="0" borderId="0" xfId="0" applyNumberFormat="1" applyFont="1" applyFill="1" applyAlignment="1">
      <alignment horizontal="left" vertical="center" wrapText="1"/>
    </xf>
    <xf numFmtId="164" fontId="0" fillId="0" borderId="1" xfId="6" applyNumberFormat="1" applyFont="1" applyFill="1" applyBorder="1" applyAlignment="1">
      <alignment horizontal="left" vertical="center" wrapText="1"/>
    </xf>
    <xf numFmtId="164" fontId="0" fillId="0" borderId="1" xfId="9" applyNumberFormat="1" applyFont="1" applyFill="1" applyBorder="1" applyAlignment="1">
      <alignment horizontal="left" vertical="center" wrapText="1"/>
    </xf>
    <xf numFmtId="164" fontId="0" fillId="0" borderId="1" xfId="6" applyNumberFormat="1" applyFont="1" applyFill="1" applyBorder="1" applyAlignment="1">
      <alignment horizontal="left" vertical="center"/>
    </xf>
    <xf numFmtId="164" fontId="0" fillId="0" borderId="0" xfId="6" applyNumberFormat="1" applyFont="1" applyFill="1" applyAlignment="1">
      <alignment horizontal="left" vertical="center" wrapText="1"/>
    </xf>
    <xf numFmtId="164" fontId="0" fillId="0" borderId="1" xfId="0" applyNumberFormat="1" applyFont="1" applyFill="1" applyBorder="1" applyAlignment="1">
      <alignment horizontal="left" vertical="center" wrapText="1"/>
    </xf>
    <xf numFmtId="164" fontId="0" fillId="0" borderId="0" xfId="6" applyNumberFormat="1" applyFont="1" applyFill="1" applyBorder="1" applyAlignment="1">
      <alignment horizontal="left" vertical="center" wrapText="1"/>
    </xf>
    <xf numFmtId="164" fontId="17" fillId="0" borderId="1" xfId="6" applyNumberFormat="1" applyFont="1" applyFill="1" applyBorder="1" applyAlignment="1">
      <alignment horizontal="left" vertical="center" wrapText="1"/>
    </xf>
    <xf numFmtId="164" fontId="17" fillId="0" borderId="1" xfId="6" applyNumberFormat="1" applyFont="1" applyFill="1" applyBorder="1" applyAlignment="1">
      <alignment horizontal="left" vertical="center"/>
    </xf>
    <xf numFmtId="1" fontId="14" fillId="4" borderId="17" xfId="5" applyNumberFormat="1" applyFont="1" applyFill="1" applyBorder="1" applyAlignment="1">
      <alignment horizontal="left" vertical="center" wrapText="1"/>
    </xf>
    <xf numFmtId="164" fontId="14" fillId="4" borderId="17" xfId="1" applyNumberFormat="1" applyBorder="1" applyAlignment="1">
      <alignment horizontal="left" vertical="center" wrapText="1"/>
    </xf>
    <xf numFmtId="164" fontId="15" fillId="5" borderId="1" xfId="2" applyNumberFormat="1" applyFill="1" applyBorder="1" applyAlignment="1">
      <alignment horizontal="left" vertical="center" wrapText="1"/>
    </xf>
    <xf numFmtId="164" fontId="5" fillId="5" borderId="1" xfId="0" applyNumberFormat="1" applyFont="1" applyFill="1" applyBorder="1" applyAlignment="1">
      <alignment horizontal="left" vertical="center" wrapText="1"/>
    </xf>
    <xf numFmtId="1" fontId="14" fillId="5" borderId="1" xfId="1" applyNumberFormat="1" applyFill="1" applyBorder="1" applyAlignment="1">
      <alignment horizontal="left" vertical="center" wrapText="1"/>
    </xf>
    <xf numFmtId="164" fontId="14" fillId="5" borderId="1" xfId="1" applyNumberFormat="1" applyFill="1" applyBorder="1" applyAlignment="1">
      <alignment horizontal="left" vertical="center" wrapText="1"/>
    </xf>
    <xf numFmtId="1" fontId="14" fillId="4" borderId="15" xfId="5" applyNumberFormat="1" applyFont="1" applyFill="1" applyBorder="1" applyAlignment="1">
      <alignment horizontal="left" vertical="center" wrapText="1"/>
    </xf>
    <xf numFmtId="0" fontId="5" fillId="0" borderId="1" xfId="4" applyFont="1" applyFill="1" applyBorder="1" applyAlignment="1">
      <alignment horizontal="center" vertical="center" wrapText="1"/>
    </xf>
    <xf numFmtId="0" fontId="0" fillId="0" borderId="1" xfId="0" applyFont="1" applyFill="1" applyBorder="1" applyAlignment="1">
      <alignment horizontal="center" vertical="center"/>
    </xf>
    <xf numFmtId="0" fontId="17" fillId="0" borderId="1" xfId="4" applyFont="1" applyFill="1" applyBorder="1" applyAlignment="1">
      <alignment horizontal="center" vertical="center" wrapText="1"/>
    </xf>
    <xf numFmtId="167" fontId="17" fillId="0" borderId="1" xfId="5"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4" borderId="4" xfId="1" applyAlignment="1">
      <alignment horizontal="center" vertical="center" wrapText="1"/>
    </xf>
    <xf numFmtId="0" fontId="0" fillId="3" borderId="3" xfId="0" applyFont="1" applyFill="1" applyBorder="1" applyAlignment="1">
      <alignment horizontal="left" vertical="center" wrapText="1"/>
    </xf>
    <xf numFmtId="164" fontId="0" fillId="3" borderId="1" xfId="6" applyNumberFormat="1" applyFont="1" applyFill="1" applyBorder="1" applyAlignment="1">
      <alignment horizontal="left" vertical="center" wrapText="1"/>
    </xf>
    <xf numFmtId="164" fontId="4" fillId="3" borderId="0" xfId="0" applyNumberFormat="1" applyFont="1" applyFill="1" applyBorder="1" applyAlignment="1">
      <alignment horizontal="left" vertical="center" wrapText="1"/>
    </xf>
    <xf numFmtId="41" fontId="4" fillId="3" borderId="0" xfId="0" applyNumberFormat="1"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26" fillId="0" borderId="0" xfId="7" applyFont="1" applyFill="1" applyBorder="1" applyAlignment="1">
      <alignment horizontal="justify" vertical="center" wrapText="1"/>
    </xf>
    <xf numFmtId="164" fontId="4" fillId="3" borderId="0" xfId="6" applyFont="1" applyFill="1" applyBorder="1" applyAlignment="1">
      <alignment horizontal="left" vertical="center" wrapText="1"/>
    </xf>
    <xf numFmtId="164" fontId="4" fillId="3" borderId="0" xfId="0" applyNumberFormat="1" applyFont="1" applyFill="1" applyAlignment="1">
      <alignment horizontal="left" vertical="center" wrapText="1"/>
    </xf>
    <xf numFmtId="164" fontId="27" fillId="5" borderId="5" xfId="2" applyNumberFormat="1" applyFont="1" applyAlignment="1">
      <alignment horizontal="left" vertical="center" wrapText="1"/>
    </xf>
    <xf numFmtId="0" fontId="21" fillId="4" borderId="4" xfId="1" applyFont="1" applyAlignment="1">
      <alignment horizontal="center" vertical="center" wrapText="1"/>
    </xf>
    <xf numFmtId="0" fontId="14" fillId="4" borderId="17" xfId="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justify" vertical="center" wrapText="1"/>
    </xf>
    <xf numFmtId="0" fontId="26" fillId="3" borderId="0" xfId="0" applyFont="1" applyFill="1" applyBorder="1" applyAlignment="1">
      <alignment horizontal="justify" vertical="center" wrapText="1"/>
    </xf>
    <xf numFmtId="164" fontId="26" fillId="3" borderId="0" xfId="0" applyNumberFormat="1" applyFont="1" applyFill="1" applyBorder="1" applyAlignment="1">
      <alignment horizontal="left" vertical="center" wrapText="1"/>
    </xf>
    <xf numFmtId="0" fontId="0" fillId="3" borderId="1" xfId="0" applyFont="1" applyFill="1" applyBorder="1" applyAlignment="1">
      <alignment horizontal="justify" vertical="center" wrapText="1"/>
    </xf>
    <xf numFmtId="0" fontId="22" fillId="3" borderId="1" xfId="0" applyFont="1" applyFill="1" applyBorder="1" applyAlignment="1">
      <alignment horizontal="center" vertical="center"/>
    </xf>
    <xf numFmtId="173" fontId="29" fillId="2" borderId="1" xfId="13" applyNumberFormat="1" applyFont="1" applyFill="1" applyBorder="1" applyAlignment="1">
      <alignment horizontal="center" vertical="center" wrapText="1"/>
    </xf>
    <xf numFmtId="164" fontId="14" fillId="5" borderId="1" xfId="1" applyNumberFormat="1" applyFill="1" applyBorder="1" applyAlignment="1">
      <alignment horizontal="left" vertical="center" wrapText="1"/>
    </xf>
    <xf numFmtId="0" fontId="14" fillId="4" borderId="4" xfId="1" applyAlignment="1">
      <alignment horizontal="left" vertical="center" wrapText="1"/>
    </xf>
    <xf numFmtId="0" fontId="3" fillId="6" borderId="5" xfId="3" applyFont="1" applyAlignment="1">
      <alignment horizontal="left" vertical="center" wrapText="1"/>
    </xf>
    <xf numFmtId="0" fontId="4" fillId="6" borderId="5" xfId="3" applyFont="1" applyAlignment="1">
      <alignment horizontal="left" vertical="center" wrapText="1"/>
    </xf>
    <xf numFmtId="3" fontId="28" fillId="5" borderId="5" xfId="2" applyNumberFormat="1" applyFont="1" applyAlignment="1">
      <alignment horizontal="left" vertical="center" wrapText="1"/>
    </xf>
    <xf numFmtId="0" fontId="21" fillId="4" borderId="4" xfId="1" applyFont="1" applyAlignment="1">
      <alignment horizontal="justify" vertical="center" wrapText="1"/>
    </xf>
    <xf numFmtId="0" fontId="21" fillId="4" borderId="15" xfId="1" applyFont="1" applyBorder="1" applyAlignment="1">
      <alignment horizontal="justify" vertical="center" wrapText="1"/>
    </xf>
    <xf numFmtId="0" fontId="14" fillId="4" borderId="4" xfId="1" applyAlignment="1">
      <alignment horizontal="center" vertical="center" wrapText="1"/>
    </xf>
    <xf numFmtId="0" fontId="14" fillId="4" borderId="15" xfId="1" applyBorder="1" applyAlignment="1">
      <alignment horizontal="center" vertical="center" wrapText="1"/>
    </xf>
    <xf numFmtId="0" fontId="14" fillId="4" borderId="4" xfId="1" applyAlignment="1">
      <alignment horizontal="justify" vertical="center" wrapText="1"/>
    </xf>
    <xf numFmtId="164" fontId="15" fillId="5" borderId="12" xfId="2" applyNumberFormat="1" applyBorder="1" applyAlignment="1">
      <alignment horizontal="left" vertical="center" wrapText="1"/>
    </xf>
    <xf numFmtId="164" fontId="15" fillId="5" borderId="13" xfId="2" applyNumberFormat="1" applyBorder="1" applyAlignment="1">
      <alignment horizontal="left" vertical="center" wrapText="1"/>
    </xf>
    <xf numFmtId="164" fontId="15" fillId="5" borderId="1" xfId="2" applyNumberFormat="1" applyFill="1" applyBorder="1" applyAlignment="1">
      <alignment horizontal="left" vertical="center" wrapText="1"/>
    </xf>
    <xf numFmtId="0" fontId="13" fillId="0" borderId="6" xfId="0" applyFont="1" applyBorder="1" applyAlignment="1">
      <alignment horizontal="left" vertical="center" wrapText="1" readingOrder="1"/>
    </xf>
    <xf numFmtId="0" fontId="13" fillId="0" borderId="7" xfId="0" applyFont="1" applyBorder="1" applyAlignment="1">
      <alignment horizontal="left" vertical="center" wrapText="1" readingOrder="1"/>
    </xf>
    <xf numFmtId="0" fontId="13" fillId="0" borderId="8" xfId="0" applyFont="1" applyBorder="1" applyAlignment="1">
      <alignment horizontal="left" vertical="center" wrapText="1" readingOrder="1"/>
    </xf>
    <xf numFmtId="0" fontId="13" fillId="0" borderId="9" xfId="0" applyFont="1" applyBorder="1" applyAlignment="1">
      <alignment horizontal="left" vertical="center" wrapText="1" readingOrder="1"/>
    </xf>
    <xf numFmtId="0" fontId="13" fillId="0" borderId="10" xfId="0" applyFont="1" applyBorder="1" applyAlignment="1">
      <alignment horizontal="left" vertical="center" wrapText="1" readingOrder="1"/>
    </xf>
    <xf numFmtId="0" fontId="13" fillId="0" borderId="11" xfId="0" applyFont="1" applyBorder="1" applyAlignment="1">
      <alignment horizontal="left" vertical="center" wrapText="1" readingOrder="1"/>
    </xf>
    <xf numFmtId="4" fontId="15" fillId="5" borderId="5" xfId="2" applyNumberFormat="1" applyFont="1" applyAlignment="1">
      <alignment horizontal="left" vertical="center" wrapText="1"/>
    </xf>
    <xf numFmtId="3" fontId="15" fillId="5" borderId="5" xfId="2" applyNumberFormat="1" applyAlignment="1">
      <alignment horizontal="left" vertical="center" wrapText="1"/>
    </xf>
    <xf numFmtId="0" fontId="15" fillId="5" borderId="12" xfId="2" applyBorder="1" applyAlignment="1">
      <alignment horizontal="left" vertical="center" wrapText="1"/>
    </xf>
    <xf numFmtId="0" fontId="15" fillId="5" borderId="13" xfId="2" applyBorder="1" applyAlignment="1">
      <alignment horizontal="left" vertical="center" wrapText="1"/>
    </xf>
    <xf numFmtId="0" fontId="15" fillId="5" borderId="14" xfId="2" applyBorder="1" applyAlignment="1">
      <alignment horizontal="left" vertical="center" wrapText="1"/>
    </xf>
    <xf numFmtId="0" fontId="0" fillId="6" borderId="5" xfId="3" applyFont="1" applyAlignment="1">
      <alignment horizontal="left" vertical="center" wrapText="1"/>
    </xf>
    <xf numFmtId="0" fontId="25" fillId="6" borderId="5" xfId="3" applyFont="1" applyAlignment="1">
      <alignment horizontal="left" vertical="center" wrapText="1"/>
    </xf>
    <xf numFmtId="1" fontId="14" fillId="4" borderId="17" xfId="1" applyNumberFormat="1" applyBorder="1" applyAlignment="1">
      <alignment horizontal="left" vertical="center" wrapText="1"/>
    </xf>
    <xf numFmtId="1" fontId="14" fillId="4" borderId="20" xfId="1" applyNumberFormat="1" applyBorder="1" applyAlignment="1">
      <alignment horizontal="left" vertical="center" wrapText="1"/>
    </xf>
    <xf numFmtId="1" fontId="14" fillId="4" borderId="21" xfId="1" applyNumberFormat="1" applyBorder="1" applyAlignment="1">
      <alignment horizontal="left" vertical="center" wrapText="1"/>
    </xf>
    <xf numFmtId="1" fontId="14" fillId="7" borderId="17" xfId="1" applyNumberFormat="1" applyFill="1" applyBorder="1" applyAlignment="1">
      <alignment horizontal="left" vertical="center" wrapText="1"/>
    </xf>
    <xf numFmtId="1" fontId="14" fillId="7" borderId="20" xfId="1" applyNumberFormat="1" applyFill="1" applyBorder="1" applyAlignment="1">
      <alignment horizontal="left" vertical="center" wrapText="1"/>
    </xf>
    <xf numFmtId="1" fontId="14" fillId="7" borderId="21" xfId="1" applyNumberFormat="1" applyFill="1" applyBorder="1" applyAlignment="1">
      <alignment horizontal="left" vertical="center" wrapText="1"/>
    </xf>
    <xf numFmtId="1" fontId="14" fillId="4" borderId="17" xfId="1" applyNumberFormat="1" applyBorder="1" applyAlignment="1">
      <alignment horizontal="center" vertical="center" wrapText="1"/>
    </xf>
    <xf numFmtId="1" fontId="14" fillId="4" borderId="20" xfId="1" applyNumberFormat="1" applyBorder="1" applyAlignment="1">
      <alignment horizontal="center" vertical="center" wrapText="1"/>
    </xf>
    <xf numFmtId="1" fontId="14" fillId="4" borderId="21" xfId="1" applyNumberFormat="1" applyBorder="1" applyAlignment="1">
      <alignment horizontal="center" vertical="center" wrapText="1"/>
    </xf>
    <xf numFmtId="164" fontId="15" fillId="5" borderId="14" xfId="2" applyNumberFormat="1" applyBorder="1" applyAlignment="1">
      <alignment horizontal="left" vertical="center" wrapText="1"/>
    </xf>
    <xf numFmtId="164" fontId="15" fillId="5" borderId="19" xfId="2" applyNumberFormat="1" applyBorder="1" applyAlignment="1">
      <alignment horizontal="left" vertical="center" wrapText="1"/>
    </xf>
    <xf numFmtId="164" fontId="14" fillId="4" borderId="4" xfId="1" applyNumberFormat="1" applyAlignment="1">
      <alignment horizontal="left" vertical="center" wrapText="1"/>
    </xf>
    <xf numFmtId="164" fontId="14" fillId="4" borderId="15" xfId="1" applyNumberFormat="1" applyBorder="1" applyAlignment="1">
      <alignment horizontal="left" vertical="center" wrapText="1"/>
    </xf>
  </cellXfs>
  <cellStyles count="14">
    <cellStyle name="KPT04" xfId="7"/>
    <cellStyle name="KPT06_alter" xfId="2"/>
    <cellStyle name="KPT06_contrast" xfId="3"/>
    <cellStyle name="KPT06_fill" xfId="4"/>
    <cellStyle name="KPT06_Main" xfId="1"/>
    <cellStyle name="Millares" xfId="5" builtinId="3"/>
    <cellStyle name="Millares [0]" xfId="13" builtinId="6"/>
    <cellStyle name="Millares [0] 2" xfId="10"/>
    <cellStyle name="Millares [0] 3" xfId="12"/>
    <cellStyle name="Millares 2" xfId="9"/>
    <cellStyle name="Millares 3" xfId="11"/>
    <cellStyle name="Moneda" xfId="6" builtinId="4"/>
    <cellStyle name="Moneda 2 2" xfId="8"/>
    <cellStyle name="Normal" xfId="0" builtinId="0"/>
  </cellStyles>
  <dxfs count="0"/>
  <tableStyles count="0" defaultTableStyle="TableStyleMedium2" defaultPivotStyle="PivotStyleLight16"/>
  <colors>
    <mruColors>
      <color rgb="FF7BCBE5"/>
      <color rgb="FF99FF66"/>
      <color rgb="FF66FF66"/>
      <color rgb="FF39727F"/>
      <color rgb="FF1C2F33"/>
      <color rgb="FF6EBACC"/>
      <color rgb="FF7D6E99"/>
      <color rgb="FF522B57"/>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149677</xdr:colOff>
      <xdr:row>0</xdr:row>
      <xdr:rowOff>287451</xdr:rowOff>
    </xdr:from>
    <xdr:to>
      <xdr:col>3</xdr:col>
      <xdr:colOff>456860</xdr:colOff>
      <xdr:row>0</xdr:row>
      <xdr:rowOff>1020536</xdr:rowOff>
    </xdr:to>
    <xdr:pic>
      <xdr:nvPicPr>
        <xdr:cNvPr id="3" name="Imagen 2">
          <a:extLst>
            <a:ext uri="{FF2B5EF4-FFF2-40B4-BE49-F238E27FC236}">
              <a16:creationId xmlns:a16="http://schemas.microsoft.com/office/drawing/2014/main" id="{DF62EBE8-FF60-48F4-A58D-B12E171CA8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677" y="287451"/>
          <a:ext cx="5802861" cy="733085"/>
        </a:xfrm>
        <a:prstGeom prst="rect">
          <a:avLst/>
        </a:prstGeom>
      </xdr:spPr>
    </xdr:pic>
    <xdr:clientData/>
  </xdr:twoCellAnchor>
  <xdr:twoCellAnchor editAs="oneCell">
    <xdr:from>
      <xdr:col>6</xdr:col>
      <xdr:colOff>83044</xdr:colOff>
      <xdr:row>0</xdr:row>
      <xdr:rowOff>258537</xdr:rowOff>
    </xdr:from>
    <xdr:to>
      <xdr:col>7</xdr:col>
      <xdr:colOff>33194</xdr:colOff>
      <xdr:row>0</xdr:row>
      <xdr:rowOff>1006929</xdr:rowOff>
    </xdr:to>
    <xdr:pic>
      <xdr:nvPicPr>
        <xdr:cNvPr id="4" name="Imagen 3">
          <a:extLst>
            <a:ext uri="{FF2B5EF4-FFF2-40B4-BE49-F238E27FC236}">
              <a16:creationId xmlns:a16="http://schemas.microsoft.com/office/drawing/2014/main" id="{A6031C77-3DAE-4FB5-8590-F063DD9CCD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50544" y="258537"/>
          <a:ext cx="1562599" cy="7483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EZ242"/>
  <sheetViews>
    <sheetView showGridLines="0" showRowColHeaders="0" tabSelected="1" zoomScale="60" zoomScaleNormal="60" workbookViewId="0">
      <selection activeCell="A8" sqref="A8:A9"/>
    </sheetView>
  </sheetViews>
  <sheetFormatPr baseColWidth="10" defaultColWidth="11.42578125" defaultRowHeight="15" x14ac:dyDescent="0.25"/>
  <cols>
    <col min="1" max="1" width="18.85546875" style="18" customWidth="1"/>
    <col min="2" max="2" width="40.7109375" style="92" customWidth="1"/>
    <col min="3" max="3" width="22.5703125" style="112" customWidth="1"/>
    <col min="4" max="4" width="27" style="129" customWidth="1"/>
    <col min="5" max="5" width="27.42578125" style="28" customWidth="1"/>
    <col min="6" max="6" width="27.7109375" style="28" customWidth="1"/>
    <col min="7" max="7" width="24.140625" style="28" customWidth="1"/>
    <col min="8" max="8" width="26" style="28" customWidth="1"/>
    <col min="9" max="9" width="23.85546875" style="28" customWidth="1"/>
    <col min="10" max="10" width="22" style="28" bestFit="1" customWidth="1"/>
    <col min="11" max="11" width="23.7109375" style="28" customWidth="1"/>
    <col min="12" max="12" width="23.42578125" style="28" customWidth="1"/>
    <col min="13" max="13" width="22.5703125" style="28" bestFit="1" customWidth="1"/>
    <col min="14" max="14" width="13.42578125" style="28" bestFit="1" customWidth="1"/>
    <col min="15" max="15" width="22.7109375" style="28" customWidth="1"/>
    <col min="16" max="16" width="26.42578125" style="28" customWidth="1"/>
    <col min="17" max="17" width="28.5703125" style="28" customWidth="1"/>
    <col min="18" max="18" width="24.7109375" style="28" customWidth="1"/>
    <col min="19" max="19" width="23" style="28" customWidth="1"/>
    <col min="20" max="20" width="21.5703125" style="28" customWidth="1"/>
    <col min="21" max="21" width="19.7109375" style="28" customWidth="1"/>
    <col min="22" max="22" width="21.42578125" style="28" bestFit="1" customWidth="1"/>
    <col min="23" max="23" width="20.85546875" style="28" customWidth="1"/>
    <col min="24" max="24" width="15.140625" style="28" customWidth="1"/>
    <col min="25" max="25" width="11.28515625" style="28" bestFit="1" customWidth="1"/>
    <col min="26" max="26" width="23" style="28" customWidth="1"/>
    <col min="27" max="27" width="24.5703125" style="28" customWidth="1"/>
    <col min="28" max="30" width="23" style="28" customWidth="1"/>
    <col min="31" max="31" width="22.28515625" style="28" customWidth="1"/>
    <col min="32" max="32" width="14.42578125" style="28" bestFit="1" customWidth="1"/>
    <col min="33" max="33" width="21.7109375" style="28" customWidth="1"/>
    <col min="34" max="34" width="23.28515625" style="28" customWidth="1"/>
    <col min="35" max="35" width="10.28515625" style="28" customWidth="1"/>
    <col min="36" max="36" width="11.28515625" style="28" bestFit="1" customWidth="1"/>
    <col min="37" max="37" width="23" style="28" customWidth="1"/>
    <col min="38" max="38" width="27.28515625" style="28" customWidth="1"/>
    <col min="39" max="39" width="23" style="28" customWidth="1"/>
    <col min="40" max="40" width="24.28515625" style="28" customWidth="1"/>
    <col min="41" max="41" width="23" style="28" customWidth="1"/>
    <col min="42" max="42" width="21.140625" style="28" customWidth="1"/>
    <col min="43" max="43" width="19.28515625" style="28" customWidth="1"/>
    <col min="44" max="44" width="22.85546875" style="28" customWidth="1"/>
    <col min="45" max="45" width="20.7109375" style="28" customWidth="1"/>
    <col min="46" max="46" width="17.7109375" style="28" bestFit="1" customWidth="1"/>
    <col min="47" max="47" width="14.85546875" style="28" customWidth="1"/>
    <col min="48" max="48" width="23" style="28" customWidth="1"/>
    <col min="49" max="49" width="25" style="18" customWidth="1"/>
    <col min="50" max="50" width="29.42578125" style="17" customWidth="1"/>
    <col min="51" max="110" width="11.42578125" style="17"/>
    <col min="111" max="111" width="11.42578125" style="26"/>
    <col min="112" max="112" width="23.7109375" style="26" customWidth="1"/>
    <col min="113" max="113" width="17.140625" style="26" customWidth="1"/>
    <col min="114" max="114" width="11.42578125" style="26"/>
    <col min="115" max="115" width="18" style="26" bestFit="1" customWidth="1"/>
    <col min="116" max="116" width="11.42578125" style="26"/>
    <col min="117" max="122" width="11.42578125" style="27"/>
    <col min="123" max="123" width="18" style="27" bestFit="1" customWidth="1"/>
    <col min="124" max="124" width="19.140625" style="27" bestFit="1" customWidth="1"/>
    <col min="125" max="125" width="11.42578125" style="27"/>
    <col min="126" max="126" width="19.140625" style="27" bestFit="1" customWidth="1"/>
    <col min="127" max="133" width="11.42578125" style="27"/>
    <col min="134" max="134" width="18" style="27" bestFit="1" customWidth="1"/>
    <col min="135" max="135" width="19.140625" style="27" bestFit="1" customWidth="1"/>
    <col min="136" max="136" width="11.42578125" style="27"/>
    <col min="137" max="137" width="19.140625" style="27" bestFit="1" customWidth="1"/>
    <col min="138" max="144" width="11.42578125" style="27"/>
    <col min="145" max="145" width="18" style="27" bestFit="1" customWidth="1"/>
    <col min="146" max="146" width="19.140625" style="27" bestFit="1" customWidth="1"/>
    <col min="147" max="147" width="11.42578125" style="27"/>
    <col min="148" max="148" width="19.140625" style="27" bestFit="1" customWidth="1"/>
    <col min="149" max="155" width="11.42578125" style="27"/>
    <col min="156" max="156" width="20.140625" style="27" bestFit="1" customWidth="1"/>
    <col min="157" max="16384" width="11.42578125" style="27"/>
  </cols>
  <sheetData>
    <row r="1" spans="1:116" s="11" customFormat="1" ht="92.25" customHeight="1" x14ac:dyDescent="0.25">
      <c r="A1" s="9"/>
      <c r="B1" s="69"/>
      <c r="C1" s="94"/>
      <c r="D1" s="113"/>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row>
    <row r="2" spans="1:116" s="11" customFormat="1" ht="27.75" customHeight="1" x14ac:dyDescent="0.25">
      <c r="A2" s="20" t="s">
        <v>0</v>
      </c>
      <c r="B2" s="70"/>
      <c r="C2" s="95"/>
      <c r="D2" s="114"/>
      <c r="E2" s="19"/>
      <c r="F2" s="19"/>
      <c r="G2" s="19"/>
      <c r="H2" s="19"/>
      <c r="I2" s="19"/>
      <c r="J2" s="19"/>
      <c r="K2" s="19"/>
      <c r="L2" s="19"/>
      <c r="M2" s="19"/>
      <c r="N2" s="19"/>
      <c r="O2" s="21"/>
      <c r="P2" s="21"/>
      <c r="Q2" s="21"/>
      <c r="R2" s="21"/>
      <c r="S2" s="21"/>
      <c r="T2" s="21"/>
      <c r="U2" s="21"/>
      <c r="V2" s="21"/>
      <c r="W2" s="21"/>
      <c r="X2" s="21"/>
      <c r="Y2" s="21"/>
      <c r="Z2" s="21"/>
      <c r="AA2" s="21"/>
      <c r="AB2" s="21"/>
      <c r="AC2" s="19"/>
      <c r="AD2" s="19"/>
      <c r="AE2" s="19"/>
      <c r="AF2" s="19"/>
      <c r="AG2" s="19"/>
      <c r="AH2" s="19"/>
      <c r="AI2" s="19"/>
      <c r="AJ2" s="19"/>
      <c r="AK2" s="19"/>
      <c r="AL2" s="19"/>
      <c r="AM2" s="19"/>
      <c r="AN2" s="19"/>
      <c r="AO2" s="19"/>
      <c r="AP2" s="19"/>
      <c r="AQ2" s="19"/>
      <c r="AR2" s="19"/>
      <c r="AS2" s="19"/>
      <c r="AT2" s="19"/>
      <c r="AU2" s="19"/>
      <c r="AV2" s="1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row>
    <row r="3" spans="1:116" s="11" customFormat="1" ht="15" customHeight="1" x14ac:dyDescent="0.25">
      <c r="A3" s="2" t="s">
        <v>1</v>
      </c>
      <c r="B3" s="71" t="s">
        <v>112</v>
      </c>
      <c r="C3" s="96"/>
      <c r="D3" s="115"/>
      <c r="E3" s="3"/>
      <c r="F3" s="19"/>
      <c r="G3" s="19"/>
      <c r="H3" s="209" t="s">
        <v>2</v>
      </c>
      <c r="I3" s="210"/>
      <c r="J3" s="210"/>
      <c r="K3" s="210"/>
      <c r="L3" s="210"/>
      <c r="M3" s="210"/>
      <c r="N3" s="210"/>
      <c r="O3" s="210"/>
      <c r="P3" s="210"/>
      <c r="Q3" s="210"/>
      <c r="R3" s="211"/>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row>
    <row r="4" spans="1:116" s="11" customFormat="1" x14ac:dyDescent="0.25">
      <c r="A4" s="2" t="s">
        <v>3</v>
      </c>
      <c r="B4" s="71" t="s">
        <v>113</v>
      </c>
      <c r="C4" s="96"/>
      <c r="D4" s="115"/>
      <c r="E4" s="3"/>
      <c r="F4" s="19"/>
      <c r="G4" s="19"/>
      <c r="H4" s="212"/>
      <c r="I4" s="213"/>
      <c r="J4" s="213"/>
      <c r="K4" s="213"/>
      <c r="L4" s="213"/>
      <c r="M4" s="213"/>
      <c r="N4" s="213"/>
      <c r="O4" s="213"/>
      <c r="P4" s="213"/>
      <c r="Q4" s="213"/>
      <c r="R4" s="214"/>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row>
    <row r="5" spans="1:116" s="11" customFormat="1" x14ac:dyDescent="0.25">
      <c r="A5" s="199" t="s">
        <v>4</v>
      </c>
      <c r="B5" s="198" t="s">
        <v>70</v>
      </c>
      <c r="C5" s="198"/>
      <c r="D5" s="198"/>
      <c r="E5" s="3"/>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row>
    <row r="6" spans="1:116" s="11" customFormat="1" ht="14.25" customHeight="1" x14ac:dyDescent="0.25">
      <c r="A6" s="199"/>
      <c r="B6" s="198"/>
      <c r="C6" s="198"/>
      <c r="D6" s="198"/>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row>
    <row r="7" spans="1:116" s="13" customFormat="1" ht="19.5" customHeight="1" x14ac:dyDescent="0.25">
      <c r="A7" s="8"/>
      <c r="B7" s="72"/>
      <c r="C7" s="97"/>
      <c r="D7" s="116"/>
      <c r="E7" s="200">
        <f>SUM(E10:O28)</f>
        <v>295335782117.67993</v>
      </c>
      <c r="F7" s="200"/>
      <c r="G7" s="200"/>
      <c r="H7" s="200"/>
      <c r="I7" s="200"/>
      <c r="J7" s="200"/>
      <c r="K7" s="200"/>
      <c r="L7" s="200"/>
      <c r="M7" s="200"/>
      <c r="N7" s="200"/>
      <c r="O7" s="200"/>
      <c r="P7" s="215">
        <f>SUM(P10:Z28)</f>
        <v>270486144899.49216</v>
      </c>
      <c r="Q7" s="215"/>
      <c r="R7" s="215"/>
      <c r="S7" s="215"/>
      <c r="T7" s="215"/>
      <c r="U7" s="215"/>
      <c r="V7" s="215"/>
      <c r="W7" s="215"/>
      <c r="X7" s="215"/>
      <c r="Y7" s="215"/>
      <c r="Z7" s="215"/>
      <c r="AA7" s="216">
        <f>SUM(AA10:AK28)</f>
        <v>288761569704.01459</v>
      </c>
      <c r="AB7" s="216"/>
      <c r="AC7" s="216"/>
      <c r="AD7" s="216"/>
      <c r="AE7" s="216"/>
      <c r="AF7" s="216"/>
      <c r="AG7" s="216"/>
      <c r="AH7" s="216"/>
      <c r="AI7" s="216"/>
      <c r="AJ7" s="216"/>
      <c r="AK7" s="216"/>
      <c r="AL7" s="216">
        <f>SUM(AL10:AV28)</f>
        <v>297943315555.95026</v>
      </c>
      <c r="AM7" s="216"/>
      <c r="AN7" s="216"/>
      <c r="AO7" s="216"/>
      <c r="AP7" s="216"/>
      <c r="AQ7" s="216"/>
      <c r="AR7" s="216"/>
      <c r="AS7" s="216"/>
      <c r="AT7" s="216"/>
      <c r="AU7" s="216"/>
      <c r="AV7" s="216"/>
      <c r="AW7" s="22"/>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11"/>
      <c r="DH7" s="11"/>
      <c r="DI7" s="11"/>
      <c r="DJ7" s="11"/>
      <c r="DK7" s="11"/>
      <c r="DL7" s="11"/>
    </row>
    <row r="8" spans="1:116" s="13" customFormat="1" x14ac:dyDescent="0.25">
      <c r="A8" s="197" t="s">
        <v>5</v>
      </c>
      <c r="B8" s="205" t="s">
        <v>6</v>
      </c>
      <c r="C8" s="203" t="s">
        <v>7</v>
      </c>
      <c r="D8" s="201" t="s">
        <v>8</v>
      </c>
      <c r="E8" s="197">
        <v>2020</v>
      </c>
      <c r="F8" s="197"/>
      <c r="G8" s="197"/>
      <c r="H8" s="197"/>
      <c r="I8" s="197"/>
      <c r="J8" s="197"/>
      <c r="K8" s="197"/>
      <c r="L8" s="197"/>
      <c r="M8" s="197"/>
      <c r="N8" s="197"/>
      <c r="O8" s="197"/>
      <c r="P8" s="197">
        <v>2021</v>
      </c>
      <c r="Q8" s="197"/>
      <c r="R8" s="197"/>
      <c r="S8" s="197"/>
      <c r="T8" s="197"/>
      <c r="U8" s="197"/>
      <c r="V8" s="197"/>
      <c r="W8" s="197"/>
      <c r="X8" s="197"/>
      <c r="Y8" s="197"/>
      <c r="Z8" s="197"/>
      <c r="AA8" s="197">
        <v>2022</v>
      </c>
      <c r="AB8" s="197"/>
      <c r="AC8" s="197"/>
      <c r="AD8" s="197"/>
      <c r="AE8" s="197"/>
      <c r="AF8" s="197"/>
      <c r="AG8" s="197"/>
      <c r="AH8" s="197"/>
      <c r="AI8" s="197"/>
      <c r="AJ8" s="197"/>
      <c r="AK8" s="197"/>
      <c r="AL8" s="197">
        <v>2023</v>
      </c>
      <c r="AM8" s="197"/>
      <c r="AN8" s="197"/>
      <c r="AO8" s="197"/>
      <c r="AP8" s="197"/>
      <c r="AQ8" s="197"/>
      <c r="AR8" s="197"/>
      <c r="AS8" s="197"/>
      <c r="AT8" s="197"/>
      <c r="AU8" s="197"/>
      <c r="AV8" s="197"/>
      <c r="AW8" s="197" t="s">
        <v>9</v>
      </c>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11"/>
      <c r="DH8" s="11"/>
      <c r="DI8" s="11"/>
      <c r="DJ8" s="11"/>
      <c r="DK8" s="11"/>
      <c r="DL8" s="11"/>
    </row>
    <row r="9" spans="1:116" s="13" customFormat="1" ht="84.75" customHeight="1" x14ac:dyDescent="0.25">
      <c r="A9" s="197"/>
      <c r="B9" s="205"/>
      <c r="C9" s="204"/>
      <c r="D9" s="202"/>
      <c r="E9" s="63" t="s">
        <v>10</v>
      </c>
      <c r="F9" s="63" t="s">
        <v>11</v>
      </c>
      <c r="G9" s="63" t="s">
        <v>12</v>
      </c>
      <c r="H9" s="63" t="s">
        <v>13</v>
      </c>
      <c r="I9" s="63" t="s">
        <v>14</v>
      </c>
      <c r="J9" s="63" t="s">
        <v>15</v>
      </c>
      <c r="K9" s="63" t="s">
        <v>16</v>
      </c>
      <c r="L9" s="63" t="s">
        <v>17</v>
      </c>
      <c r="M9" s="63" t="s">
        <v>18</v>
      </c>
      <c r="N9" s="63" t="s">
        <v>19</v>
      </c>
      <c r="O9" s="63" t="s">
        <v>20</v>
      </c>
      <c r="P9" s="63" t="s">
        <v>10</v>
      </c>
      <c r="Q9" s="63" t="s">
        <v>11</v>
      </c>
      <c r="R9" s="63" t="s">
        <v>12</v>
      </c>
      <c r="S9" s="63" t="s">
        <v>13</v>
      </c>
      <c r="T9" s="63" t="s">
        <v>14</v>
      </c>
      <c r="U9" s="63" t="s">
        <v>15</v>
      </c>
      <c r="V9" s="63" t="s">
        <v>16</v>
      </c>
      <c r="W9" s="63" t="s">
        <v>17</v>
      </c>
      <c r="X9" s="63" t="s">
        <v>18</v>
      </c>
      <c r="Y9" s="63" t="s">
        <v>19</v>
      </c>
      <c r="Z9" s="63" t="s">
        <v>20</v>
      </c>
      <c r="AA9" s="63" t="s">
        <v>10</v>
      </c>
      <c r="AB9" s="63" t="s">
        <v>11</v>
      </c>
      <c r="AC9" s="63" t="s">
        <v>12</v>
      </c>
      <c r="AD9" s="63" t="s">
        <v>13</v>
      </c>
      <c r="AE9" s="63" t="s">
        <v>14</v>
      </c>
      <c r="AF9" s="63" t="s">
        <v>15</v>
      </c>
      <c r="AG9" s="63" t="s">
        <v>16</v>
      </c>
      <c r="AH9" s="63" t="s">
        <v>17</v>
      </c>
      <c r="AI9" s="63" t="s">
        <v>18</v>
      </c>
      <c r="AJ9" s="63" t="s">
        <v>19</v>
      </c>
      <c r="AK9" s="63" t="s">
        <v>20</v>
      </c>
      <c r="AL9" s="63" t="s">
        <v>10</v>
      </c>
      <c r="AM9" s="63" t="s">
        <v>11</v>
      </c>
      <c r="AN9" s="63" t="s">
        <v>12</v>
      </c>
      <c r="AO9" s="63" t="s">
        <v>13</v>
      </c>
      <c r="AP9" s="63" t="s">
        <v>14</v>
      </c>
      <c r="AQ9" s="63" t="s">
        <v>15</v>
      </c>
      <c r="AR9" s="63" t="s">
        <v>16</v>
      </c>
      <c r="AS9" s="63" t="s">
        <v>17</v>
      </c>
      <c r="AT9" s="63" t="s">
        <v>18</v>
      </c>
      <c r="AU9" s="63" t="s">
        <v>19</v>
      </c>
      <c r="AV9" s="63" t="s">
        <v>20</v>
      </c>
      <c r="AW9" s="197"/>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11"/>
      <c r="DH9" s="11"/>
      <c r="DI9" s="11"/>
      <c r="DJ9" s="11"/>
      <c r="DK9" s="11"/>
      <c r="DL9" s="11"/>
    </row>
    <row r="10" spans="1:116" s="8" customFormat="1" ht="90.75" customHeight="1" x14ac:dyDescent="0.25">
      <c r="A10" s="4" t="s">
        <v>21</v>
      </c>
      <c r="B10" s="72" t="s">
        <v>125</v>
      </c>
      <c r="C10" s="93">
        <v>2201</v>
      </c>
      <c r="D10" s="76" t="s">
        <v>137</v>
      </c>
      <c r="E10" s="146">
        <v>2544575926.5799999</v>
      </c>
      <c r="F10" s="146">
        <v>5711706318.79</v>
      </c>
      <c r="G10" s="146">
        <v>158095562093.45999</v>
      </c>
      <c r="H10" s="146"/>
      <c r="I10" s="146"/>
      <c r="J10" s="55"/>
      <c r="K10" s="146">
        <v>12173030541.870001</v>
      </c>
      <c r="L10" s="146">
        <v>12633190827</v>
      </c>
      <c r="M10" s="146"/>
      <c r="N10" s="146"/>
      <c r="O10" s="146">
        <v>189259149.96000001</v>
      </c>
      <c r="P10" s="146">
        <v>1661980277.4537778</v>
      </c>
      <c r="Q10" s="146">
        <v>4649570720.1879654</v>
      </c>
      <c r="R10" s="146">
        <v>168763077602.9024</v>
      </c>
      <c r="S10" s="146"/>
      <c r="T10" s="146"/>
      <c r="U10" s="146"/>
      <c r="V10" s="146">
        <v>12209698141.98</v>
      </c>
      <c r="W10" s="146"/>
      <c r="X10" s="146"/>
      <c r="Y10" s="146"/>
      <c r="Z10" s="146"/>
      <c r="AA10" s="146">
        <v>2773668414.1865997</v>
      </c>
      <c r="AB10" s="146">
        <v>6070184967.666667</v>
      </c>
      <c r="AC10" s="146">
        <v>182189022471</v>
      </c>
      <c r="AD10" s="146"/>
      <c r="AE10" s="146"/>
      <c r="AF10" s="146"/>
      <c r="AG10" s="146">
        <v>12575989086</v>
      </c>
      <c r="AH10" s="146"/>
      <c r="AI10" s="146"/>
      <c r="AJ10" s="146"/>
      <c r="AK10" s="146"/>
      <c r="AL10" s="146">
        <v>4430970095.7185001</v>
      </c>
      <c r="AM10" s="146">
        <v>5866379992.0335484</v>
      </c>
      <c r="AN10" s="146">
        <v>196686789889</v>
      </c>
      <c r="AO10" s="146"/>
      <c r="AP10" s="146"/>
      <c r="AQ10" s="146"/>
      <c r="AR10" s="146">
        <v>12953268759</v>
      </c>
      <c r="AS10" s="146"/>
      <c r="AT10" s="146"/>
      <c r="AU10" s="146"/>
      <c r="AV10" s="146"/>
      <c r="AW10" s="146">
        <f>SUM(E10:AV10)</f>
        <v>802177925274.78943</v>
      </c>
      <c r="AX10" s="1"/>
    </row>
    <row r="11" spans="1:116" s="8" customFormat="1" ht="102" customHeight="1" x14ac:dyDescent="0.25">
      <c r="A11" s="6" t="s">
        <v>22</v>
      </c>
      <c r="B11" s="73" t="s">
        <v>130</v>
      </c>
      <c r="C11" s="170" t="s">
        <v>73</v>
      </c>
      <c r="D11" s="73" t="s">
        <v>66</v>
      </c>
      <c r="E11" s="146">
        <v>153838500</v>
      </c>
      <c r="F11" s="146">
        <v>90000000</v>
      </c>
      <c r="G11" s="146"/>
      <c r="H11" s="146"/>
      <c r="I11" s="146"/>
      <c r="J11" s="146"/>
      <c r="K11" s="146"/>
      <c r="L11" s="146"/>
      <c r="M11" s="146"/>
      <c r="N11" s="146"/>
      <c r="O11" s="146"/>
      <c r="P11" s="146">
        <v>95000000</v>
      </c>
      <c r="Q11" s="146"/>
      <c r="R11" s="146"/>
      <c r="S11" s="146"/>
      <c r="T11" s="146"/>
      <c r="U11" s="146"/>
      <c r="V11" s="146"/>
      <c r="W11" s="146"/>
      <c r="X11" s="146"/>
      <c r="Y11" s="146"/>
      <c r="Z11" s="146"/>
      <c r="AA11" s="146">
        <v>125463000</v>
      </c>
      <c r="AB11" s="146">
        <v>50011354</v>
      </c>
      <c r="AC11" s="146"/>
      <c r="AD11" s="146"/>
      <c r="AE11" s="146"/>
      <c r="AF11" s="146"/>
      <c r="AG11" s="146"/>
      <c r="AH11" s="146"/>
      <c r="AI11" s="146"/>
      <c r="AJ11" s="146"/>
      <c r="AK11" s="146"/>
      <c r="AL11" s="146">
        <v>126529000</v>
      </c>
      <c r="AM11" s="146">
        <v>50011354</v>
      </c>
      <c r="AN11" s="146"/>
      <c r="AO11" s="146"/>
      <c r="AP11" s="146"/>
      <c r="AQ11" s="146"/>
      <c r="AR11" s="146"/>
      <c r="AS11" s="146"/>
      <c r="AT11" s="146"/>
      <c r="AU11" s="146"/>
      <c r="AV11" s="146"/>
      <c r="AW11" s="146">
        <f t="shared" ref="AW11:AW28" si="0">SUM(E11:AV11)</f>
        <v>690853208</v>
      </c>
      <c r="AX11" s="1"/>
    </row>
    <row r="12" spans="1:116" s="8" customFormat="1" ht="81" customHeight="1" x14ac:dyDescent="0.25">
      <c r="A12" s="6" t="s">
        <v>23</v>
      </c>
      <c r="B12" s="73" t="s">
        <v>124</v>
      </c>
      <c r="C12" s="170">
        <v>4101</v>
      </c>
      <c r="D12" s="73" t="s">
        <v>41</v>
      </c>
      <c r="E12" s="146">
        <v>522730761</v>
      </c>
      <c r="F12" s="146"/>
      <c r="G12" s="146"/>
      <c r="H12" s="146"/>
      <c r="I12" s="146"/>
      <c r="J12" s="146"/>
      <c r="K12" s="146"/>
      <c r="L12" s="146"/>
      <c r="M12" s="146"/>
      <c r="N12" s="146"/>
      <c r="O12" s="146"/>
      <c r="P12" s="146">
        <v>205730761</v>
      </c>
      <c r="Q12" s="146"/>
      <c r="R12" s="146"/>
      <c r="S12" s="146"/>
      <c r="T12" s="146"/>
      <c r="U12" s="146"/>
      <c r="V12" s="146"/>
      <c r="W12" s="146"/>
      <c r="X12" s="146"/>
      <c r="Y12" s="146"/>
      <c r="Z12" s="146"/>
      <c r="AA12" s="146">
        <v>434100663.58000004</v>
      </c>
      <c r="AB12" s="146"/>
      <c r="AC12" s="146"/>
      <c r="AD12" s="146"/>
      <c r="AE12" s="146"/>
      <c r="AF12" s="146"/>
      <c r="AG12" s="146"/>
      <c r="AH12" s="146"/>
      <c r="AI12" s="146"/>
      <c r="AJ12" s="146"/>
      <c r="AK12" s="146"/>
      <c r="AL12" s="146">
        <v>525504348.71000004</v>
      </c>
      <c r="AM12" s="146"/>
      <c r="AN12" s="146"/>
      <c r="AO12" s="146"/>
      <c r="AP12" s="146"/>
      <c r="AQ12" s="146"/>
      <c r="AR12" s="146"/>
      <c r="AS12" s="146"/>
      <c r="AT12" s="146"/>
      <c r="AU12" s="146"/>
      <c r="AV12" s="146"/>
      <c r="AW12" s="146">
        <f t="shared" si="0"/>
        <v>1688066534.29</v>
      </c>
      <c r="AX12" s="1"/>
    </row>
    <row r="13" spans="1:116" s="8" customFormat="1" ht="85.5" customHeight="1" x14ac:dyDescent="0.25">
      <c r="A13" s="6" t="s">
        <v>24</v>
      </c>
      <c r="B13" s="73" t="s">
        <v>126</v>
      </c>
      <c r="C13" s="170">
        <v>4102</v>
      </c>
      <c r="D13" s="73" t="s">
        <v>69</v>
      </c>
      <c r="E13" s="146">
        <v>737000000</v>
      </c>
      <c r="F13" s="146"/>
      <c r="G13" s="146"/>
      <c r="H13" s="146"/>
      <c r="I13" s="146"/>
      <c r="J13" s="146"/>
      <c r="K13" s="146"/>
      <c r="L13" s="146"/>
      <c r="M13" s="146"/>
      <c r="N13" s="146"/>
      <c r="O13" s="146"/>
      <c r="P13" s="146">
        <f>651700000+100000000</f>
        <v>751700000</v>
      </c>
      <c r="Q13" s="146"/>
      <c r="R13" s="146"/>
      <c r="S13" s="146"/>
      <c r="T13" s="146"/>
      <c r="U13" s="146"/>
      <c r="V13" s="146"/>
      <c r="W13" s="146"/>
      <c r="X13" s="146"/>
      <c r="Y13" s="146"/>
      <c r="Z13" s="146"/>
      <c r="AA13" s="146">
        <f>855078600+66000000</f>
        <v>921078600</v>
      </c>
      <c r="AB13" s="146"/>
      <c r="AC13" s="146"/>
      <c r="AD13" s="146"/>
      <c r="AE13" s="146"/>
      <c r="AF13" s="146"/>
      <c r="AG13" s="146"/>
      <c r="AH13" s="146"/>
      <c r="AI13" s="146"/>
      <c r="AJ13" s="146"/>
      <c r="AK13" s="146"/>
      <c r="AL13" s="146">
        <v>1154960626.9200001</v>
      </c>
      <c r="AM13" s="146"/>
      <c r="AN13" s="146"/>
      <c r="AO13" s="146"/>
      <c r="AP13" s="146"/>
      <c r="AQ13" s="146"/>
      <c r="AR13" s="146"/>
      <c r="AS13" s="146"/>
      <c r="AT13" s="146"/>
      <c r="AU13" s="146"/>
      <c r="AV13" s="146"/>
      <c r="AW13" s="146">
        <f t="shared" si="0"/>
        <v>3564739226.9200001</v>
      </c>
      <c r="AX13" s="5"/>
      <c r="AY13" s="7"/>
      <c r="AZ13" s="7"/>
      <c r="BA13" s="7"/>
      <c r="BB13" s="7"/>
      <c r="BC13" s="7"/>
      <c r="BD13" s="7"/>
      <c r="BE13" s="7"/>
      <c r="BF13" s="7"/>
      <c r="BG13" s="7"/>
      <c r="BH13" s="7"/>
      <c r="BI13" s="7"/>
      <c r="BJ13" s="7"/>
      <c r="BK13" s="7"/>
    </row>
    <row r="14" spans="1:116" s="8" customFormat="1" ht="89.25" customHeight="1" x14ac:dyDescent="0.25">
      <c r="A14" s="6" t="s">
        <v>25</v>
      </c>
      <c r="B14" s="73" t="s">
        <v>116</v>
      </c>
      <c r="C14" s="170">
        <v>4103</v>
      </c>
      <c r="D14" s="73" t="s">
        <v>42</v>
      </c>
      <c r="E14" s="146">
        <f>273020000+15738667</f>
        <v>288758667</v>
      </c>
      <c r="F14" s="147"/>
      <c r="G14" s="146"/>
      <c r="H14" s="146"/>
      <c r="I14" s="146"/>
      <c r="J14" s="146"/>
      <c r="K14" s="146"/>
      <c r="L14" s="146"/>
      <c r="M14" s="146"/>
      <c r="N14" s="146"/>
      <c r="O14" s="146"/>
      <c r="P14" s="146">
        <v>172200000</v>
      </c>
      <c r="Q14" s="146"/>
      <c r="R14" s="146"/>
      <c r="S14" s="146"/>
      <c r="T14" s="146"/>
      <c r="U14" s="146"/>
      <c r="V14" s="146"/>
      <c r="W14" s="146"/>
      <c r="X14" s="146"/>
      <c r="Y14" s="146"/>
      <c r="Z14" s="146"/>
      <c r="AA14" s="146">
        <v>359152281.19</v>
      </c>
      <c r="AB14" s="146"/>
      <c r="AC14" s="146"/>
      <c r="AD14" s="146"/>
      <c r="AE14" s="146"/>
      <c r="AF14" s="146"/>
      <c r="AG14" s="146"/>
      <c r="AH14" s="146"/>
      <c r="AI14" s="146"/>
      <c r="AJ14" s="146"/>
      <c r="AK14" s="146"/>
      <c r="AL14" s="146">
        <v>633364445.84000003</v>
      </c>
      <c r="AM14" s="146"/>
      <c r="AN14" s="146"/>
      <c r="AO14" s="146"/>
      <c r="AP14" s="146"/>
      <c r="AQ14" s="146"/>
      <c r="AR14" s="146"/>
      <c r="AS14" s="146"/>
      <c r="AT14" s="146"/>
      <c r="AU14" s="146"/>
      <c r="AV14" s="146"/>
      <c r="AW14" s="146">
        <f t="shared" si="0"/>
        <v>1453475394.0300002</v>
      </c>
      <c r="AX14" s="5"/>
      <c r="AY14" s="7"/>
      <c r="AZ14" s="7"/>
      <c r="BA14" s="7"/>
      <c r="BB14" s="7"/>
      <c r="BC14" s="7"/>
      <c r="BD14" s="7"/>
      <c r="BE14" s="7"/>
      <c r="BF14" s="7"/>
      <c r="BG14" s="7"/>
      <c r="BH14" s="7"/>
      <c r="BI14" s="7"/>
    </row>
    <row r="15" spans="1:116" s="8" customFormat="1" ht="100.5" customHeight="1" x14ac:dyDescent="0.25">
      <c r="A15" s="6" t="s">
        <v>26</v>
      </c>
      <c r="B15" s="73" t="s">
        <v>123</v>
      </c>
      <c r="C15" s="170">
        <v>4104</v>
      </c>
      <c r="D15" s="73" t="s">
        <v>65</v>
      </c>
      <c r="E15" s="146">
        <v>675546842</v>
      </c>
      <c r="F15" s="146">
        <v>4262727592.3899999</v>
      </c>
      <c r="G15" s="146"/>
      <c r="H15" s="146"/>
      <c r="I15" s="146"/>
      <c r="J15" s="146"/>
      <c r="K15" s="146"/>
      <c r="L15" s="146">
        <v>500000000</v>
      </c>
      <c r="M15" s="146"/>
      <c r="N15" s="146"/>
      <c r="O15" s="146"/>
      <c r="P15" s="146">
        <v>424000000</v>
      </c>
      <c r="Q15" s="146">
        <v>2732323873</v>
      </c>
      <c r="R15" s="146"/>
      <c r="S15" s="146"/>
      <c r="T15" s="146"/>
      <c r="U15" s="146"/>
      <c r="V15" s="146"/>
      <c r="W15" s="146"/>
      <c r="X15" s="146"/>
      <c r="Y15" s="146"/>
      <c r="Z15" s="146"/>
      <c r="AA15" s="146">
        <v>843037257.21000004</v>
      </c>
      <c r="AB15" s="146">
        <v>3166080288</v>
      </c>
      <c r="AC15" s="146"/>
      <c r="AD15" s="146"/>
      <c r="AE15" s="146"/>
      <c r="AF15" s="146"/>
      <c r="AG15" s="146"/>
      <c r="AH15" s="146"/>
      <c r="AI15" s="146"/>
      <c r="AJ15" s="146"/>
      <c r="AK15" s="146"/>
      <c r="AL15" s="146">
        <v>1104256200</v>
      </c>
      <c r="AM15" s="146">
        <v>3623402997</v>
      </c>
      <c r="AN15" s="146"/>
      <c r="AO15" s="146"/>
      <c r="AP15" s="146"/>
      <c r="AQ15" s="146"/>
      <c r="AR15" s="146"/>
      <c r="AS15" s="146"/>
      <c r="AT15" s="146"/>
      <c r="AU15" s="146"/>
      <c r="AV15" s="146"/>
      <c r="AW15" s="146">
        <f t="shared" si="0"/>
        <v>17331375049.599998</v>
      </c>
      <c r="AX15" s="1"/>
    </row>
    <row r="16" spans="1:116" s="8" customFormat="1" ht="95.25" customHeight="1" x14ac:dyDescent="0.25">
      <c r="A16" s="6" t="s">
        <v>27</v>
      </c>
      <c r="B16" s="73" t="s">
        <v>127</v>
      </c>
      <c r="C16" s="170">
        <v>2301</v>
      </c>
      <c r="D16" s="73" t="s">
        <v>68</v>
      </c>
      <c r="E16" s="146">
        <v>200000000</v>
      </c>
      <c r="F16" s="146"/>
      <c r="G16" s="146"/>
      <c r="H16" s="146"/>
      <c r="I16" s="146"/>
      <c r="J16" s="146"/>
      <c r="K16" s="146"/>
      <c r="L16" s="146"/>
      <c r="M16" s="146"/>
      <c r="N16" s="146"/>
      <c r="O16" s="146"/>
      <c r="P16" s="146">
        <v>74842037</v>
      </c>
      <c r="Q16" s="146"/>
      <c r="R16" s="146"/>
      <c r="S16" s="146"/>
      <c r="T16" s="146"/>
      <c r="U16" s="146"/>
      <c r="V16" s="146"/>
      <c r="W16" s="146">
        <v>1303500000</v>
      </c>
      <c r="X16" s="146"/>
      <c r="Y16" s="146"/>
      <c r="Z16" s="146"/>
      <c r="AA16" s="146">
        <v>111285305</v>
      </c>
      <c r="AB16" s="146"/>
      <c r="AC16" s="146"/>
      <c r="AD16" s="146"/>
      <c r="AE16" s="146"/>
      <c r="AF16" s="146"/>
      <c r="AG16" s="146"/>
      <c r="AH16" s="146">
        <v>1303500000</v>
      </c>
      <c r="AI16" s="146"/>
      <c r="AJ16" s="146"/>
      <c r="AK16" s="146"/>
      <c r="AL16" s="146">
        <v>372449059</v>
      </c>
      <c r="AM16" s="146"/>
      <c r="AN16" s="146"/>
      <c r="AO16" s="146"/>
      <c r="AP16" s="146"/>
      <c r="AQ16" s="146"/>
      <c r="AR16" s="146"/>
      <c r="AS16" s="146">
        <v>2172500000</v>
      </c>
      <c r="AT16" s="146"/>
      <c r="AU16" s="146"/>
      <c r="AV16" s="146"/>
      <c r="AW16" s="146">
        <f t="shared" si="0"/>
        <v>5538076401</v>
      </c>
      <c r="AX16" s="1"/>
    </row>
    <row r="17" spans="1:156" s="8" customFormat="1" ht="129.75" customHeight="1" x14ac:dyDescent="0.25">
      <c r="A17" s="6" t="s">
        <v>39</v>
      </c>
      <c r="B17" s="73" t="s">
        <v>67</v>
      </c>
      <c r="C17" s="170">
        <v>2302</v>
      </c>
      <c r="D17" s="73" t="s">
        <v>45</v>
      </c>
      <c r="E17" s="146">
        <v>49000000</v>
      </c>
      <c r="F17" s="146"/>
      <c r="G17" s="146"/>
      <c r="H17" s="146"/>
      <c r="I17" s="146"/>
      <c r="J17" s="146"/>
      <c r="K17" s="146"/>
      <c r="L17" s="146">
        <v>7740268067</v>
      </c>
      <c r="M17" s="146"/>
      <c r="N17" s="146"/>
      <c r="O17" s="146"/>
      <c r="P17" s="146">
        <v>43822909</v>
      </c>
      <c r="Q17" s="146"/>
      <c r="R17" s="146"/>
      <c r="S17" s="146"/>
      <c r="T17" s="146"/>
      <c r="U17" s="146"/>
      <c r="V17" s="146"/>
      <c r="W17" s="146">
        <v>5255200578</v>
      </c>
      <c r="X17" s="146"/>
      <c r="Y17" s="146"/>
      <c r="Z17" s="146"/>
      <c r="AA17" s="146">
        <v>110000000</v>
      </c>
      <c r="AB17" s="146"/>
      <c r="AC17" s="146"/>
      <c r="AD17" s="146"/>
      <c r="AE17" s="146"/>
      <c r="AF17" s="146"/>
      <c r="AG17" s="146"/>
      <c r="AH17" s="146">
        <v>4991844311</v>
      </c>
      <c r="AI17" s="146"/>
      <c r="AJ17" s="146"/>
      <c r="AK17" s="146"/>
      <c r="AL17" s="146">
        <v>111974980</v>
      </c>
      <c r="AM17" s="146"/>
      <c r="AN17" s="146"/>
      <c r="AO17" s="146"/>
      <c r="AP17" s="146"/>
      <c r="AQ17" s="146"/>
      <c r="AR17" s="146"/>
      <c r="AS17" s="146">
        <v>5556346066</v>
      </c>
      <c r="AT17" s="146"/>
      <c r="AU17" s="146"/>
      <c r="AV17" s="146"/>
      <c r="AW17" s="146">
        <f t="shared" si="0"/>
        <v>23858456911</v>
      </c>
      <c r="AX17" s="29"/>
      <c r="AY17" s="30"/>
    </row>
    <row r="18" spans="1:156" s="8" customFormat="1" ht="72" customHeight="1" x14ac:dyDescent="0.25">
      <c r="A18" s="6" t="s">
        <v>40</v>
      </c>
      <c r="B18" s="73" t="s">
        <v>128</v>
      </c>
      <c r="C18" s="170">
        <v>4301</v>
      </c>
      <c r="D18" s="73" t="s">
        <v>46</v>
      </c>
      <c r="E18" s="146">
        <v>139000000</v>
      </c>
      <c r="F18" s="146">
        <v>2427783324.5</v>
      </c>
      <c r="G18" s="146"/>
      <c r="H18" s="146"/>
      <c r="I18" s="146"/>
      <c r="J18" s="146"/>
      <c r="K18" s="146"/>
      <c r="L18" s="146">
        <v>3449239927</v>
      </c>
      <c r="M18" s="146"/>
      <c r="N18" s="146"/>
      <c r="O18" s="146">
        <v>50000000</v>
      </c>
      <c r="P18" s="146">
        <v>94325228.900000006</v>
      </c>
      <c r="Q18" s="146">
        <v>2468684236.4279652</v>
      </c>
      <c r="R18" s="146"/>
      <c r="S18" s="146"/>
      <c r="T18" s="146"/>
      <c r="U18" s="146"/>
      <c r="V18" s="146"/>
      <c r="W18" s="146">
        <v>14200294786</v>
      </c>
      <c r="X18" s="146"/>
      <c r="Y18" s="146"/>
      <c r="Z18" s="146"/>
      <c r="AA18" s="146">
        <v>98238496.859999999</v>
      </c>
      <c r="AB18" s="146">
        <v>2460053660.8499999</v>
      </c>
      <c r="AC18" s="146"/>
      <c r="AD18" s="146"/>
      <c r="AE18" s="146"/>
      <c r="AF18" s="146"/>
      <c r="AG18" s="146"/>
      <c r="AH18" s="146">
        <v>4877370041</v>
      </c>
      <c r="AI18" s="146"/>
      <c r="AJ18" s="146"/>
      <c r="AK18" s="146"/>
      <c r="AL18" s="146">
        <v>83752734</v>
      </c>
      <c r="AM18" s="146">
        <v>4398728078.9700003</v>
      </c>
      <c r="AN18" s="146"/>
      <c r="AO18" s="146"/>
      <c r="AP18" s="146"/>
      <c r="AQ18" s="146"/>
      <c r="AR18" s="146"/>
      <c r="AS18" s="146">
        <v>7000000000</v>
      </c>
      <c r="AT18" s="146"/>
      <c r="AU18" s="146"/>
      <c r="AV18" s="146"/>
      <c r="AW18" s="146">
        <f t="shared" si="0"/>
        <v>41747470514.507965</v>
      </c>
      <c r="AX18" s="1"/>
    </row>
    <row r="19" spans="1:156" s="8" customFormat="1" ht="126" customHeight="1" x14ac:dyDescent="0.25">
      <c r="A19" s="6" t="s">
        <v>43</v>
      </c>
      <c r="B19" s="73" t="s">
        <v>129</v>
      </c>
      <c r="C19" s="170">
        <v>4302</v>
      </c>
      <c r="D19" s="73" t="s">
        <v>46</v>
      </c>
      <c r="E19" s="146">
        <v>573825727</v>
      </c>
      <c r="F19" s="146">
        <v>1918059676.6500001</v>
      </c>
      <c r="G19" s="146"/>
      <c r="H19" s="146"/>
      <c r="I19" s="146"/>
      <c r="J19" s="146"/>
      <c r="K19" s="146"/>
      <c r="L19" s="146"/>
      <c r="M19" s="146"/>
      <c r="N19" s="146"/>
      <c r="O19" s="146"/>
      <c r="P19" s="146">
        <v>586526727.25</v>
      </c>
      <c r="Q19" s="146">
        <v>742453550</v>
      </c>
      <c r="R19" s="146"/>
      <c r="S19" s="146"/>
      <c r="T19" s="146"/>
      <c r="U19" s="146"/>
      <c r="V19" s="146"/>
      <c r="W19" s="146">
        <v>4000000000</v>
      </c>
      <c r="X19" s="146"/>
      <c r="Y19" s="146"/>
      <c r="Z19" s="146"/>
      <c r="AA19" s="146">
        <v>688630592.13999999</v>
      </c>
      <c r="AB19" s="146">
        <v>737102249</v>
      </c>
      <c r="AC19" s="146"/>
      <c r="AD19" s="146"/>
      <c r="AE19" s="146"/>
      <c r="AF19" s="146"/>
      <c r="AG19" s="146"/>
      <c r="AH19" s="146"/>
      <c r="AI19" s="146"/>
      <c r="AJ19" s="146"/>
      <c r="AK19" s="146"/>
      <c r="AL19" s="146">
        <v>814881749</v>
      </c>
      <c r="AM19" s="146">
        <v>538017018</v>
      </c>
      <c r="AN19" s="146"/>
      <c r="AO19" s="146"/>
      <c r="AP19" s="146"/>
      <c r="AQ19" s="146"/>
      <c r="AR19" s="146"/>
      <c r="AS19" s="146"/>
      <c r="AT19" s="146"/>
      <c r="AU19" s="146"/>
      <c r="AV19" s="146"/>
      <c r="AW19" s="146">
        <f t="shared" si="0"/>
        <v>10599497289.040001</v>
      </c>
      <c r="AX19" s="1"/>
    </row>
    <row r="20" spans="1:156" s="13" customFormat="1" ht="61.5" customHeight="1" x14ac:dyDescent="0.25">
      <c r="A20" s="6" t="s">
        <v>44</v>
      </c>
      <c r="B20" s="73" t="s">
        <v>131</v>
      </c>
      <c r="C20" s="170">
        <v>1903</v>
      </c>
      <c r="D20" s="73" t="s">
        <v>51</v>
      </c>
      <c r="E20" s="146">
        <v>161590000</v>
      </c>
      <c r="F20" s="146">
        <v>1306328217</v>
      </c>
      <c r="G20" s="146"/>
      <c r="H20" s="146">
        <v>1930971477</v>
      </c>
      <c r="I20" s="146"/>
      <c r="J20" s="146"/>
      <c r="K20" s="146"/>
      <c r="L20" s="146"/>
      <c r="M20" s="146"/>
      <c r="N20" s="146"/>
      <c r="O20" s="146"/>
      <c r="P20" s="146">
        <v>161590000</v>
      </c>
      <c r="Q20" s="146">
        <v>1006619541</v>
      </c>
      <c r="R20" s="146"/>
      <c r="S20" s="146">
        <v>1726000000</v>
      </c>
      <c r="T20" s="146"/>
      <c r="U20" s="146"/>
      <c r="V20" s="146"/>
      <c r="W20" s="146"/>
      <c r="X20" s="146"/>
      <c r="Y20" s="146"/>
      <c r="Z20" s="146"/>
      <c r="AA20" s="146">
        <v>161590000</v>
      </c>
      <c r="AB20" s="146">
        <v>1036818130</v>
      </c>
      <c r="AC20" s="146"/>
      <c r="AD20" s="146">
        <v>1759386526</v>
      </c>
      <c r="AE20" s="146"/>
      <c r="AF20" s="146"/>
      <c r="AG20" s="146"/>
      <c r="AH20" s="146"/>
      <c r="AI20" s="146"/>
      <c r="AJ20" s="146"/>
      <c r="AK20" s="146"/>
      <c r="AL20" s="146">
        <v>161590000</v>
      </c>
      <c r="AM20" s="146">
        <v>1067922673.9400001</v>
      </c>
      <c r="AN20" s="146"/>
      <c r="AO20" s="146">
        <v>1771696967</v>
      </c>
      <c r="AP20" s="146"/>
      <c r="AQ20" s="146"/>
      <c r="AR20" s="146"/>
      <c r="AS20" s="146"/>
      <c r="AT20" s="146"/>
      <c r="AU20" s="146"/>
      <c r="AV20" s="146"/>
      <c r="AW20" s="146">
        <f t="shared" si="0"/>
        <v>12252103531.940001</v>
      </c>
      <c r="AX20" s="1"/>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H20" s="31"/>
      <c r="DI20" s="31"/>
      <c r="DJ20" s="12"/>
      <c r="DK20" s="31"/>
      <c r="DL20" s="31"/>
      <c r="DM20" s="31"/>
      <c r="DN20" s="31"/>
      <c r="DO20" s="31"/>
      <c r="DP20" s="31"/>
      <c r="DQ20" s="31"/>
      <c r="DR20" s="31"/>
      <c r="DS20" s="31"/>
      <c r="DT20" s="31"/>
      <c r="DU20" s="12"/>
      <c r="DV20" s="31"/>
      <c r="DW20" s="31"/>
      <c r="DX20" s="31"/>
      <c r="DY20" s="31"/>
      <c r="DZ20" s="31"/>
      <c r="EA20" s="31"/>
      <c r="EB20" s="31"/>
      <c r="EC20" s="31"/>
      <c r="ED20" s="31"/>
      <c r="EE20" s="31"/>
      <c r="EF20" s="12"/>
      <c r="EG20" s="31"/>
      <c r="EH20" s="31"/>
      <c r="EI20" s="31"/>
      <c r="EJ20" s="31"/>
      <c r="EK20" s="31"/>
      <c r="EL20" s="31"/>
      <c r="EM20" s="31"/>
      <c r="EN20" s="31"/>
      <c r="EO20" s="31"/>
      <c r="EP20" s="31"/>
      <c r="EQ20" s="12"/>
      <c r="ER20" s="31"/>
      <c r="ES20" s="31"/>
      <c r="ET20" s="31"/>
      <c r="EU20" s="31"/>
      <c r="EV20" s="31"/>
      <c r="EW20" s="31"/>
      <c r="EX20" s="31"/>
      <c r="EY20" s="31"/>
      <c r="EZ20" s="31"/>
    </row>
    <row r="21" spans="1:156" s="13" customFormat="1" ht="44.25" customHeight="1" x14ac:dyDescent="0.25">
      <c r="A21" s="6" t="s">
        <v>47</v>
      </c>
      <c r="B21" s="73" t="s">
        <v>52</v>
      </c>
      <c r="C21" s="170">
        <v>1905</v>
      </c>
      <c r="D21" s="73" t="s">
        <v>53</v>
      </c>
      <c r="E21" s="146">
        <v>3414348375</v>
      </c>
      <c r="F21" s="146">
        <v>170092678</v>
      </c>
      <c r="G21" s="146"/>
      <c r="H21" s="146">
        <v>2729252214.4899998</v>
      </c>
      <c r="I21" s="146"/>
      <c r="J21" s="146"/>
      <c r="K21" s="146"/>
      <c r="L21" s="146"/>
      <c r="M21" s="146"/>
      <c r="N21" s="146"/>
      <c r="O21" s="146">
        <v>438330038</v>
      </c>
      <c r="P21" s="146">
        <v>1844034891.3499999</v>
      </c>
      <c r="Q21" s="146"/>
      <c r="R21" s="146"/>
      <c r="S21" s="146">
        <v>2730264100</v>
      </c>
      <c r="T21" s="146"/>
      <c r="U21" s="146"/>
      <c r="V21" s="146"/>
      <c r="W21" s="146"/>
      <c r="X21" s="146"/>
      <c r="Y21" s="146"/>
      <c r="Z21" s="146">
        <v>451479939.35000002</v>
      </c>
      <c r="AA21" s="146">
        <v>3398134752.4699998</v>
      </c>
      <c r="AB21" s="146"/>
      <c r="AC21" s="146"/>
      <c r="AD21" s="146">
        <v>2830565500</v>
      </c>
      <c r="AE21" s="146"/>
      <c r="AF21" s="146"/>
      <c r="AG21" s="146"/>
      <c r="AH21" s="146"/>
      <c r="AI21" s="146"/>
      <c r="AJ21" s="146"/>
      <c r="AK21" s="146">
        <v>465024337.92049998</v>
      </c>
      <c r="AL21" s="146">
        <v>5498262481.6400003</v>
      </c>
      <c r="AM21" s="146"/>
      <c r="AN21" s="146"/>
      <c r="AO21" s="149">
        <v>2955953619</v>
      </c>
      <c r="AP21" s="146"/>
      <c r="AQ21" s="146"/>
      <c r="AR21" s="146"/>
      <c r="AS21" s="146"/>
      <c r="AT21" s="146"/>
      <c r="AU21" s="146"/>
      <c r="AV21" s="146">
        <v>478975067.688115</v>
      </c>
      <c r="AW21" s="146">
        <f t="shared" si="0"/>
        <v>27404717994.908615</v>
      </c>
      <c r="AX21" s="1"/>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H21" s="14"/>
      <c r="DI21" s="14"/>
      <c r="DJ21" s="12"/>
      <c r="DK21" s="14"/>
      <c r="DL21" s="14"/>
      <c r="DM21" s="14"/>
      <c r="DN21" s="14"/>
      <c r="DO21" s="14"/>
      <c r="DP21" s="14"/>
      <c r="DQ21" s="14"/>
      <c r="DR21" s="14"/>
      <c r="DS21" s="14"/>
      <c r="DT21" s="14"/>
      <c r="DU21" s="12"/>
      <c r="DV21" s="14"/>
      <c r="DW21" s="14"/>
      <c r="DX21" s="14"/>
      <c r="DY21" s="14"/>
      <c r="DZ21" s="14"/>
      <c r="EA21" s="14"/>
      <c r="EB21" s="14"/>
      <c r="EC21" s="14"/>
      <c r="ED21" s="14"/>
      <c r="EE21" s="14"/>
      <c r="EF21" s="12"/>
      <c r="EG21" s="14"/>
      <c r="EH21" s="14"/>
      <c r="EI21" s="14"/>
      <c r="EJ21" s="14"/>
      <c r="EK21" s="14"/>
      <c r="EL21" s="14"/>
      <c r="EM21" s="14"/>
      <c r="EN21" s="14"/>
      <c r="EO21" s="14"/>
      <c r="EP21" s="14"/>
      <c r="EQ21" s="12"/>
      <c r="ER21" s="14"/>
      <c r="ES21" s="14"/>
      <c r="ET21" s="14"/>
      <c r="EU21" s="14"/>
      <c r="EV21" s="14"/>
      <c r="EW21" s="14"/>
      <c r="EX21" s="14"/>
      <c r="EY21" s="14"/>
      <c r="EZ21" s="31"/>
    </row>
    <row r="22" spans="1:156" s="13" customFormat="1" ht="83.25" customHeight="1" x14ac:dyDescent="0.25">
      <c r="A22" s="6" t="s">
        <v>48</v>
      </c>
      <c r="B22" s="73" t="s">
        <v>132</v>
      </c>
      <c r="C22" s="170">
        <v>1906</v>
      </c>
      <c r="D22" s="73" t="s">
        <v>54</v>
      </c>
      <c r="E22" s="146">
        <v>163590000</v>
      </c>
      <c r="F22" s="146">
        <v>26212484752</v>
      </c>
      <c r="G22" s="146"/>
      <c r="H22" s="146">
        <v>2194512077</v>
      </c>
      <c r="I22" s="146"/>
      <c r="J22" s="146"/>
      <c r="K22" s="146"/>
      <c r="L22" s="146">
        <v>26984928196</v>
      </c>
      <c r="M22" s="146"/>
      <c r="N22" s="146"/>
      <c r="O22" s="146">
        <v>1530716729</v>
      </c>
      <c r="P22" s="146">
        <v>199590000</v>
      </c>
      <c r="Q22" s="150">
        <v>25681180859.09</v>
      </c>
      <c r="R22" s="146"/>
      <c r="S22" s="146">
        <v>1569105798</v>
      </c>
      <c r="T22" s="146"/>
      <c r="U22" s="146"/>
      <c r="V22" s="146"/>
      <c r="W22" s="146">
        <v>9350627816</v>
      </c>
      <c r="X22" s="146"/>
      <c r="Y22" s="146"/>
      <c r="Z22" s="146">
        <v>1576638231</v>
      </c>
      <c r="AA22" s="146">
        <v>200194000</v>
      </c>
      <c r="AB22" s="146">
        <v>26451616283.764702</v>
      </c>
      <c r="AC22" s="146"/>
      <c r="AD22" s="146">
        <v>1616178969</v>
      </c>
      <c r="AE22" s="146"/>
      <c r="AF22" s="146"/>
      <c r="AG22" s="146"/>
      <c r="AH22" s="151">
        <v>12333355924</v>
      </c>
      <c r="AI22" s="146"/>
      <c r="AJ22" s="146"/>
      <c r="AK22" s="146">
        <v>1623937376.7960999</v>
      </c>
      <c r="AL22" s="146">
        <v>249187000</v>
      </c>
      <c r="AM22" s="146">
        <v>27245164770</v>
      </c>
      <c r="AN22" s="146"/>
      <c r="AO22" s="146">
        <v>1664664339</v>
      </c>
      <c r="AP22" s="146"/>
      <c r="AQ22" s="146"/>
      <c r="AR22" s="146"/>
      <c r="AS22" s="146"/>
      <c r="AT22" s="146"/>
      <c r="AU22" s="146"/>
      <c r="AV22" s="146">
        <v>1672655499</v>
      </c>
      <c r="AW22" s="146">
        <f t="shared" si="0"/>
        <v>168520328619.65082</v>
      </c>
      <c r="AX22" s="1"/>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H22" s="14"/>
      <c r="DI22" s="14"/>
      <c r="DJ22" s="12"/>
      <c r="DK22" s="14"/>
      <c r="DL22" s="14"/>
      <c r="DM22" s="14"/>
      <c r="DN22" s="14"/>
      <c r="DO22" s="14"/>
      <c r="DP22" s="14"/>
      <c r="DQ22" s="14"/>
      <c r="DR22" s="14"/>
      <c r="DS22" s="14"/>
      <c r="DT22" s="14"/>
      <c r="DU22" s="12"/>
      <c r="DV22" s="14"/>
      <c r="DW22" s="14"/>
      <c r="DX22" s="14"/>
      <c r="DY22" s="14"/>
      <c r="DZ22" s="14"/>
      <c r="EA22" s="14"/>
      <c r="EB22" s="14"/>
      <c r="EC22" s="14"/>
      <c r="ED22" s="14"/>
      <c r="EE22" s="14"/>
      <c r="EF22" s="12"/>
      <c r="EG22" s="14"/>
      <c r="EH22" s="14"/>
      <c r="EI22" s="14"/>
      <c r="EJ22" s="14"/>
      <c r="EK22" s="14"/>
      <c r="EL22" s="14"/>
      <c r="EM22" s="14"/>
      <c r="EN22" s="14"/>
      <c r="EO22" s="14"/>
      <c r="EP22" s="14"/>
      <c r="EQ22" s="12"/>
      <c r="ER22" s="14"/>
      <c r="ES22" s="14"/>
      <c r="ET22" s="14"/>
      <c r="EU22" s="14"/>
      <c r="EV22" s="14"/>
      <c r="EW22" s="14"/>
      <c r="EX22" s="14"/>
      <c r="EY22" s="14"/>
      <c r="EZ22" s="31"/>
    </row>
    <row r="23" spans="1:156" s="8" customFormat="1" ht="128.25" customHeight="1" x14ac:dyDescent="0.25">
      <c r="A23" s="6" t="s">
        <v>49</v>
      </c>
      <c r="B23" s="73" t="s">
        <v>134</v>
      </c>
      <c r="C23" s="170">
        <v>3301</v>
      </c>
      <c r="D23" s="73" t="s">
        <v>55</v>
      </c>
      <c r="E23" s="146">
        <v>924149741</v>
      </c>
      <c r="F23" s="146">
        <v>2577375983.8299999</v>
      </c>
      <c r="G23" s="146"/>
      <c r="H23" s="146"/>
      <c r="I23" s="146"/>
      <c r="J23" s="146"/>
      <c r="K23" s="146"/>
      <c r="L23" s="146">
        <v>3259986369</v>
      </c>
      <c r="M23" s="146"/>
      <c r="N23" s="146"/>
      <c r="O23" s="146"/>
      <c r="P23" s="146">
        <v>760471362.39999998</v>
      </c>
      <c r="Q23" s="146">
        <v>1164120910</v>
      </c>
      <c r="R23" s="146"/>
      <c r="S23" s="146"/>
      <c r="T23" s="146"/>
      <c r="U23" s="146"/>
      <c r="V23" s="146"/>
      <c r="W23" s="146"/>
      <c r="X23" s="146"/>
      <c r="Y23" s="146"/>
      <c r="Z23" s="146"/>
      <c r="AA23" s="146">
        <v>1402504924.73</v>
      </c>
      <c r="AB23" s="146">
        <v>1348925104</v>
      </c>
      <c r="AC23" s="146"/>
      <c r="AD23" s="146"/>
      <c r="AE23" s="146"/>
      <c r="AF23" s="146"/>
      <c r="AG23" s="146"/>
      <c r="AH23" s="146"/>
      <c r="AI23" s="146"/>
      <c r="AJ23" s="146"/>
      <c r="AK23" s="146"/>
      <c r="AL23" s="146">
        <v>2275919068.3400002</v>
      </c>
      <c r="AM23" s="146">
        <v>1543769842</v>
      </c>
      <c r="AN23" s="146"/>
      <c r="AO23" s="146"/>
      <c r="AP23" s="146"/>
      <c r="AQ23" s="146"/>
      <c r="AR23" s="146"/>
      <c r="AS23" s="146"/>
      <c r="AT23" s="146"/>
      <c r="AU23" s="146"/>
      <c r="AV23" s="146"/>
      <c r="AW23" s="146">
        <f t="shared" si="0"/>
        <v>15257223305.299999</v>
      </c>
      <c r="AX23" s="5"/>
      <c r="AY23" s="7"/>
    </row>
    <row r="24" spans="1:156" s="8" customFormat="1" ht="88.5" customHeight="1" x14ac:dyDescent="0.25">
      <c r="A24" s="6" t="s">
        <v>122</v>
      </c>
      <c r="B24" s="73" t="s">
        <v>56</v>
      </c>
      <c r="C24" s="170">
        <v>3302</v>
      </c>
      <c r="D24" s="73" t="s">
        <v>57</v>
      </c>
      <c r="E24" s="146">
        <v>80000000</v>
      </c>
      <c r="F24" s="146">
        <v>287355981.30000001</v>
      </c>
      <c r="G24" s="146"/>
      <c r="H24" s="146"/>
      <c r="I24" s="146"/>
      <c r="J24" s="146"/>
      <c r="K24" s="146"/>
      <c r="L24" s="146"/>
      <c r="M24" s="146"/>
      <c r="N24" s="146"/>
      <c r="O24" s="146"/>
      <c r="P24" s="146">
        <v>133000000</v>
      </c>
      <c r="Q24" s="146">
        <v>143196670</v>
      </c>
      <c r="R24" s="146"/>
      <c r="S24" s="146"/>
      <c r="T24" s="146"/>
      <c r="U24" s="146"/>
      <c r="V24" s="146"/>
      <c r="W24" s="146"/>
      <c r="X24" s="146"/>
      <c r="Y24" s="146"/>
      <c r="Z24" s="146"/>
      <c r="AA24" s="146">
        <v>135114000</v>
      </c>
      <c r="AB24" s="146">
        <v>165929141</v>
      </c>
      <c r="AC24" s="146"/>
      <c r="AD24" s="146"/>
      <c r="AE24" s="146"/>
      <c r="AF24" s="146"/>
      <c r="AG24" s="146"/>
      <c r="AH24" s="146"/>
      <c r="AI24" s="146"/>
      <c r="AJ24" s="146"/>
      <c r="AK24" s="146"/>
      <c r="AL24" s="146">
        <v>136262000</v>
      </c>
      <c r="AM24" s="146">
        <v>189896683</v>
      </c>
      <c r="AN24" s="146"/>
      <c r="AO24" s="146"/>
      <c r="AP24" s="146"/>
      <c r="AQ24" s="146"/>
      <c r="AR24" s="146"/>
      <c r="AS24" s="146"/>
      <c r="AT24" s="146"/>
      <c r="AU24" s="146"/>
      <c r="AV24" s="146"/>
      <c r="AW24" s="146">
        <f t="shared" si="0"/>
        <v>1270754475.3</v>
      </c>
      <c r="AX24" s="1"/>
    </row>
    <row r="25" spans="1:156" s="8" customFormat="1" ht="44.25" customHeight="1" x14ac:dyDescent="0.25">
      <c r="A25" s="6" t="s">
        <v>50</v>
      </c>
      <c r="B25" s="73" t="s">
        <v>62</v>
      </c>
      <c r="C25" s="170">
        <v>1202</v>
      </c>
      <c r="D25" s="73" t="s">
        <v>61</v>
      </c>
      <c r="E25" s="146">
        <v>115128400</v>
      </c>
      <c r="F25" s="146"/>
      <c r="G25" s="146"/>
      <c r="H25" s="146"/>
      <c r="I25" s="146"/>
      <c r="J25" s="146"/>
      <c r="K25" s="146"/>
      <c r="L25" s="146"/>
      <c r="M25" s="146"/>
      <c r="N25" s="146"/>
      <c r="O25" s="146"/>
      <c r="P25" s="146">
        <v>137750000</v>
      </c>
      <c r="Q25" s="146"/>
      <c r="R25" s="146"/>
      <c r="S25" s="146"/>
      <c r="T25" s="146"/>
      <c r="U25" s="146"/>
      <c r="V25" s="146"/>
      <c r="W25" s="146"/>
      <c r="X25" s="146"/>
      <c r="Y25" s="146"/>
      <c r="Z25" s="146"/>
      <c r="AA25" s="146">
        <v>171906000</v>
      </c>
      <c r="AB25" s="146"/>
      <c r="AC25" s="146"/>
      <c r="AD25" s="146"/>
      <c r="AE25" s="146"/>
      <c r="AF25" s="146"/>
      <c r="AG25" s="146"/>
      <c r="AH25" s="146"/>
      <c r="AI25" s="146"/>
      <c r="AJ25" s="146"/>
      <c r="AK25" s="146"/>
      <c r="AL25" s="146">
        <v>276281695.27999997</v>
      </c>
      <c r="AM25" s="146"/>
      <c r="AN25" s="146"/>
      <c r="AO25" s="146"/>
      <c r="AP25" s="146"/>
      <c r="AQ25" s="146"/>
      <c r="AR25" s="146"/>
      <c r="AS25" s="146"/>
      <c r="AT25" s="146"/>
      <c r="AU25" s="146"/>
      <c r="AV25" s="146"/>
      <c r="AW25" s="146">
        <f t="shared" si="0"/>
        <v>701066095.27999997</v>
      </c>
      <c r="AX25" s="1"/>
    </row>
    <row r="26" spans="1:156" s="8" customFormat="1" ht="89.25" customHeight="1" x14ac:dyDescent="0.25">
      <c r="A26" s="6" t="s">
        <v>58</v>
      </c>
      <c r="B26" s="73" t="s">
        <v>133</v>
      </c>
      <c r="C26" s="170">
        <v>1203</v>
      </c>
      <c r="D26" s="73" t="s">
        <v>61</v>
      </c>
      <c r="E26" s="148">
        <v>15000000</v>
      </c>
      <c r="F26" s="148"/>
      <c r="G26" s="148"/>
      <c r="H26" s="148"/>
      <c r="I26" s="148"/>
      <c r="J26" s="148"/>
      <c r="K26" s="148"/>
      <c r="L26" s="148"/>
      <c r="M26" s="148"/>
      <c r="N26" s="148"/>
      <c r="O26" s="148"/>
      <c r="P26" s="148">
        <v>14250000</v>
      </c>
      <c r="Q26" s="148"/>
      <c r="R26" s="148"/>
      <c r="S26" s="148"/>
      <c r="T26" s="148"/>
      <c r="U26" s="148"/>
      <c r="V26" s="148"/>
      <c r="W26" s="148"/>
      <c r="X26" s="148"/>
      <c r="Y26" s="148"/>
      <c r="Z26" s="148"/>
      <c r="AA26" s="148">
        <v>14476500</v>
      </c>
      <c r="AB26" s="148"/>
      <c r="AC26" s="148"/>
      <c r="AD26" s="148"/>
      <c r="AE26" s="148"/>
      <c r="AF26" s="148"/>
      <c r="AG26" s="148"/>
      <c r="AH26" s="148"/>
      <c r="AI26" s="148"/>
      <c r="AJ26" s="148"/>
      <c r="AK26" s="148"/>
      <c r="AL26" s="148">
        <v>19466000</v>
      </c>
      <c r="AM26" s="148"/>
      <c r="AN26" s="148"/>
      <c r="AO26" s="148"/>
      <c r="AP26" s="148"/>
      <c r="AQ26" s="148"/>
      <c r="AR26" s="148"/>
      <c r="AS26" s="148"/>
      <c r="AT26" s="148"/>
      <c r="AU26" s="148"/>
      <c r="AV26" s="148"/>
      <c r="AW26" s="146">
        <f t="shared" si="0"/>
        <v>63192500</v>
      </c>
      <c r="AX26" s="1"/>
    </row>
    <row r="27" spans="1:156" s="8" customFormat="1" ht="91.5" customHeight="1" x14ac:dyDescent="0.25">
      <c r="A27" s="6" t="s">
        <v>59</v>
      </c>
      <c r="B27" s="73" t="s">
        <v>63</v>
      </c>
      <c r="C27" s="170">
        <v>1206</v>
      </c>
      <c r="D27" s="73" t="s">
        <v>61</v>
      </c>
      <c r="E27" s="148">
        <v>15000000</v>
      </c>
      <c r="F27" s="148"/>
      <c r="G27" s="148"/>
      <c r="H27" s="148"/>
      <c r="I27" s="148"/>
      <c r="J27" s="148"/>
      <c r="K27" s="148"/>
      <c r="L27" s="148"/>
      <c r="M27" s="148"/>
      <c r="N27" s="148"/>
      <c r="O27" s="148"/>
      <c r="P27" s="148">
        <v>9500000</v>
      </c>
      <c r="Q27" s="148"/>
      <c r="R27" s="148"/>
      <c r="S27" s="148"/>
      <c r="T27" s="148"/>
      <c r="U27" s="148"/>
      <c r="V27" s="148"/>
      <c r="W27" s="148"/>
      <c r="X27" s="148"/>
      <c r="Y27" s="148"/>
      <c r="Z27" s="148"/>
      <c r="AA27" s="148">
        <v>14476500</v>
      </c>
      <c r="AB27" s="148"/>
      <c r="AC27" s="148"/>
      <c r="AD27" s="148"/>
      <c r="AE27" s="148"/>
      <c r="AF27" s="148"/>
      <c r="AG27" s="148"/>
      <c r="AH27" s="148"/>
      <c r="AI27" s="148"/>
      <c r="AJ27" s="148"/>
      <c r="AK27" s="148"/>
      <c r="AL27" s="148">
        <v>19466000</v>
      </c>
      <c r="AM27" s="148"/>
      <c r="AN27" s="148"/>
      <c r="AO27" s="148"/>
      <c r="AP27" s="148"/>
      <c r="AQ27" s="148"/>
      <c r="AR27" s="148"/>
      <c r="AS27" s="148"/>
      <c r="AT27" s="148"/>
      <c r="AU27" s="148"/>
      <c r="AV27" s="148"/>
      <c r="AW27" s="146">
        <f t="shared" si="0"/>
        <v>58442500</v>
      </c>
      <c r="AX27" s="1"/>
    </row>
    <row r="28" spans="1:156" s="8" customFormat="1" ht="77.25" customHeight="1" x14ac:dyDescent="0.25">
      <c r="A28" s="6" t="s">
        <v>60</v>
      </c>
      <c r="B28" s="74" t="s">
        <v>119</v>
      </c>
      <c r="C28" s="170">
        <v>4501</v>
      </c>
      <c r="D28" s="73" t="s">
        <v>64</v>
      </c>
      <c r="E28" s="146">
        <v>270923000</v>
      </c>
      <c r="F28" s="146">
        <v>5428613946.8599997</v>
      </c>
      <c r="G28" s="146"/>
      <c r="H28" s="146"/>
      <c r="I28" s="146"/>
      <c r="J28" s="146"/>
      <c r="K28" s="146"/>
      <c r="L28" s="146"/>
      <c r="M28" s="146"/>
      <c r="N28" s="146"/>
      <c r="O28" s="146"/>
      <c r="P28" s="146">
        <v>119830754.2</v>
      </c>
      <c r="Q28" s="146">
        <v>1271962598</v>
      </c>
      <c r="R28" s="146"/>
      <c r="S28" s="146"/>
      <c r="T28" s="146"/>
      <c r="U28" s="146"/>
      <c r="V28" s="146"/>
      <c r="W28" s="146"/>
      <c r="X28" s="146"/>
      <c r="Y28" s="146"/>
      <c r="Z28" s="146"/>
      <c r="AA28" s="146">
        <v>271736035.64999998</v>
      </c>
      <c r="AB28" s="146">
        <v>1473886660</v>
      </c>
      <c r="AC28" s="146"/>
      <c r="AD28" s="146"/>
      <c r="AE28" s="146"/>
      <c r="AF28" s="146"/>
      <c r="AG28" s="146"/>
      <c r="AH28" s="146">
        <v>7000000000</v>
      </c>
      <c r="AI28" s="146"/>
      <c r="AJ28" s="146"/>
      <c r="AK28" s="146"/>
      <c r="AL28" s="146">
        <v>825313056.87</v>
      </c>
      <c r="AM28" s="146">
        <v>1686781400</v>
      </c>
      <c r="AN28" s="146"/>
      <c r="AO28" s="146"/>
      <c r="AP28" s="146"/>
      <c r="AQ28" s="146"/>
      <c r="AR28" s="146"/>
      <c r="AS28" s="146"/>
      <c r="AT28" s="146"/>
      <c r="AU28" s="146"/>
      <c r="AV28" s="146"/>
      <c r="AW28" s="146">
        <f t="shared" si="0"/>
        <v>18349047451.580002</v>
      </c>
      <c r="AX28" s="1"/>
    </row>
    <row r="29" spans="1:156" s="13" customFormat="1" ht="14.25" customHeight="1" x14ac:dyDescent="0.25">
      <c r="A29" s="11"/>
      <c r="B29" s="75"/>
      <c r="C29" s="98"/>
      <c r="D29" s="75"/>
      <c r="E29" s="178">
        <f>SUM(E10:E28)</f>
        <v>11044005939.58</v>
      </c>
      <c r="F29" s="178">
        <f t="shared" ref="F29:O29" si="1">SUM(F10:F28)</f>
        <v>50392528471.320007</v>
      </c>
      <c r="G29" s="178">
        <f t="shared" si="1"/>
        <v>158095562093.45999</v>
      </c>
      <c r="H29" s="178">
        <f t="shared" si="1"/>
        <v>6854735768.4899998</v>
      </c>
      <c r="I29" s="178">
        <f t="shared" si="1"/>
        <v>0</v>
      </c>
      <c r="J29" s="178">
        <f t="shared" si="1"/>
        <v>0</v>
      </c>
      <c r="K29" s="178">
        <f t="shared" si="1"/>
        <v>12173030541.870001</v>
      </c>
      <c r="L29" s="178">
        <f t="shared" si="1"/>
        <v>54567613386</v>
      </c>
      <c r="M29" s="178">
        <f t="shared" si="1"/>
        <v>0</v>
      </c>
      <c r="N29" s="178">
        <f t="shared" si="1"/>
        <v>0</v>
      </c>
      <c r="O29" s="178">
        <f t="shared" si="1"/>
        <v>2208305916.96</v>
      </c>
      <c r="P29" s="178">
        <f>SUM(P10:P28)</f>
        <v>7490144948.5537767</v>
      </c>
      <c r="Q29" s="178">
        <f t="shared" ref="Q29:AW29" si="2">SUM(Q10:Q28)</f>
        <v>39860112957.705933</v>
      </c>
      <c r="R29" s="178">
        <f t="shared" si="2"/>
        <v>168763077602.9024</v>
      </c>
      <c r="S29" s="178">
        <f t="shared" si="2"/>
        <v>6025369898</v>
      </c>
      <c r="T29" s="178">
        <f t="shared" si="2"/>
        <v>0</v>
      </c>
      <c r="U29" s="178">
        <f t="shared" si="2"/>
        <v>0</v>
      </c>
      <c r="V29" s="178">
        <f t="shared" si="2"/>
        <v>12209698141.98</v>
      </c>
      <c r="W29" s="178">
        <f t="shared" si="2"/>
        <v>34109623180</v>
      </c>
      <c r="X29" s="178">
        <f t="shared" si="2"/>
        <v>0</v>
      </c>
      <c r="Y29" s="178">
        <f t="shared" si="2"/>
        <v>0</v>
      </c>
      <c r="Z29" s="178">
        <f t="shared" si="2"/>
        <v>2028118170.3499999</v>
      </c>
      <c r="AA29" s="178">
        <f t="shared" si="2"/>
        <v>12234787323.016598</v>
      </c>
      <c r="AB29" s="178">
        <f t="shared" si="2"/>
        <v>42960607838.281372</v>
      </c>
      <c r="AC29" s="178">
        <f t="shared" si="2"/>
        <v>182189022471</v>
      </c>
      <c r="AD29" s="178">
        <f t="shared" si="2"/>
        <v>6206130995</v>
      </c>
      <c r="AE29" s="178">
        <f t="shared" si="2"/>
        <v>0</v>
      </c>
      <c r="AF29" s="178">
        <f t="shared" si="2"/>
        <v>0</v>
      </c>
      <c r="AG29" s="178">
        <f t="shared" si="2"/>
        <v>12575989086</v>
      </c>
      <c r="AH29" s="178">
        <f t="shared" si="2"/>
        <v>30506070276</v>
      </c>
      <c r="AI29" s="178">
        <f t="shared" si="2"/>
        <v>0</v>
      </c>
      <c r="AJ29" s="178">
        <f t="shared" si="2"/>
        <v>0</v>
      </c>
      <c r="AK29" s="178">
        <f t="shared" si="2"/>
        <v>2088961714.7165999</v>
      </c>
      <c r="AL29" s="178">
        <f t="shared" si="2"/>
        <v>18820390541.318497</v>
      </c>
      <c r="AM29" s="178">
        <f t="shared" si="2"/>
        <v>46210074808.94355</v>
      </c>
      <c r="AN29" s="178">
        <f t="shared" si="2"/>
        <v>196686789889</v>
      </c>
      <c r="AO29" s="178">
        <f t="shared" si="2"/>
        <v>6392314925</v>
      </c>
      <c r="AP29" s="178">
        <f t="shared" si="2"/>
        <v>0</v>
      </c>
      <c r="AQ29" s="178">
        <f t="shared" si="2"/>
        <v>0</v>
      </c>
      <c r="AR29" s="178">
        <f t="shared" si="2"/>
        <v>12953268759</v>
      </c>
      <c r="AS29" s="178">
        <f t="shared" si="2"/>
        <v>14728846066</v>
      </c>
      <c r="AT29" s="178">
        <f t="shared" si="2"/>
        <v>0</v>
      </c>
      <c r="AU29" s="178">
        <f t="shared" si="2"/>
        <v>0</v>
      </c>
      <c r="AV29" s="178">
        <f t="shared" si="2"/>
        <v>2151630566.6881151</v>
      </c>
      <c r="AW29" s="178">
        <f t="shared" si="2"/>
        <v>1152526812277.137</v>
      </c>
      <c r="AX29" s="44"/>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11"/>
      <c r="DH29" s="11"/>
      <c r="DI29" s="11"/>
      <c r="DJ29" s="11"/>
      <c r="DK29" s="11"/>
      <c r="DL29" s="11"/>
    </row>
    <row r="30" spans="1:156" s="11" customFormat="1" ht="14.25" customHeight="1" x14ac:dyDescent="0.25">
      <c r="B30" s="75"/>
      <c r="C30" s="98"/>
      <c r="D30" s="117"/>
      <c r="E30" s="56"/>
      <c r="F30" s="56"/>
      <c r="G30" s="56"/>
      <c r="H30" s="56"/>
      <c r="I30" s="56"/>
      <c r="J30" s="56"/>
      <c r="K30" s="56"/>
      <c r="L30" s="56"/>
      <c r="M30" s="56"/>
      <c r="N30" s="56"/>
      <c r="O30" s="56"/>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2"/>
      <c r="AX30" s="179">
        <f>+AW29-AX29</f>
        <v>1152526812277.137</v>
      </c>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row>
    <row r="31" spans="1:156" s="11" customFormat="1" ht="14.25" customHeight="1" x14ac:dyDescent="0.25">
      <c r="A31" s="199" t="s">
        <v>28</v>
      </c>
      <c r="B31" s="198" t="s">
        <v>92</v>
      </c>
      <c r="C31" s="198"/>
      <c r="D31" s="198"/>
      <c r="E31" s="56"/>
      <c r="F31" s="56"/>
      <c r="G31" s="56"/>
      <c r="H31" s="56"/>
      <c r="I31" s="56"/>
      <c r="J31" s="56"/>
      <c r="K31" s="56"/>
      <c r="L31" s="56"/>
      <c r="M31" s="56"/>
      <c r="N31" s="56"/>
      <c r="O31" s="56"/>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2"/>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row>
    <row r="32" spans="1:156" s="11" customFormat="1" ht="14.25" customHeight="1" x14ac:dyDescent="0.25">
      <c r="A32" s="199"/>
      <c r="B32" s="198"/>
      <c r="C32" s="198"/>
      <c r="D32" s="198"/>
      <c r="E32" s="57"/>
      <c r="F32" s="57"/>
      <c r="G32" s="57"/>
      <c r="H32" s="57"/>
      <c r="I32" s="57"/>
      <c r="J32" s="57"/>
      <c r="K32" s="57"/>
      <c r="L32" s="57"/>
      <c r="M32" s="57"/>
      <c r="N32" s="57"/>
      <c r="O32" s="57"/>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55"/>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row>
    <row r="33" spans="1:110" s="11" customFormat="1" ht="14.25" customHeight="1" x14ac:dyDescent="0.25">
      <c r="A33" s="8"/>
      <c r="B33" s="72"/>
      <c r="C33" s="97"/>
      <c r="D33" s="116"/>
      <c r="E33" s="186">
        <f>SUM(E36:O50)</f>
        <v>25041532564</v>
      </c>
      <c r="F33" s="206"/>
      <c r="G33" s="207"/>
      <c r="H33" s="207"/>
      <c r="I33" s="207"/>
      <c r="J33" s="207"/>
      <c r="K33" s="207"/>
      <c r="L33" s="207"/>
      <c r="M33" s="207"/>
      <c r="N33" s="207"/>
      <c r="O33" s="207"/>
      <c r="P33" s="165">
        <f>SUM(P36:Z49)</f>
        <v>3530526184.6100001</v>
      </c>
      <c r="Q33" s="208"/>
      <c r="R33" s="208"/>
      <c r="S33" s="208"/>
      <c r="T33" s="208"/>
      <c r="U33" s="208"/>
      <c r="V33" s="208"/>
      <c r="W33" s="208"/>
      <c r="X33" s="208"/>
      <c r="Y33" s="208"/>
      <c r="Z33" s="208"/>
      <c r="AA33" s="165">
        <f>SUM(AA36:AK49)</f>
        <v>7788143880.5599995</v>
      </c>
      <c r="AB33" s="208"/>
      <c r="AC33" s="208"/>
      <c r="AD33" s="208"/>
      <c r="AE33" s="208"/>
      <c r="AF33" s="208"/>
      <c r="AG33" s="208"/>
      <c r="AH33" s="208"/>
      <c r="AI33" s="208"/>
      <c r="AJ33" s="208"/>
      <c r="AK33" s="208"/>
      <c r="AL33" s="165">
        <f>SUM(AL36:AV49)</f>
        <v>10272137925.16</v>
      </c>
      <c r="AM33" s="208"/>
      <c r="AN33" s="208"/>
      <c r="AO33" s="208"/>
      <c r="AP33" s="208"/>
      <c r="AQ33" s="208"/>
      <c r="AR33" s="208"/>
      <c r="AS33" s="208"/>
      <c r="AT33" s="208"/>
      <c r="AU33" s="208"/>
      <c r="AV33" s="208"/>
      <c r="AW33" s="166"/>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row>
    <row r="34" spans="1:110" s="11" customFormat="1" ht="14.25" customHeight="1" x14ac:dyDescent="0.25">
      <c r="A34" s="197" t="s">
        <v>29</v>
      </c>
      <c r="B34" s="205" t="s">
        <v>6</v>
      </c>
      <c r="C34" s="203" t="s">
        <v>7</v>
      </c>
      <c r="D34" s="201" t="s">
        <v>8</v>
      </c>
      <c r="E34" s="61">
        <v>2020</v>
      </c>
      <c r="F34" s="61"/>
      <c r="G34" s="61"/>
      <c r="H34" s="61"/>
      <c r="I34" s="61"/>
      <c r="J34" s="61"/>
      <c r="K34" s="61"/>
      <c r="L34" s="61"/>
      <c r="M34" s="61"/>
      <c r="N34" s="61"/>
      <c r="O34" s="163"/>
      <c r="P34" s="167">
        <v>2021</v>
      </c>
      <c r="Q34" s="167"/>
      <c r="R34" s="167"/>
      <c r="S34" s="167"/>
      <c r="T34" s="167"/>
      <c r="U34" s="167"/>
      <c r="V34" s="167"/>
      <c r="W34" s="167"/>
      <c r="X34" s="167"/>
      <c r="Y34" s="167"/>
      <c r="Z34" s="167"/>
      <c r="AA34" s="167">
        <v>2022</v>
      </c>
      <c r="AB34" s="168"/>
      <c r="AC34" s="168"/>
      <c r="AD34" s="168"/>
      <c r="AE34" s="168"/>
      <c r="AF34" s="168"/>
      <c r="AG34" s="168"/>
      <c r="AH34" s="168"/>
      <c r="AI34" s="168"/>
      <c r="AJ34" s="168"/>
      <c r="AK34" s="168"/>
      <c r="AL34" s="167">
        <v>2023</v>
      </c>
      <c r="AM34" s="167"/>
      <c r="AN34" s="167"/>
      <c r="AO34" s="167"/>
      <c r="AP34" s="167"/>
      <c r="AQ34" s="167"/>
      <c r="AR34" s="167"/>
      <c r="AS34" s="167"/>
      <c r="AT34" s="167"/>
      <c r="AU34" s="167"/>
      <c r="AV34" s="167"/>
      <c r="AW34" s="196" t="s">
        <v>9</v>
      </c>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row>
    <row r="35" spans="1:110" s="11" customFormat="1" ht="90" customHeight="1" x14ac:dyDescent="0.25">
      <c r="A35" s="197"/>
      <c r="B35" s="205"/>
      <c r="C35" s="203"/>
      <c r="D35" s="201"/>
      <c r="E35" s="64" t="s">
        <v>10</v>
      </c>
      <c r="F35" s="64" t="s">
        <v>11</v>
      </c>
      <c r="G35" s="64" t="s">
        <v>12</v>
      </c>
      <c r="H35" s="64" t="s">
        <v>13</v>
      </c>
      <c r="I35" s="64" t="s">
        <v>14</v>
      </c>
      <c r="J35" s="64" t="s">
        <v>15</v>
      </c>
      <c r="K35" s="64" t="s">
        <v>16</v>
      </c>
      <c r="L35" s="64" t="s">
        <v>17</v>
      </c>
      <c r="M35" s="64" t="s">
        <v>18</v>
      </c>
      <c r="N35" s="64" t="s">
        <v>19</v>
      </c>
      <c r="O35" s="164" t="s">
        <v>20</v>
      </c>
      <c r="P35" s="164" t="s">
        <v>10</v>
      </c>
      <c r="Q35" s="164" t="s">
        <v>11</v>
      </c>
      <c r="R35" s="164" t="s">
        <v>12</v>
      </c>
      <c r="S35" s="164" t="s">
        <v>13</v>
      </c>
      <c r="T35" s="164" t="s">
        <v>14</v>
      </c>
      <c r="U35" s="164" t="s">
        <v>15</v>
      </c>
      <c r="V35" s="164" t="s">
        <v>16</v>
      </c>
      <c r="W35" s="164" t="s">
        <v>17</v>
      </c>
      <c r="X35" s="164" t="s">
        <v>18</v>
      </c>
      <c r="Y35" s="164" t="s">
        <v>19</v>
      </c>
      <c r="Z35" s="164" t="s">
        <v>20</v>
      </c>
      <c r="AA35" s="164" t="s">
        <v>10</v>
      </c>
      <c r="AB35" s="164" t="s">
        <v>11</v>
      </c>
      <c r="AC35" s="164" t="s">
        <v>12</v>
      </c>
      <c r="AD35" s="164" t="s">
        <v>13</v>
      </c>
      <c r="AE35" s="164" t="s">
        <v>14</v>
      </c>
      <c r="AF35" s="164" t="s">
        <v>15</v>
      </c>
      <c r="AG35" s="164" t="s">
        <v>16</v>
      </c>
      <c r="AH35" s="164" t="s">
        <v>17</v>
      </c>
      <c r="AI35" s="164" t="s">
        <v>18</v>
      </c>
      <c r="AJ35" s="164" t="s">
        <v>19</v>
      </c>
      <c r="AK35" s="164" t="s">
        <v>20</v>
      </c>
      <c r="AL35" s="164" t="s">
        <v>10</v>
      </c>
      <c r="AM35" s="164" t="s">
        <v>11</v>
      </c>
      <c r="AN35" s="164" t="s">
        <v>12</v>
      </c>
      <c r="AO35" s="164" t="s">
        <v>13</v>
      </c>
      <c r="AP35" s="164" t="s">
        <v>14</v>
      </c>
      <c r="AQ35" s="164" t="s">
        <v>15</v>
      </c>
      <c r="AR35" s="164" t="s">
        <v>16</v>
      </c>
      <c r="AS35" s="164" t="s">
        <v>17</v>
      </c>
      <c r="AT35" s="164" t="s">
        <v>18</v>
      </c>
      <c r="AU35" s="164" t="s">
        <v>19</v>
      </c>
      <c r="AV35" s="164" t="s">
        <v>20</v>
      </c>
      <c r="AW35" s="196"/>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row>
    <row r="36" spans="1:110" s="13" customFormat="1" ht="84.75" customHeight="1" x14ac:dyDescent="0.25">
      <c r="A36" s="133" t="s">
        <v>21</v>
      </c>
      <c r="B36" s="134" t="s">
        <v>91</v>
      </c>
      <c r="C36" s="171">
        <v>1702</v>
      </c>
      <c r="D36" s="134" t="s">
        <v>94</v>
      </c>
      <c r="E36" s="155">
        <v>872354420</v>
      </c>
      <c r="F36" s="155"/>
      <c r="G36" s="155"/>
      <c r="H36" s="155"/>
      <c r="I36" s="155"/>
      <c r="J36" s="155"/>
      <c r="K36" s="155"/>
      <c r="L36" s="155">
        <v>7802179081</v>
      </c>
      <c r="M36" s="155"/>
      <c r="N36" s="155"/>
      <c r="O36" s="155"/>
      <c r="P36" s="155">
        <v>869373777.21000004</v>
      </c>
      <c r="Q36" s="155"/>
      <c r="R36" s="155"/>
      <c r="S36" s="155"/>
      <c r="T36" s="155"/>
      <c r="U36" s="155"/>
      <c r="V36" s="155"/>
      <c r="W36" s="155"/>
      <c r="X36" s="155"/>
      <c r="Y36" s="155"/>
      <c r="Z36" s="155"/>
      <c r="AA36" s="155">
        <v>1351345470.76</v>
      </c>
      <c r="AB36" s="155"/>
      <c r="AC36" s="155"/>
      <c r="AD36" s="155"/>
      <c r="AE36" s="155"/>
      <c r="AF36" s="155"/>
      <c r="AG36" s="155"/>
      <c r="AH36" s="155"/>
      <c r="AI36" s="155"/>
      <c r="AJ36" s="155"/>
      <c r="AK36" s="155"/>
      <c r="AL36" s="155">
        <v>1928906323.1600001</v>
      </c>
      <c r="AM36" s="155"/>
      <c r="AN36" s="155"/>
      <c r="AO36" s="155"/>
      <c r="AP36" s="155"/>
      <c r="AQ36" s="155"/>
      <c r="AR36" s="155"/>
      <c r="AS36" s="155"/>
      <c r="AT36" s="155"/>
      <c r="AU36" s="155"/>
      <c r="AV36" s="155"/>
      <c r="AW36" s="155">
        <f t="shared" ref="AW36:AW49" si="3">SUM(E36:AV36)</f>
        <v>12824159072.129999</v>
      </c>
      <c r="AX36" s="7"/>
      <c r="AY36" s="7"/>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row>
    <row r="37" spans="1:110" s="13" customFormat="1" ht="91.5" customHeight="1" x14ac:dyDescent="0.25">
      <c r="A37" s="133" t="s">
        <v>22</v>
      </c>
      <c r="B37" s="134" t="s">
        <v>118</v>
      </c>
      <c r="C37" s="171">
        <v>1703</v>
      </c>
      <c r="D37" s="134" t="s">
        <v>93</v>
      </c>
      <c r="E37" s="155">
        <v>90000000</v>
      </c>
      <c r="F37" s="155"/>
      <c r="G37" s="155"/>
      <c r="H37" s="155"/>
      <c r="I37" s="155"/>
      <c r="J37" s="155"/>
      <c r="K37" s="155"/>
      <c r="L37" s="155">
        <v>2715760701</v>
      </c>
      <c r="M37" s="155"/>
      <c r="N37" s="155"/>
      <c r="O37" s="155"/>
      <c r="P37" s="155">
        <v>78437700</v>
      </c>
      <c r="Q37" s="155"/>
      <c r="R37" s="155"/>
      <c r="S37" s="155"/>
      <c r="T37" s="155"/>
      <c r="U37" s="155"/>
      <c r="V37" s="155"/>
      <c r="W37" s="155"/>
      <c r="X37" s="155"/>
      <c r="Y37" s="155"/>
      <c r="Z37" s="155"/>
      <c r="AA37" s="155">
        <v>97038874.799999997</v>
      </c>
      <c r="AB37" s="155"/>
      <c r="AC37" s="155"/>
      <c r="AD37" s="155"/>
      <c r="AE37" s="155"/>
      <c r="AF37" s="155"/>
      <c r="AG37" s="155"/>
      <c r="AH37" s="155"/>
      <c r="AI37" s="155"/>
      <c r="AJ37" s="155"/>
      <c r="AK37" s="155"/>
      <c r="AL37" s="155">
        <v>162755226</v>
      </c>
      <c r="AM37" s="155"/>
      <c r="AN37" s="155"/>
      <c r="AO37" s="155"/>
      <c r="AP37" s="155"/>
      <c r="AQ37" s="155"/>
      <c r="AR37" s="155"/>
      <c r="AS37" s="155"/>
      <c r="AT37" s="155"/>
      <c r="AU37" s="155"/>
      <c r="AV37" s="155"/>
      <c r="AW37" s="155">
        <f t="shared" si="3"/>
        <v>3143992501.8000002</v>
      </c>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row>
    <row r="38" spans="1:110" s="13" customFormat="1" ht="72" customHeight="1" x14ac:dyDescent="0.25">
      <c r="A38" s="133" t="s">
        <v>23</v>
      </c>
      <c r="B38" s="134" t="s">
        <v>95</v>
      </c>
      <c r="C38" s="171">
        <v>1704</v>
      </c>
      <c r="D38" s="134" t="s">
        <v>93</v>
      </c>
      <c r="E38" s="155">
        <v>80364849</v>
      </c>
      <c r="F38" s="155"/>
      <c r="G38" s="155"/>
      <c r="H38" s="155"/>
      <c r="I38" s="155"/>
      <c r="J38" s="155"/>
      <c r="K38" s="155"/>
      <c r="L38" s="155">
        <v>2370657680</v>
      </c>
      <c r="M38" s="155"/>
      <c r="N38" s="155"/>
      <c r="O38" s="155"/>
      <c r="P38" s="155">
        <v>69722400</v>
      </c>
      <c r="Q38" s="155"/>
      <c r="R38" s="155"/>
      <c r="S38" s="155"/>
      <c r="T38" s="155"/>
      <c r="U38" s="155"/>
      <c r="V38" s="155"/>
      <c r="W38" s="155"/>
      <c r="X38" s="155"/>
      <c r="Y38" s="155"/>
      <c r="Z38" s="155"/>
      <c r="AA38" s="155">
        <v>144765000</v>
      </c>
      <c r="AB38" s="155"/>
      <c r="AC38" s="155"/>
      <c r="AD38" s="155"/>
      <c r="AE38" s="155"/>
      <c r="AF38" s="155"/>
      <c r="AG38" s="155"/>
      <c r="AH38" s="155"/>
      <c r="AI38" s="155"/>
      <c r="AJ38" s="155"/>
      <c r="AK38" s="155"/>
      <c r="AL38" s="155">
        <v>243325000</v>
      </c>
      <c r="AM38" s="155"/>
      <c r="AN38" s="155"/>
      <c r="AO38" s="155"/>
      <c r="AP38" s="155"/>
      <c r="AQ38" s="155"/>
      <c r="AR38" s="155"/>
      <c r="AS38" s="155"/>
      <c r="AT38" s="155"/>
      <c r="AU38" s="155"/>
      <c r="AV38" s="155"/>
      <c r="AW38" s="155">
        <f t="shared" si="3"/>
        <v>2908834929</v>
      </c>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row>
    <row r="39" spans="1:110" s="13" customFormat="1" ht="59.25" customHeight="1" x14ac:dyDescent="0.25">
      <c r="A39" s="133" t="s">
        <v>24</v>
      </c>
      <c r="B39" s="134" t="s">
        <v>96</v>
      </c>
      <c r="C39" s="171">
        <v>1706</v>
      </c>
      <c r="D39" s="134" t="s">
        <v>93</v>
      </c>
      <c r="E39" s="155">
        <v>12800000</v>
      </c>
      <c r="F39" s="155"/>
      <c r="G39" s="155"/>
      <c r="H39" s="155"/>
      <c r="I39" s="155"/>
      <c r="J39" s="155"/>
      <c r="K39" s="155"/>
      <c r="L39" s="155"/>
      <c r="M39" s="155"/>
      <c r="N39" s="155"/>
      <c r="O39" s="155"/>
      <c r="P39" s="155">
        <v>11155584</v>
      </c>
      <c r="Q39" s="155"/>
      <c r="R39" s="155"/>
      <c r="S39" s="155"/>
      <c r="T39" s="155"/>
      <c r="U39" s="155"/>
      <c r="V39" s="155"/>
      <c r="W39" s="155"/>
      <c r="X39" s="155"/>
      <c r="Y39" s="155"/>
      <c r="Z39" s="155"/>
      <c r="AA39" s="155">
        <v>48255000</v>
      </c>
      <c r="AB39" s="155"/>
      <c r="AC39" s="155"/>
      <c r="AD39" s="155"/>
      <c r="AE39" s="155"/>
      <c r="AF39" s="155"/>
      <c r="AG39" s="155"/>
      <c r="AH39" s="155"/>
      <c r="AI39" s="155"/>
      <c r="AJ39" s="155"/>
      <c r="AK39" s="155"/>
      <c r="AL39" s="155">
        <v>68665000</v>
      </c>
      <c r="AM39" s="155"/>
      <c r="AN39" s="155"/>
      <c r="AO39" s="155"/>
      <c r="AP39" s="155"/>
      <c r="AQ39" s="155"/>
      <c r="AR39" s="155"/>
      <c r="AS39" s="155"/>
      <c r="AT39" s="155"/>
      <c r="AU39" s="155"/>
      <c r="AV39" s="155"/>
      <c r="AW39" s="155">
        <f t="shared" si="3"/>
        <v>140875584</v>
      </c>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s="13" customFormat="1" ht="61.5" customHeight="1" x14ac:dyDescent="0.25">
      <c r="A40" s="133" t="s">
        <v>25</v>
      </c>
      <c r="B40" s="134" t="s">
        <v>97</v>
      </c>
      <c r="C40" s="171">
        <v>1707</v>
      </c>
      <c r="D40" s="134" t="s">
        <v>93</v>
      </c>
      <c r="E40" s="155">
        <v>50000000</v>
      </c>
      <c r="F40" s="155"/>
      <c r="G40" s="155"/>
      <c r="H40" s="155"/>
      <c r="I40" s="155"/>
      <c r="J40" s="155"/>
      <c r="K40" s="155"/>
      <c r="L40" s="155"/>
      <c r="M40" s="155"/>
      <c r="N40" s="155"/>
      <c r="O40" s="155"/>
      <c r="P40" s="155">
        <v>43576500</v>
      </c>
      <c r="Q40" s="155"/>
      <c r="R40" s="155"/>
      <c r="S40" s="155"/>
      <c r="T40" s="155"/>
      <c r="U40" s="155"/>
      <c r="V40" s="155"/>
      <c r="W40" s="155"/>
      <c r="X40" s="155"/>
      <c r="Y40" s="155"/>
      <c r="Z40" s="155"/>
      <c r="AA40" s="155">
        <v>67557000</v>
      </c>
      <c r="AB40" s="155"/>
      <c r="AC40" s="155"/>
      <c r="AD40" s="155"/>
      <c r="AE40" s="155"/>
      <c r="AF40" s="155"/>
      <c r="AG40" s="155"/>
      <c r="AH40" s="155"/>
      <c r="AI40" s="155"/>
      <c r="AJ40" s="155"/>
      <c r="AK40" s="155"/>
      <c r="AL40" s="155">
        <v>90419570</v>
      </c>
      <c r="AM40" s="155"/>
      <c r="AN40" s="155"/>
      <c r="AO40" s="155"/>
      <c r="AP40" s="155"/>
      <c r="AQ40" s="155"/>
      <c r="AR40" s="155"/>
      <c r="AS40" s="155"/>
      <c r="AT40" s="155"/>
      <c r="AU40" s="155"/>
      <c r="AV40" s="155"/>
      <c r="AW40" s="155">
        <f t="shared" si="3"/>
        <v>251553070</v>
      </c>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row>
    <row r="41" spans="1:110" s="13" customFormat="1" ht="64.5" customHeight="1" x14ac:dyDescent="0.25">
      <c r="A41" s="133" t="s">
        <v>26</v>
      </c>
      <c r="B41" s="134" t="s">
        <v>98</v>
      </c>
      <c r="C41" s="171">
        <v>1708</v>
      </c>
      <c r="D41" s="134" t="s">
        <v>93</v>
      </c>
      <c r="E41" s="155">
        <v>80000000</v>
      </c>
      <c r="F41" s="155"/>
      <c r="G41" s="155"/>
      <c r="H41" s="155"/>
      <c r="I41" s="155"/>
      <c r="J41" s="155"/>
      <c r="K41" s="155"/>
      <c r="L41" s="155"/>
      <c r="M41" s="155"/>
      <c r="N41" s="155"/>
      <c r="O41" s="155"/>
      <c r="P41" s="155">
        <v>69722.399999999994</v>
      </c>
      <c r="Q41" s="155"/>
      <c r="R41" s="155"/>
      <c r="S41" s="155"/>
      <c r="T41" s="155"/>
      <c r="U41" s="155"/>
      <c r="V41" s="155"/>
      <c r="W41" s="155"/>
      <c r="X41" s="155"/>
      <c r="Y41" s="155"/>
      <c r="Z41" s="155"/>
      <c r="AA41" s="155">
        <v>144765000</v>
      </c>
      <c r="AB41" s="155"/>
      <c r="AC41" s="155"/>
      <c r="AD41" s="155"/>
      <c r="AE41" s="155"/>
      <c r="AF41" s="155"/>
      <c r="AG41" s="155"/>
      <c r="AH41" s="155"/>
      <c r="AI41" s="155"/>
      <c r="AJ41" s="155"/>
      <c r="AK41" s="155"/>
      <c r="AL41" s="155">
        <v>194660000</v>
      </c>
      <c r="AM41" s="155"/>
      <c r="AN41" s="155"/>
      <c r="AO41" s="155"/>
      <c r="AP41" s="155"/>
      <c r="AQ41" s="155"/>
      <c r="AR41" s="155"/>
      <c r="AS41" s="155"/>
      <c r="AT41" s="155"/>
      <c r="AU41" s="155"/>
      <c r="AV41" s="155"/>
      <c r="AW41" s="155">
        <f t="shared" si="3"/>
        <v>419494722.39999998</v>
      </c>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s="13" customFormat="1" ht="72" customHeight="1" x14ac:dyDescent="0.25">
      <c r="A42" s="133" t="s">
        <v>27</v>
      </c>
      <c r="B42" s="134" t="s">
        <v>99</v>
      </c>
      <c r="C42" s="171">
        <v>1709</v>
      </c>
      <c r="D42" s="134" t="s">
        <v>93</v>
      </c>
      <c r="E42" s="155">
        <f>2000000+125000000</f>
        <v>127000000</v>
      </c>
      <c r="F42" s="155"/>
      <c r="G42" s="155"/>
      <c r="H42" s="155"/>
      <c r="I42" s="155"/>
      <c r="J42" s="155"/>
      <c r="K42" s="155"/>
      <c r="L42" s="155"/>
      <c r="M42" s="155"/>
      <c r="N42" s="155"/>
      <c r="O42" s="155"/>
      <c r="P42" s="155">
        <v>108941250</v>
      </c>
      <c r="Q42" s="155"/>
      <c r="R42" s="155"/>
      <c r="S42" s="155"/>
      <c r="T42" s="155"/>
      <c r="U42" s="155"/>
      <c r="V42" s="155"/>
      <c r="W42" s="155"/>
      <c r="X42" s="155"/>
      <c r="Y42" s="155"/>
      <c r="Z42" s="155"/>
      <c r="AA42" s="155">
        <f>48255000+247760472</f>
        <v>296015472</v>
      </c>
      <c r="AB42" s="155"/>
      <c r="AC42" s="155"/>
      <c r="AD42" s="155"/>
      <c r="AE42" s="155"/>
      <c r="AF42" s="155"/>
      <c r="AG42" s="155"/>
      <c r="AH42" s="155"/>
      <c r="AI42" s="155"/>
      <c r="AJ42" s="155"/>
      <c r="AK42" s="155"/>
      <c r="AL42" s="155">
        <v>371967640</v>
      </c>
      <c r="AM42" s="155"/>
      <c r="AN42" s="155"/>
      <c r="AO42" s="155"/>
      <c r="AP42" s="155"/>
      <c r="AQ42" s="155"/>
      <c r="AR42" s="155"/>
      <c r="AS42" s="155"/>
      <c r="AT42" s="155"/>
      <c r="AU42" s="155"/>
      <c r="AV42" s="155"/>
      <c r="AW42" s="155">
        <f t="shared" si="3"/>
        <v>903924362</v>
      </c>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row>
    <row r="43" spans="1:110" s="13" customFormat="1" ht="84" customHeight="1" x14ac:dyDescent="0.25">
      <c r="A43" s="133" t="s">
        <v>39</v>
      </c>
      <c r="B43" s="134" t="s">
        <v>100</v>
      </c>
      <c r="C43" s="171">
        <v>3502</v>
      </c>
      <c r="D43" s="134" t="s">
        <v>101</v>
      </c>
      <c r="E43" s="155">
        <v>682004937</v>
      </c>
      <c r="F43" s="155">
        <v>545981905</v>
      </c>
      <c r="G43" s="155"/>
      <c r="H43" s="155"/>
      <c r="I43" s="155"/>
      <c r="J43" s="155"/>
      <c r="K43" s="155"/>
      <c r="L43" s="155">
        <v>3500000000</v>
      </c>
      <c r="M43" s="155"/>
      <c r="N43" s="155"/>
      <c r="O43" s="155"/>
      <c r="P43" s="155">
        <v>530380647</v>
      </c>
      <c r="Q43" s="155">
        <v>516250367</v>
      </c>
      <c r="R43" s="155"/>
      <c r="S43" s="155"/>
      <c r="T43" s="155"/>
      <c r="U43" s="155"/>
      <c r="V43" s="155"/>
      <c r="W43" s="155"/>
      <c r="X43" s="155"/>
      <c r="Y43" s="155"/>
      <c r="Z43" s="155"/>
      <c r="AA43" s="155">
        <v>1059108568</v>
      </c>
      <c r="AB43" s="155">
        <v>598205113</v>
      </c>
      <c r="AC43" s="155"/>
      <c r="AD43" s="155"/>
      <c r="AE43" s="155"/>
      <c r="AF43" s="155"/>
      <c r="AG43" s="155"/>
      <c r="AH43" s="155">
        <v>2500000000</v>
      </c>
      <c r="AI43" s="155"/>
      <c r="AJ43" s="155"/>
      <c r="AK43" s="155"/>
      <c r="AL43" s="156">
        <v>1413361280</v>
      </c>
      <c r="AM43" s="155">
        <v>684612518</v>
      </c>
      <c r="AN43" s="155"/>
      <c r="AO43" s="155"/>
      <c r="AP43" s="155"/>
      <c r="AQ43" s="155"/>
      <c r="AR43" s="155"/>
      <c r="AS43" s="155">
        <v>2500000000</v>
      </c>
      <c r="AT43" s="155"/>
      <c r="AU43" s="155"/>
      <c r="AV43" s="155"/>
      <c r="AW43" s="155">
        <f t="shared" si="3"/>
        <v>14529905335</v>
      </c>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row>
    <row r="44" spans="1:110" s="13" customFormat="1" ht="62.25" customHeight="1" x14ac:dyDescent="0.25">
      <c r="A44" s="133" t="s">
        <v>40</v>
      </c>
      <c r="B44" s="134" t="s">
        <v>103</v>
      </c>
      <c r="C44" s="171">
        <v>3602</v>
      </c>
      <c r="D44" s="134" t="s">
        <v>102</v>
      </c>
      <c r="E44" s="157">
        <v>385685000</v>
      </c>
      <c r="F44" s="157"/>
      <c r="G44" s="155"/>
      <c r="H44" s="155"/>
      <c r="I44" s="155"/>
      <c r="J44" s="155"/>
      <c r="K44" s="155"/>
      <c r="L44" s="155"/>
      <c r="M44" s="155"/>
      <c r="N44" s="155"/>
      <c r="O44" s="155"/>
      <c r="P44" s="155">
        <v>237500000</v>
      </c>
      <c r="Q44" s="155"/>
      <c r="R44" s="155"/>
      <c r="S44" s="155"/>
      <c r="T44" s="155"/>
      <c r="U44" s="155"/>
      <c r="V44" s="155"/>
      <c r="W44" s="155"/>
      <c r="X44" s="155"/>
      <c r="Y44" s="155"/>
      <c r="Z44" s="155"/>
      <c r="AA44" s="155">
        <v>289530000</v>
      </c>
      <c r="AB44" s="155"/>
      <c r="AC44" s="155"/>
      <c r="AD44" s="155"/>
      <c r="AE44" s="155"/>
      <c r="AF44" s="155"/>
      <c r="AG44" s="155"/>
      <c r="AH44" s="155"/>
      <c r="AI44" s="155"/>
      <c r="AJ44" s="155"/>
      <c r="AK44" s="155"/>
      <c r="AL44" s="155">
        <v>687805825</v>
      </c>
      <c r="AM44" s="155"/>
      <c r="AN44" s="155"/>
      <c r="AO44" s="155"/>
      <c r="AP44" s="155"/>
      <c r="AQ44" s="155"/>
      <c r="AR44" s="155"/>
      <c r="AS44" s="155"/>
      <c r="AT44" s="155"/>
      <c r="AU44" s="155"/>
      <c r="AV44" s="155"/>
      <c r="AW44" s="155">
        <f t="shared" si="3"/>
        <v>1600520825</v>
      </c>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row>
    <row r="45" spans="1:110" s="13" customFormat="1" ht="68.25" customHeight="1" x14ac:dyDescent="0.25">
      <c r="A45" s="133" t="s">
        <v>43</v>
      </c>
      <c r="B45" s="134" t="s">
        <v>104</v>
      </c>
      <c r="C45" s="135">
        <v>3604</v>
      </c>
      <c r="D45" s="134" t="s">
        <v>105</v>
      </c>
      <c r="E45" s="155">
        <v>25000000</v>
      </c>
      <c r="F45" s="155"/>
      <c r="G45" s="155"/>
      <c r="H45" s="155"/>
      <c r="I45" s="155"/>
      <c r="J45" s="155"/>
      <c r="K45" s="155"/>
      <c r="L45" s="155"/>
      <c r="M45" s="155"/>
      <c r="N45" s="155"/>
      <c r="O45" s="155"/>
      <c r="P45" s="155">
        <v>14250000</v>
      </c>
      <c r="Q45" s="155"/>
      <c r="R45" s="155"/>
      <c r="S45" s="155"/>
      <c r="T45" s="155"/>
      <c r="U45" s="155"/>
      <c r="V45" s="155"/>
      <c r="W45" s="155"/>
      <c r="X45" s="155"/>
      <c r="Y45" s="155"/>
      <c r="Z45" s="155"/>
      <c r="AA45" s="155">
        <v>31848300</v>
      </c>
      <c r="AB45" s="155"/>
      <c r="AC45" s="155"/>
      <c r="AD45" s="155"/>
      <c r="AE45" s="155"/>
      <c r="AF45" s="155"/>
      <c r="AG45" s="155"/>
      <c r="AH45" s="155"/>
      <c r="AI45" s="155"/>
      <c r="AJ45" s="155"/>
      <c r="AK45" s="155"/>
      <c r="AL45" s="155">
        <v>68131000</v>
      </c>
      <c r="AM45" s="155"/>
      <c r="AN45" s="155"/>
      <c r="AO45" s="155"/>
      <c r="AP45" s="155"/>
      <c r="AQ45" s="155"/>
      <c r="AR45" s="155"/>
      <c r="AS45" s="155"/>
      <c r="AT45" s="155"/>
      <c r="AU45" s="155"/>
      <c r="AV45" s="155"/>
      <c r="AW45" s="155">
        <f t="shared" si="3"/>
        <v>139229300</v>
      </c>
      <c r="AX45" s="7"/>
      <c r="AY45" s="7"/>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row>
    <row r="46" spans="1:110" s="13" customFormat="1" ht="68.25" customHeight="1" x14ac:dyDescent="0.25">
      <c r="A46" s="133" t="s">
        <v>44</v>
      </c>
      <c r="B46" s="193" t="s">
        <v>136</v>
      </c>
      <c r="C46" s="194">
        <v>3902</v>
      </c>
      <c r="D46" s="134" t="s">
        <v>138</v>
      </c>
      <c r="E46" s="155"/>
      <c r="F46" s="155"/>
      <c r="G46" s="155"/>
      <c r="H46" s="155"/>
      <c r="I46" s="155"/>
      <c r="J46" s="155"/>
      <c r="K46" s="155"/>
      <c r="L46" s="177">
        <v>1999837777</v>
      </c>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f t="shared" si="3"/>
        <v>1999837777</v>
      </c>
      <c r="AX46" s="7"/>
      <c r="AY46" s="7"/>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row>
    <row r="47" spans="1:110" s="13" customFormat="1" ht="72.75" customHeight="1" x14ac:dyDescent="0.25">
      <c r="A47" s="133" t="s">
        <v>47</v>
      </c>
      <c r="B47" s="134" t="s">
        <v>106</v>
      </c>
      <c r="C47" s="135">
        <v>3903</v>
      </c>
      <c r="D47" s="134" t="s">
        <v>107</v>
      </c>
      <c r="E47" s="155">
        <v>63000000</v>
      </c>
      <c r="F47" s="155"/>
      <c r="G47" s="155"/>
      <c r="H47" s="155"/>
      <c r="I47" s="155"/>
      <c r="J47" s="155"/>
      <c r="K47" s="155"/>
      <c r="L47" s="155"/>
      <c r="M47" s="155"/>
      <c r="N47" s="155"/>
      <c r="O47" s="155"/>
      <c r="P47" s="155">
        <v>27268237</v>
      </c>
      <c r="Q47" s="155"/>
      <c r="R47" s="155"/>
      <c r="S47" s="155"/>
      <c r="T47" s="155"/>
      <c r="U47" s="155"/>
      <c r="V47" s="155"/>
      <c r="W47" s="155">
        <v>916500000</v>
      </c>
      <c r="X47" s="155"/>
      <c r="Y47" s="155"/>
      <c r="Z47" s="155"/>
      <c r="AA47" s="155">
        <v>39808563</v>
      </c>
      <c r="AB47" s="155"/>
      <c r="AC47" s="155"/>
      <c r="AD47" s="155"/>
      <c r="AE47" s="155"/>
      <c r="AF47" s="155"/>
      <c r="AG47" s="155"/>
      <c r="AH47" s="155">
        <v>916500000</v>
      </c>
      <c r="AI47" s="155"/>
      <c r="AJ47" s="155"/>
      <c r="AK47" s="155"/>
      <c r="AL47" s="155">
        <v>46295218</v>
      </c>
      <c r="AM47" s="155"/>
      <c r="AN47" s="155"/>
      <c r="AO47" s="155"/>
      <c r="AP47" s="155"/>
      <c r="AQ47" s="155"/>
      <c r="AR47" s="155"/>
      <c r="AS47" s="155">
        <v>1527500000</v>
      </c>
      <c r="AT47" s="155"/>
      <c r="AU47" s="155"/>
      <c r="AV47" s="155"/>
      <c r="AW47" s="155">
        <f t="shared" si="3"/>
        <v>3536872018</v>
      </c>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row>
    <row r="48" spans="1:110" s="13" customFormat="1" ht="72.75" customHeight="1" x14ac:dyDescent="0.25">
      <c r="A48" s="133" t="s">
        <v>48</v>
      </c>
      <c r="B48" s="134" t="s">
        <v>108</v>
      </c>
      <c r="C48" s="135">
        <v>3904</v>
      </c>
      <c r="D48" s="134" t="s">
        <v>109</v>
      </c>
      <c r="E48" s="155">
        <v>18000000</v>
      </c>
      <c r="F48" s="155"/>
      <c r="G48" s="155"/>
      <c r="H48" s="155"/>
      <c r="I48" s="155"/>
      <c r="J48" s="155"/>
      <c r="K48" s="155"/>
      <c r="L48" s="155">
        <v>1120906214</v>
      </c>
      <c r="M48" s="155"/>
      <c r="N48" s="155"/>
      <c r="O48" s="155"/>
      <c r="P48" s="155">
        <v>17100000</v>
      </c>
      <c r="Q48" s="155">
        <v>15000000</v>
      </c>
      <c r="R48" s="155"/>
      <c r="S48" s="155"/>
      <c r="T48" s="155"/>
      <c r="U48" s="155"/>
      <c r="V48" s="155"/>
      <c r="W48" s="155">
        <v>75000000</v>
      </c>
      <c r="X48" s="155"/>
      <c r="Y48" s="155"/>
      <c r="Z48" s="155"/>
      <c r="AA48" s="155">
        <v>113401519</v>
      </c>
      <c r="AB48" s="155">
        <v>15000000</v>
      </c>
      <c r="AC48" s="155"/>
      <c r="AD48" s="155"/>
      <c r="AE48" s="155"/>
      <c r="AF48" s="155"/>
      <c r="AG48" s="155"/>
      <c r="AH48" s="155">
        <v>75000000</v>
      </c>
      <c r="AI48" s="155"/>
      <c r="AJ48" s="155"/>
      <c r="AK48" s="155"/>
      <c r="AL48" s="155">
        <v>143733325</v>
      </c>
      <c r="AM48" s="155">
        <v>15000000</v>
      </c>
      <c r="AN48" s="155"/>
      <c r="AO48" s="155"/>
      <c r="AP48" s="155"/>
      <c r="AQ48" s="155"/>
      <c r="AR48" s="155"/>
      <c r="AS48" s="155">
        <v>125000000</v>
      </c>
      <c r="AT48" s="155"/>
      <c r="AU48" s="155"/>
      <c r="AV48" s="155"/>
      <c r="AW48" s="155">
        <f t="shared" si="3"/>
        <v>1733141058</v>
      </c>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row>
    <row r="49" spans="1:110" s="13" customFormat="1" ht="67.5" customHeight="1" x14ac:dyDescent="0.25">
      <c r="A49" s="133" t="s">
        <v>49</v>
      </c>
      <c r="B49" s="76" t="s">
        <v>111</v>
      </c>
      <c r="C49" s="93">
        <v>2102</v>
      </c>
      <c r="D49" s="76" t="s">
        <v>110</v>
      </c>
      <c r="E49" s="146"/>
      <c r="F49" s="146"/>
      <c r="G49" s="146"/>
      <c r="H49" s="146"/>
      <c r="I49" s="146"/>
      <c r="J49" s="146"/>
      <c r="K49" s="146"/>
      <c r="L49" s="146">
        <v>2500000000</v>
      </c>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8">
        <f t="shared" si="3"/>
        <v>2500000000</v>
      </c>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row>
    <row r="50" spans="1:110" s="13" customFormat="1" ht="28.5" customHeight="1" x14ac:dyDescent="0.25">
      <c r="A50" s="23"/>
      <c r="B50" s="76"/>
      <c r="C50" s="93"/>
      <c r="D50" s="7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row>
    <row r="51" spans="1:110" s="11" customFormat="1" ht="21.75" customHeight="1" x14ac:dyDescent="0.25">
      <c r="B51" s="75"/>
      <c r="C51" s="189"/>
      <c r="D51" s="190"/>
      <c r="E51" s="178">
        <f>SUM(E36:E49)</f>
        <v>2486209206</v>
      </c>
      <c r="F51" s="178">
        <f t="shared" ref="F51:AV51" si="4">SUM(F36:F49)</f>
        <v>545981905</v>
      </c>
      <c r="G51" s="178">
        <f t="shared" si="4"/>
        <v>0</v>
      </c>
      <c r="H51" s="178">
        <f t="shared" si="4"/>
        <v>0</v>
      </c>
      <c r="I51" s="178">
        <f t="shared" si="4"/>
        <v>0</v>
      </c>
      <c r="J51" s="178">
        <f t="shared" si="4"/>
        <v>0</v>
      </c>
      <c r="K51" s="178">
        <f t="shared" si="4"/>
        <v>0</v>
      </c>
      <c r="L51" s="178">
        <f t="shared" si="4"/>
        <v>22009341453</v>
      </c>
      <c r="M51" s="178">
        <f t="shared" si="4"/>
        <v>0</v>
      </c>
      <c r="N51" s="178">
        <f t="shared" si="4"/>
        <v>0</v>
      </c>
      <c r="O51" s="178">
        <f t="shared" si="4"/>
        <v>0</v>
      </c>
      <c r="P51" s="178">
        <f t="shared" si="4"/>
        <v>2007775817.6100001</v>
      </c>
      <c r="Q51" s="178">
        <f t="shared" si="4"/>
        <v>531250367</v>
      </c>
      <c r="R51" s="178">
        <f t="shared" si="4"/>
        <v>0</v>
      </c>
      <c r="S51" s="178">
        <f t="shared" si="4"/>
        <v>0</v>
      </c>
      <c r="T51" s="178">
        <f t="shared" si="4"/>
        <v>0</v>
      </c>
      <c r="U51" s="178">
        <f t="shared" si="4"/>
        <v>0</v>
      </c>
      <c r="V51" s="178">
        <f t="shared" si="4"/>
        <v>0</v>
      </c>
      <c r="W51" s="178">
        <f t="shared" si="4"/>
        <v>991500000</v>
      </c>
      <c r="X51" s="178">
        <f t="shared" si="4"/>
        <v>0</v>
      </c>
      <c r="Y51" s="178">
        <f t="shared" si="4"/>
        <v>0</v>
      </c>
      <c r="Z51" s="178">
        <f t="shared" si="4"/>
        <v>0</v>
      </c>
      <c r="AA51" s="178">
        <f t="shared" si="4"/>
        <v>3683438767.5599999</v>
      </c>
      <c r="AB51" s="178">
        <f t="shared" si="4"/>
        <v>613205113</v>
      </c>
      <c r="AC51" s="178">
        <f t="shared" si="4"/>
        <v>0</v>
      </c>
      <c r="AD51" s="178">
        <f t="shared" si="4"/>
        <v>0</v>
      </c>
      <c r="AE51" s="178">
        <f t="shared" si="4"/>
        <v>0</v>
      </c>
      <c r="AF51" s="178">
        <f t="shared" si="4"/>
        <v>0</v>
      </c>
      <c r="AG51" s="178">
        <f t="shared" si="4"/>
        <v>0</v>
      </c>
      <c r="AH51" s="178">
        <f t="shared" si="4"/>
        <v>3491500000</v>
      </c>
      <c r="AI51" s="178">
        <f t="shared" si="4"/>
        <v>0</v>
      </c>
      <c r="AJ51" s="178">
        <f t="shared" si="4"/>
        <v>0</v>
      </c>
      <c r="AK51" s="178">
        <f t="shared" si="4"/>
        <v>0</v>
      </c>
      <c r="AL51" s="178">
        <f t="shared" si="4"/>
        <v>5420025407.1599998</v>
      </c>
      <c r="AM51" s="178">
        <f t="shared" si="4"/>
        <v>699612518</v>
      </c>
      <c r="AN51" s="178">
        <f t="shared" si="4"/>
        <v>0</v>
      </c>
      <c r="AO51" s="178">
        <f t="shared" si="4"/>
        <v>0</v>
      </c>
      <c r="AP51" s="178">
        <f t="shared" si="4"/>
        <v>0</v>
      </c>
      <c r="AQ51" s="178">
        <f t="shared" si="4"/>
        <v>0</v>
      </c>
      <c r="AR51" s="178">
        <f t="shared" si="4"/>
        <v>0</v>
      </c>
      <c r="AS51" s="178">
        <f t="shared" si="4"/>
        <v>4152500000</v>
      </c>
      <c r="AT51" s="178">
        <f t="shared" si="4"/>
        <v>0</v>
      </c>
      <c r="AU51" s="178">
        <f t="shared" si="4"/>
        <v>0</v>
      </c>
      <c r="AV51" s="178">
        <f t="shared" si="4"/>
        <v>0</v>
      </c>
      <c r="AW51" s="178">
        <f>SUM(AW36:AW49)</f>
        <v>46632340554.330002</v>
      </c>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row>
    <row r="52" spans="1:110" s="11" customFormat="1" ht="14.25" customHeight="1" x14ac:dyDescent="0.25">
      <c r="B52" s="75"/>
      <c r="C52" s="189"/>
      <c r="D52" s="191"/>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78">
        <f>SUM(E51:AV51)</f>
        <v>46632340554.330002</v>
      </c>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row>
    <row r="53" spans="1:110" s="11" customFormat="1" ht="14.25" customHeight="1" x14ac:dyDescent="0.25">
      <c r="A53" s="199" t="s">
        <v>31</v>
      </c>
      <c r="B53" s="198" t="s">
        <v>74</v>
      </c>
      <c r="C53" s="198"/>
      <c r="D53" s="198"/>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178">
        <f>AW52-AW51</f>
        <v>0</v>
      </c>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row>
    <row r="54" spans="1:110" s="11" customFormat="1" ht="14.25" customHeight="1" x14ac:dyDescent="0.25">
      <c r="A54" s="199"/>
      <c r="B54" s="198"/>
      <c r="C54" s="198"/>
      <c r="D54" s="198"/>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8"/>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row>
    <row r="55" spans="1:110" s="11" customFormat="1" ht="14.25" customHeight="1" x14ac:dyDescent="0.25">
      <c r="A55" s="8"/>
      <c r="B55" s="72"/>
      <c r="C55" s="97"/>
      <c r="D55" s="116"/>
      <c r="E55" s="68">
        <f>SUM(E58:O67)</f>
        <v>112553438323.08</v>
      </c>
      <c r="F55" s="207"/>
      <c r="G55" s="207"/>
      <c r="H55" s="207"/>
      <c r="I55" s="207"/>
      <c r="J55" s="207"/>
      <c r="K55" s="207"/>
      <c r="L55" s="207"/>
      <c r="M55" s="207"/>
      <c r="N55" s="207"/>
      <c r="O55" s="231"/>
      <c r="P55" s="130">
        <f>SUM(P58:Z67)</f>
        <v>7880954628.2366724</v>
      </c>
      <c r="Q55" s="130"/>
      <c r="R55" s="232"/>
      <c r="S55" s="232"/>
      <c r="T55" s="232"/>
      <c r="U55" s="232"/>
      <c r="V55" s="232"/>
      <c r="W55" s="232"/>
      <c r="X55" s="232"/>
      <c r="Y55" s="232"/>
      <c r="Z55" s="232"/>
      <c r="AA55" s="131">
        <f>SUM(AA58:AK67)</f>
        <v>8794890528.9729652</v>
      </c>
      <c r="AB55" s="232"/>
      <c r="AC55" s="232"/>
      <c r="AD55" s="232"/>
      <c r="AE55" s="232"/>
      <c r="AF55" s="232"/>
      <c r="AG55" s="232"/>
      <c r="AH55" s="232"/>
      <c r="AI55" s="232"/>
      <c r="AJ55" s="232"/>
      <c r="AK55" s="232"/>
      <c r="AL55" s="131">
        <f>SUM(AL58:AV67)</f>
        <v>11085867230.217501</v>
      </c>
      <c r="AM55" s="131"/>
      <c r="AN55" s="131"/>
      <c r="AO55" s="131"/>
      <c r="AP55" s="131"/>
      <c r="AQ55" s="131"/>
      <c r="AR55" s="232"/>
      <c r="AS55" s="232"/>
      <c r="AT55" s="232"/>
      <c r="AU55" s="232"/>
      <c r="AV55" s="232"/>
      <c r="AW55" s="232"/>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row>
    <row r="56" spans="1:110" s="11" customFormat="1" ht="14.25" customHeight="1" x14ac:dyDescent="0.25">
      <c r="A56" s="197" t="s">
        <v>29</v>
      </c>
      <c r="B56" s="205" t="s">
        <v>6</v>
      </c>
      <c r="C56" s="203" t="s">
        <v>7</v>
      </c>
      <c r="D56" s="201" t="s">
        <v>8</v>
      </c>
      <c r="E56" s="62">
        <v>2020</v>
      </c>
      <c r="F56" s="66"/>
      <c r="G56" s="66"/>
      <c r="H56" s="66"/>
      <c r="I56" s="66"/>
      <c r="J56" s="66"/>
      <c r="K56" s="66"/>
      <c r="L56" s="66"/>
      <c r="M56" s="66"/>
      <c r="N56" s="66"/>
      <c r="O56" s="66"/>
      <c r="P56" s="62">
        <v>2021</v>
      </c>
      <c r="Q56" s="66"/>
      <c r="R56" s="66"/>
      <c r="S56" s="66"/>
      <c r="T56" s="66"/>
      <c r="U56" s="66"/>
      <c r="V56" s="66"/>
      <c r="W56" s="66"/>
      <c r="X56" s="66"/>
      <c r="Y56" s="66"/>
      <c r="Z56" s="66"/>
      <c r="AA56" s="62">
        <v>2022</v>
      </c>
      <c r="AB56" s="66"/>
      <c r="AC56" s="66"/>
      <c r="AD56" s="66"/>
      <c r="AE56" s="66"/>
      <c r="AF56" s="66"/>
      <c r="AG56" s="66"/>
      <c r="AH56" s="66"/>
      <c r="AI56" s="66"/>
      <c r="AJ56" s="66"/>
      <c r="AK56" s="66"/>
      <c r="AL56" s="62">
        <v>2023</v>
      </c>
      <c r="AM56" s="66"/>
      <c r="AN56" s="66"/>
      <c r="AO56" s="66"/>
      <c r="AP56" s="66"/>
      <c r="AQ56" s="66"/>
      <c r="AR56" s="66"/>
      <c r="AS56" s="66"/>
      <c r="AT56" s="66"/>
      <c r="AU56" s="66"/>
      <c r="AV56" s="66"/>
      <c r="AW56" s="233" t="s">
        <v>9</v>
      </c>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row>
    <row r="57" spans="1:110" s="11" customFormat="1" ht="94.5" customHeight="1" x14ac:dyDescent="0.25">
      <c r="A57" s="197"/>
      <c r="B57" s="205"/>
      <c r="C57" s="203"/>
      <c r="D57" s="201"/>
      <c r="E57" s="64" t="s">
        <v>10</v>
      </c>
      <c r="F57" s="64" t="s">
        <v>11</v>
      </c>
      <c r="G57" s="64" t="s">
        <v>12</v>
      </c>
      <c r="H57" s="64" t="s">
        <v>13</v>
      </c>
      <c r="I57" s="64" t="s">
        <v>14</v>
      </c>
      <c r="J57" s="64" t="s">
        <v>15</v>
      </c>
      <c r="K57" s="64" t="s">
        <v>16</v>
      </c>
      <c r="L57" s="64" t="s">
        <v>17</v>
      </c>
      <c r="M57" s="64" t="s">
        <v>18</v>
      </c>
      <c r="N57" s="64" t="s">
        <v>19</v>
      </c>
      <c r="O57" s="64" t="s">
        <v>20</v>
      </c>
      <c r="P57" s="64" t="s">
        <v>10</v>
      </c>
      <c r="Q57" s="64" t="s">
        <v>11</v>
      </c>
      <c r="R57" s="64" t="s">
        <v>12</v>
      </c>
      <c r="S57" s="64" t="s">
        <v>13</v>
      </c>
      <c r="T57" s="64" t="s">
        <v>14</v>
      </c>
      <c r="U57" s="64" t="s">
        <v>15</v>
      </c>
      <c r="V57" s="64" t="s">
        <v>16</v>
      </c>
      <c r="W57" s="64" t="s">
        <v>17</v>
      </c>
      <c r="X57" s="64" t="s">
        <v>18</v>
      </c>
      <c r="Y57" s="64" t="s">
        <v>19</v>
      </c>
      <c r="Z57" s="64" t="s">
        <v>20</v>
      </c>
      <c r="AA57" s="64" t="s">
        <v>10</v>
      </c>
      <c r="AB57" s="64" t="s">
        <v>11</v>
      </c>
      <c r="AC57" s="64" t="s">
        <v>12</v>
      </c>
      <c r="AD57" s="64" t="s">
        <v>13</v>
      </c>
      <c r="AE57" s="64" t="s">
        <v>14</v>
      </c>
      <c r="AF57" s="64" t="s">
        <v>15</v>
      </c>
      <c r="AG57" s="64" t="s">
        <v>16</v>
      </c>
      <c r="AH57" s="64" t="s">
        <v>17</v>
      </c>
      <c r="AI57" s="64" t="s">
        <v>18</v>
      </c>
      <c r="AJ57" s="64" t="s">
        <v>19</v>
      </c>
      <c r="AK57" s="64" t="s">
        <v>20</v>
      </c>
      <c r="AL57" s="64" t="s">
        <v>10</v>
      </c>
      <c r="AM57" s="64" t="s">
        <v>11</v>
      </c>
      <c r="AN57" s="64" t="s">
        <v>12</v>
      </c>
      <c r="AO57" s="64" t="s">
        <v>13</v>
      </c>
      <c r="AP57" s="64" t="s">
        <v>14</v>
      </c>
      <c r="AQ57" s="64" t="s">
        <v>15</v>
      </c>
      <c r="AR57" s="64" t="s">
        <v>16</v>
      </c>
      <c r="AS57" s="64" t="s">
        <v>17</v>
      </c>
      <c r="AT57" s="64" t="s">
        <v>18</v>
      </c>
      <c r="AU57" s="64" t="s">
        <v>19</v>
      </c>
      <c r="AV57" s="64" t="s">
        <v>20</v>
      </c>
      <c r="AW57" s="233"/>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row>
    <row r="58" spans="1:110" s="13" customFormat="1" ht="92.25" customHeight="1" x14ac:dyDescent="0.25">
      <c r="A58" s="133" t="s">
        <v>21</v>
      </c>
      <c r="B58" s="134" t="s">
        <v>75</v>
      </c>
      <c r="C58" s="135">
        <v>3201</v>
      </c>
      <c r="D58" s="134" t="s">
        <v>76</v>
      </c>
      <c r="E58" s="157">
        <v>40000000</v>
      </c>
      <c r="F58" s="157"/>
      <c r="G58" s="157"/>
      <c r="H58" s="157"/>
      <c r="I58" s="155"/>
      <c r="J58" s="155"/>
      <c r="K58" s="155"/>
      <c r="L58" s="155"/>
      <c r="M58" s="155"/>
      <c r="N58" s="155"/>
      <c r="O58" s="155"/>
      <c r="P58" s="155">
        <v>82361200</v>
      </c>
      <c r="Q58" s="158"/>
      <c r="R58" s="155"/>
      <c r="S58" s="155"/>
      <c r="T58" s="155"/>
      <c r="U58" s="155"/>
      <c r="V58" s="155"/>
      <c r="W58" s="155"/>
      <c r="X58" s="155"/>
      <c r="Y58" s="155"/>
      <c r="Z58" s="155"/>
      <c r="AA58" s="155">
        <v>99328092</v>
      </c>
      <c r="AB58" s="155"/>
      <c r="AC58" s="155"/>
      <c r="AD58" s="155"/>
      <c r="AE58" s="155"/>
      <c r="AF58" s="155"/>
      <c r="AG58" s="155"/>
      <c r="AH58" s="155"/>
      <c r="AI58" s="155"/>
      <c r="AJ58" s="155"/>
      <c r="AK58" s="155"/>
      <c r="AL58" s="155">
        <v>223859000</v>
      </c>
      <c r="AM58" s="155"/>
      <c r="AN58" s="155"/>
      <c r="AO58" s="155"/>
      <c r="AP58" s="155"/>
      <c r="AQ58" s="155"/>
      <c r="AR58" s="155"/>
      <c r="AS58" s="155"/>
      <c r="AT58" s="155"/>
      <c r="AU58" s="155"/>
      <c r="AV58" s="155"/>
      <c r="AW58" s="155">
        <f t="shared" ref="AW58:AW67" si="5">SUM(E58:AV58)</f>
        <v>445548292</v>
      </c>
      <c r="AX58" s="18"/>
      <c r="AY58" s="1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row>
    <row r="59" spans="1:110" s="13" customFormat="1" ht="75" x14ac:dyDescent="0.25">
      <c r="A59" s="133" t="s">
        <v>22</v>
      </c>
      <c r="B59" s="134" t="s">
        <v>77</v>
      </c>
      <c r="C59" s="135">
        <v>3202</v>
      </c>
      <c r="D59" s="134" t="s">
        <v>78</v>
      </c>
      <c r="E59" s="155">
        <v>279662000</v>
      </c>
      <c r="F59" s="155">
        <v>1114208927.55</v>
      </c>
      <c r="G59" s="155"/>
      <c r="H59" s="155"/>
      <c r="I59" s="155"/>
      <c r="J59" s="155"/>
      <c r="K59" s="155"/>
      <c r="L59" s="155">
        <v>11397396142</v>
      </c>
      <c r="M59" s="155"/>
      <c r="N59" s="155"/>
      <c r="O59" s="155"/>
      <c r="P59" s="155">
        <v>105959777.78999999</v>
      </c>
      <c r="Q59" s="155">
        <v>680851957</v>
      </c>
      <c r="R59" s="155"/>
      <c r="S59" s="155"/>
      <c r="T59" s="155"/>
      <c r="U59" s="155"/>
      <c r="V59" s="155"/>
      <c r="W59" s="155"/>
      <c r="X59" s="155"/>
      <c r="Y59" s="155"/>
      <c r="Z59" s="155"/>
      <c r="AA59" s="155">
        <v>112965040</v>
      </c>
      <c r="AB59" s="155">
        <v>786869089</v>
      </c>
      <c r="AC59" s="155"/>
      <c r="AD59" s="155"/>
      <c r="AE59" s="155"/>
      <c r="AF59" s="155"/>
      <c r="AG59" s="155"/>
      <c r="AH59" s="155"/>
      <c r="AI59" s="155"/>
      <c r="AJ59" s="155"/>
      <c r="AK59" s="155"/>
      <c r="AL59" s="155">
        <v>274431471.39240003</v>
      </c>
      <c r="AM59" s="155">
        <v>898634483</v>
      </c>
      <c r="AN59" s="155"/>
      <c r="AO59" s="155"/>
      <c r="AP59" s="155"/>
      <c r="AQ59" s="155"/>
      <c r="AR59" s="155"/>
      <c r="AS59" s="155"/>
      <c r="AT59" s="155"/>
      <c r="AU59" s="155"/>
      <c r="AV59" s="155"/>
      <c r="AW59" s="155">
        <f t="shared" si="5"/>
        <v>15650978887.732401</v>
      </c>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s="13" customFormat="1" ht="60" x14ac:dyDescent="0.25">
      <c r="A60" s="133" t="s">
        <v>23</v>
      </c>
      <c r="B60" s="134" t="s">
        <v>79</v>
      </c>
      <c r="C60" s="135">
        <v>3204</v>
      </c>
      <c r="D60" s="134" t="s">
        <v>76</v>
      </c>
      <c r="E60" s="157">
        <v>26000000</v>
      </c>
      <c r="F60" s="157"/>
      <c r="G60" s="157"/>
      <c r="H60" s="157"/>
      <c r="I60" s="155"/>
      <c r="J60" s="155"/>
      <c r="K60" s="155"/>
      <c r="L60" s="155">
        <v>1514232727</v>
      </c>
      <c r="M60" s="155"/>
      <c r="N60" s="155"/>
      <c r="O60" s="155"/>
      <c r="P60" s="155">
        <v>132298900</v>
      </c>
      <c r="Q60" s="159"/>
      <c r="R60" s="159"/>
      <c r="S60" s="159"/>
      <c r="T60" s="159"/>
      <c r="U60" s="155"/>
      <c r="V60" s="155"/>
      <c r="W60" s="155"/>
      <c r="X60" s="155"/>
      <c r="Y60" s="155"/>
      <c r="Z60" s="155"/>
      <c r="AA60" s="155">
        <v>225580543.80000001</v>
      </c>
      <c r="AB60" s="155"/>
      <c r="AC60" s="155"/>
      <c r="AD60" s="155"/>
      <c r="AE60" s="155"/>
      <c r="AF60" s="155"/>
      <c r="AG60" s="155"/>
      <c r="AH60" s="155"/>
      <c r="AI60" s="155"/>
      <c r="AJ60" s="155"/>
      <c r="AK60" s="155"/>
      <c r="AL60" s="155">
        <v>324827195.39999998</v>
      </c>
      <c r="AM60" s="155"/>
      <c r="AN60" s="155"/>
      <c r="AO60" s="155"/>
      <c r="AP60" s="155"/>
      <c r="AQ60" s="155"/>
      <c r="AR60" s="155"/>
      <c r="AS60" s="155"/>
      <c r="AT60" s="155"/>
      <c r="AU60" s="155"/>
      <c r="AV60" s="155"/>
      <c r="AW60" s="155">
        <f t="shared" si="5"/>
        <v>2222939366.1999998</v>
      </c>
      <c r="AX60" s="18"/>
      <c r="AY60" s="18"/>
      <c r="AZ60" s="18"/>
      <c r="BA60" s="1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s="13" customFormat="1" ht="150" x14ac:dyDescent="0.25">
      <c r="A61" s="133" t="s">
        <v>24</v>
      </c>
      <c r="B61" s="134" t="s">
        <v>80</v>
      </c>
      <c r="C61" s="135">
        <v>3205</v>
      </c>
      <c r="D61" s="134" t="s">
        <v>81</v>
      </c>
      <c r="E61" s="155">
        <v>238063334.30000001</v>
      </c>
      <c r="F61" s="155">
        <v>479436488.06</v>
      </c>
      <c r="G61" s="155"/>
      <c r="H61" s="155"/>
      <c r="I61" s="155"/>
      <c r="J61" s="155"/>
      <c r="K61" s="155"/>
      <c r="L61" s="155">
        <v>17239633587</v>
      </c>
      <c r="M61" s="155"/>
      <c r="N61" s="155"/>
      <c r="O61" s="155"/>
      <c r="P61" s="155">
        <v>88894031.700000003</v>
      </c>
      <c r="Q61" s="155">
        <v>777662388</v>
      </c>
      <c r="R61" s="155"/>
      <c r="S61" s="155"/>
      <c r="T61" s="155"/>
      <c r="U61" s="155"/>
      <c r="V61" s="155"/>
      <c r="W61" s="155"/>
      <c r="X61" s="155"/>
      <c r="Y61" s="155"/>
      <c r="Z61" s="155"/>
      <c r="AA61" s="155">
        <v>201010205.93000001</v>
      </c>
      <c r="AB61" s="155">
        <v>450000000</v>
      </c>
      <c r="AC61" s="155"/>
      <c r="AD61" s="155"/>
      <c r="AE61" s="155"/>
      <c r="AF61" s="155"/>
      <c r="AG61" s="155"/>
      <c r="AH61" s="155"/>
      <c r="AI61" s="155"/>
      <c r="AJ61" s="155"/>
      <c r="AK61" s="155"/>
      <c r="AL61" s="155">
        <v>593713000</v>
      </c>
      <c r="AM61" s="155">
        <v>500000000</v>
      </c>
      <c r="AN61" s="155"/>
      <c r="AO61" s="155"/>
      <c r="AP61" s="155"/>
      <c r="AQ61" s="155"/>
      <c r="AR61" s="155"/>
      <c r="AS61" s="155"/>
      <c r="AT61" s="155"/>
      <c r="AU61" s="155"/>
      <c r="AV61" s="155"/>
      <c r="AW61" s="155">
        <f t="shared" si="5"/>
        <v>20568413034.990002</v>
      </c>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row>
    <row r="62" spans="1:110" s="13" customFormat="1" ht="88.5" customHeight="1" x14ac:dyDescent="0.25">
      <c r="A62" s="133" t="s">
        <v>25</v>
      </c>
      <c r="B62" s="136" t="s">
        <v>82</v>
      </c>
      <c r="C62" s="135">
        <v>3206</v>
      </c>
      <c r="D62" s="134" t="s">
        <v>76</v>
      </c>
      <c r="E62" s="157">
        <v>20000000</v>
      </c>
      <c r="F62" s="157"/>
      <c r="G62" s="157"/>
      <c r="H62" s="157"/>
      <c r="I62" s="155"/>
      <c r="J62" s="155"/>
      <c r="K62" s="155"/>
      <c r="L62" s="155">
        <v>2442120721</v>
      </c>
      <c r="M62" s="155"/>
      <c r="N62" s="155"/>
      <c r="O62" s="155"/>
      <c r="P62" s="155">
        <v>119720254.95</v>
      </c>
      <c r="Q62" s="155"/>
      <c r="R62" s="155"/>
      <c r="S62" s="155"/>
      <c r="T62" s="155"/>
      <c r="U62" s="155"/>
      <c r="V62" s="155"/>
      <c r="W62" s="155"/>
      <c r="X62" s="155"/>
      <c r="Y62" s="155"/>
      <c r="Z62" s="155"/>
      <c r="AA62" s="155">
        <v>198810600</v>
      </c>
      <c r="AB62" s="155"/>
      <c r="AC62" s="155"/>
      <c r="AD62" s="155"/>
      <c r="AE62" s="155"/>
      <c r="AF62" s="155"/>
      <c r="AG62" s="155"/>
      <c r="AH62" s="155"/>
      <c r="AI62" s="155"/>
      <c r="AJ62" s="155"/>
      <c r="AK62" s="155"/>
      <c r="AL62" s="155">
        <f>437985000</f>
        <v>437985000</v>
      </c>
      <c r="AM62" s="155"/>
      <c r="AN62" s="155"/>
      <c r="AO62" s="155"/>
      <c r="AP62" s="155"/>
      <c r="AQ62" s="155"/>
      <c r="AR62" s="155"/>
      <c r="AS62" s="155"/>
      <c r="AT62" s="155"/>
      <c r="AU62" s="155"/>
      <c r="AV62" s="155"/>
      <c r="AW62" s="155">
        <f t="shared" si="5"/>
        <v>3218636575.9499998</v>
      </c>
      <c r="AX62" s="18"/>
      <c r="AY62" s="1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s="13" customFormat="1" ht="69.75" customHeight="1" x14ac:dyDescent="0.25">
      <c r="A63" s="133" t="s">
        <v>26</v>
      </c>
      <c r="B63" s="134" t="s">
        <v>83</v>
      </c>
      <c r="C63" s="135">
        <v>4001</v>
      </c>
      <c r="D63" s="134" t="s">
        <v>117</v>
      </c>
      <c r="E63" s="158"/>
      <c r="F63" s="157">
        <f>702546165+372569444</f>
        <v>1075115609</v>
      </c>
      <c r="G63" s="155"/>
      <c r="H63" s="155"/>
      <c r="I63" s="155"/>
      <c r="J63" s="155"/>
      <c r="K63" s="155"/>
      <c r="L63" s="155"/>
      <c r="M63" s="155"/>
      <c r="N63" s="155"/>
      <c r="O63" s="155">
        <v>189176000</v>
      </c>
      <c r="P63" s="155"/>
      <c r="Q63" s="155">
        <v>581819959.90184903</v>
      </c>
      <c r="R63" s="155"/>
      <c r="S63" s="155"/>
      <c r="T63" s="155"/>
      <c r="U63" s="155"/>
      <c r="V63" s="155"/>
      <c r="W63" s="155"/>
      <c r="X63" s="155"/>
      <c r="Y63" s="155"/>
      <c r="Z63" s="155"/>
      <c r="AA63" s="155"/>
      <c r="AB63" s="155">
        <v>674183878.407408</v>
      </c>
      <c r="AC63" s="155"/>
      <c r="AD63" s="155"/>
      <c r="AE63" s="155"/>
      <c r="AF63" s="155"/>
      <c r="AG63" s="155"/>
      <c r="AH63" s="155"/>
      <c r="AI63" s="155"/>
      <c r="AJ63" s="155"/>
      <c r="AK63" s="155"/>
      <c r="AL63" s="155"/>
      <c r="AM63" s="155">
        <v>771565994.05555606</v>
      </c>
      <c r="AN63" s="155"/>
      <c r="AO63" s="155"/>
      <c r="AP63" s="155"/>
      <c r="AQ63" s="155"/>
      <c r="AR63" s="155"/>
      <c r="AS63" s="155"/>
      <c r="AT63" s="155"/>
      <c r="AU63" s="155"/>
      <c r="AV63" s="155"/>
      <c r="AW63" s="155">
        <f t="shared" si="5"/>
        <v>3291861441.3648129</v>
      </c>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s="13" customFormat="1" ht="87" customHeight="1" x14ac:dyDescent="0.25">
      <c r="A64" s="133" t="s">
        <v>27</v>
      </c>
      <c r="B64" s="134" t="s">
        <v>120</v>
      </c>
      <c r="C64" s="135">
        <v>4003</v>
      </c>
      <c r="D64" s="134" t="s">
        <v>84</v>
      </c>
      <c r="E64" s="155">
        <v>30000000</v>
      </c>
      <c r="F64" s="155">
        <v>476050000</v>
      </c>
      <c r="G64" s="155"/>
      <c r="H64" s="155"/>
      <c r="I64" s="155">
        <v>2686652877.1199999</v>
      </c>
      <c r="J64" s="155"/>
      <c r="K64" s="155"/>
      <c r="L64" s="155">
        <v>4000000000</v>
      </c>
      <c r="M64" s="155"/>
      <c r="N64" s="155"/>
      <c r="O64" s="155"/>
      <c r="P64" s="155"/>
      <c r="Q64" s="155">
        <v>1300000000</v>
      </c>
      <c r="R64" s="155"/>
      <c r="S64" s="155"/>
      <c r="T64" s="155">
        <v>2751236459.1726003</v>
      </c>
      <c r="U64" s="155"/>
      <c r="V64" s="155"/>
      <c r="W64" s="155"/>
      <c r="X64" s="155"/>
      <c r="Y64" s="155"/>
      <c r="Z64" s="155"/>
      <c r="AA64" s="155"/>
      <c r="AB64" s="155">
        <v>1300000000</v>
      </c>
      <c r="AC64" s="155"/>
      <c r="AD64" s="155"/>
      <c r="AE64" s="155">
        <v>2833773552.9477782</v>
      </c>
      <c r="AF64" s="155"/>
      <c r="AG64" s="155"/>
      <c r="AH64" s="155"/>
      <c r="AI64" s="155"/>
      <c r="AJ64" s="155"/>
      <c r="AK64" s="155"/>
      <c r="AL64" s="155"/>
      <c r="AM64" s="155">
        <v>1300000000</v>
      </c>
      <c r="AN64" s="155"/>
      <c r="AO64" s="155"/>
      <c r="AP64" s="155">
        <v>2918786759.536212</v>
      </c>
      <c r="AQ64" s="155"/>
      <c r="AR64" s="155"/>
      <c r="AS64" s="155"/>
      <c r="AT64" s="155"/>
      <c r="AU64" s="155"/>
      <c r="AV64" s="155"/>
      <c r="AW64" s="155">
        <f t="shared" si="5"/>
        <v>19596499648.776592</v>
      </c>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16" s="13" customFormat="1" ht="75.75" customHeight="1" x14ac:dyDescent="0.25">
      <c r="A65" s="133" t="s">
        <v>39</v>
      </c>
      <c r="B65" s="134" t="s">
        <v>85</v>
      </c>
      <c r="C65" s="135">
        <v>2402</v>
      </c>
      <c r="D65" s="134" t="s">
        <v>86</v>
      </c>
      <c r="E65" s="155">
        <v>311721336</v>
      </c>
      <c r="F65" s="155">
        <v>479436488.05000001</v>
      </c>
      <c r="G65" s="155"/>
      <c r="H65" s="155"/>
      <c r="I65" s="155"/>
      <c r="J65" s="155"/>
      <c r="K65" s="155"/>
      <c r="L65" s="155">
        <v>68061022476</v>
      </c>
      <c r="M65" s="155"/>
      <c r="N65" s="155"/>
      <c r="O65" s="155">
        <v>218280000</v>
      </c>
      <c r="P65" s="155">
        <v>9500000</v>
      </c>
      <c r="Q65" s="155">
        <v>993189699.72222197</v>
      </c>
      <c r="R65" s="155"/>
      <c r="S65" s="155"/>
      <c r="T65" s="155"/>
      <c r="U65" s="155"/>
      <c r="V65" s="155"/>
      <c r="W65" s="155"/>
      <c r="X65" s="155"/>
      <c r="Y65" s="155"/>
      <c r="Z65" s="160"/>
      <c r="AA65" s="155"/>
      <c r="AB65" s="155">
        <v>1516145830.2777781</v>
      </c>
      <c r="AC65" s="155"/>
      <c r="AD65" s="155"/>
      <c r="AE65" s="155"/>
      <c r="AF65" s="155"/>
      <c r="AG65" s="155"/>
      <c r="AH65" s="155"/>
      <c r="AI65" s="155"/>
      <c r="AJ65" s="155"/>
      <c r="AK65" s="155"/>
      <c r="AL65" s="155"/>
      <c r="AM65" s="155">
        <v>2092024037.833333</v>
      </c>
      <c r="AN65" s="155"/>
      <c r="AO65" s="155"/>
      <c r="AP65" s="155"/>
      <c r="AQ65" s="155"/>
      <c r="AR65" s="155"/>
      <c r="AS65" s="155"/>
      <c r="AT65" s="155"/>
      <c r="AU65" s="155"/>
      <c r="AV65" s="155"/>
      <c r="AW65" s="155">
        <f t="shared" si="5"/>
        <v>73681319867.883331</v>
      </c>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16" s="13" customFormat="1" ht="90" x14ac:dyDescent="0.25">
      <c r="A66" s="133" t="s">
        <v>40</v>
      </c>
      <c r="B66" s="134" t="s">
        <v>87</v>
      </c>
      <c r="C66" s="135">
        <v>2409</v>
      </c>
      <c r="D66" s="134" t="s">
        <v>88</v>
      </c>
      <c r="E66" s="155"/>
      <c r="F66" s="155"/>
      <c r="G66" s="155"/>
      <c r="H66" s="155"/>
      <c r="I66" s="155"/>
      <c r="J66" s="155"/>
      <c r="K66" s="155"/>
      <c r="L66" s="155"/>
      <c r="M66" s="155"/>
      <c r="N66" s="155"/>
      <c r="O66" s="155">
        <v>107000000</v>
      </c>
      <c r="P66" s="155"/>
      <c r="Q66" s="155"/>
      <c r="R66" s="155"/>
      <c r="S66" s="155"/>
      <c r="T66" s="155"/>
      <c r="U66" s="155"/>
      <c r="V66" s="155"/>
      <c r="W66" s="155"/>
      <c r="X66" s="155"/>
      <c r="Y66" s="155"/>
      <c r="Z66" s="155">
        <v>110210000</v>
      </c>
      <c r="AA66" s="160"/>
      <c r="AB66" s="155"/>
      <c r="AC66" s="155"/>
      <c r="AD66" s="155"/>
      <c r="AE66" s="155"/>
      <c r="AF66" s="155"/>
      <c r="AG66" s="155"/>
      <c r="AH66" s="155"/>
      <c r="AI66" s="155"/>
      <c r="AJ66" s="155"/>
      <c r="AK66" s="155">
        <v>113516300</v>
      </c>
      <c r="AL66" s="160"/>
      <c r="AM66" s="155"/>
      <c r="AN66" s="155"/>
      <c r="AO66" s="155"/>
      <c r="AP66" s="155"/>
      <c r="AQ66" s="155"/>
      <c r="AR66" s="155"/>
      <c r="AS66" s="155"/>
      <c r="AT66" s="155"/>
      <c r="AU66" s="155"/>
      <c r="AV66" s="155">
        <v>116921789</v>
      </c>
      <c r="AW66" s="155">
        <f t="shared" si="5"/>
        <v>447648089</v>
      </c>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16" s="13" customFormat="1" ht="150" x14ac:dyDescent="0.25">
      <c r="A67" s="133" t="s">
        <v>43</v>
      </c>
      <c r="B67" s="134" t="s">
        <v>89</v>
      </c>
      <c r="C67" s="135">
        <v>4503</v>
      </c>
      <c r="D67" s="134" t="s">
        <v>90</v>
      </c>
      <c r="E67" s="155">
        <v>128229610</v>
      </c>
      <c r="F67" s="155"/>
      <c r="G67" s="155"/>
      <c r="H67" s="155"/>
      <c r="I67" s="155"/>
      <c r="J67" s="155"/>
      <c r="K67" s="155"/>
      <c r="L67" s="155"/>
      <c r="M67" s="155"/>
      <c r="N67" s="155"/>
      <c r="O67" s="155"/>
      <c r="P67" s="155">
        <v>147250000</v>
      </c>
      <c r="Q67" s="155"/>
      <c r="R67" s="155"/>
      <c r="S67" s="155"/>
      <c r="T67" s="155"/>
      <c r="U67" s="155"/>
      <c r="V67" s="155"/>
      <c r="W67" s="155"/>
      <c r="X67" s="155"/>
      <c r="Y67" s="155"/>
      <c r="Z67" s="155"/>
      <c r="AA67" s="155">
        <v>282707396.61000001</v>
      </c>
      <c r="AB67" s="155"/>
      <c r="AC67" s="155"/>
      <c r="AD67" s="155"/>
      <c r="AE67" s="155"/>
      <c r="AF67" s="155"/>
      <c r="AG67" s="155"/>
      <c r="AH67" s="155"/>
      <c r="AI67" s="155"/>
      <c r="AJ67" s="155"/>
      <c r="AK67" s="155"/>
      <c r="AL67" s="155">
        <v>633118500</v>
      </c>
      <c r="AM67" s="155"/>
      <c r="AN67" s="155"/>
      <c r="AO67" s="155"/>
      <c r="AP67" s="155"/>
      <c r="AQ67" s="155"/>
      <c r="AR67" s="155"/>
      <c r="AS67" s="155"/>
      <c r="AT67" s="155"/>
      <c r="AU67" s="155"/>
      <c r="AV67" s="155"/>
      <c r="AW67" s="155">
        <f t="shared" si="5"/>
        <v>1191305506.6100001</v>
      </c>
      <c r="AX67" s="18"/>
      <c r="AY67" s="18"/>
      <c r="AZ67" s="18"/>
      <c r="BA67" s="18"/>
      <c r="BB67" s="18"/>
      <c r="BC67" s="18"/>
      <c r="BD67" s="18"/>
      <c r="BE67" s="18"/>
      <c r="BF67" s="18"/>
      <c r="BG67" s="18"/>
      <c r="BH67" s="18"/>
      <c r="BI67" s="18"/>
      <c r="BJ67" s="18"/>
      <c r="BK67" s="1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16" s="13" customFormat="1" x14ac:dyDescent="0.25">
      <c r="A68" s="137" t="s">
        <v>30</v>
      </c>
      <c r="B68" s="134"/>
      <c r="C68" s="135"/>
      <c r="D68" s="134"/>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16" s="11" customFormat="1" ht="14.25" customHeight="1" x14ac:dyDescent="0.25">
      <c r="A69" s="17"/>
      <c r="B69" s="91"/>
      <c r="C69" s="110"/>
      <c r="D69" s="91"/>
      <c r="E69" s="185">
        <f>SUM(E58:E67)</f>
        <v>1073676280.3</v>
      </c>
      <c r="F69" s="185">
        <f t="shared" ref="F69:AW69" si="6">SUM(F58:F67)</f>
        <v>3624247512.6599998</v>
      </c>
      <c r="G69" s="185">
        <f t="shared" si="6"/>
        <v>0</v>
      </c>
      <c r="H69" s="185">
        <f t="shared" si="6"/>
        <v>0</v>
      </c>
      <c r="I69" s="185">
        <f t="shared" si="6"/>
        <v>2686652877.1199999</v>
      </c>
      <c r="J69" s="185">
        <f t="shared" si="6"/>
        <v>0</v>
      </c>
      <c r="K69" s="185">
        <f t="shared" si="6"/>
        <v>0</v>
      </c>
      <c r="L69" s="185">
        <f t="shared" si="6"/>
        <v>104654405653</v>
      </c>
      <c r="M69" s="185">
        <f t="shared" si="6"/>
        <v>0</v>
      </c>
      <c r="N69" s="185">
        <f t="shared" si="6"/>
        <v>0</v>
      </c>
      <c r="O69" s="185">
        <f t="shared" si="6"/>
        <v>514456000</v>
      </c>
      <c r="P69" s="185">
        <f t="shared" si="6"/>
        <v>685984164.43999994</v>
      </c>
      <c r="Q69" s="185">
        <f t="shared" si="6"/>
        <v>4333524004.6240711</v>
      </c>
      <c r="R69" s="185">
        <f t="shared" si="6"/>
        <v>0</v>
      </c>
      <c r="S69" s="185">
        <f t="shared" si="6"/>
        <v>0</v>
      </c>
      <c r="T69" s="185">
        <f t="shared" si="6"/>
        <v>2751236459.1726003</v>
      </c>
      <c r="U69" s="185">
        <f t="shared" si="6"/>
        <v>0</v>
      </c>
      <c r="V69" s="185">
        <f t="shared" si="6"/>
        <v>0</v>
      </c>
      <c r="W69" s="185">
        <f t="shared" si="6"/>
        <v>0</v>
      </c>
      <c r="X69" s="185">
        <f t="shared" si="6"/>
        <v>0</v>
      </c>
      <c r="Y69" s="185">
        <f t="shared" si="6"/>
        <v>0</v>
      </c>
      <c r="Z69" s="185">
        <f t="shared" si="6"/>
        <v>110210000</v>
      </c>
      <c r="AA69" s="185">
        <f t="shared" si="6"/>
        <v>1120401878.3400002</v>
      </c>
      <c r="AB69" s="185">
        <f t="shared" si="6"/>
        <v>4727198797.6851864</v>
      </c>
      <c r="AC69" s="185">
        <f t="shared" si="6"/>
        <v>0</v>
      </c>
      <c r="AD69" s="185">
        <f t="shared" si="6"/>
        <v>0</v>
      </c>
      <c r="AE69" s="185">
        <f t="shared" si="6"/>
        <v>2833773552.9477782</v>
      </c>
      <c r="AF69" s="185">
        <f t="shared" si="6"/>
        <v>0</v>
      </c>
      <c r="AG69" s="185">
        <f t="shared" si="6"/>
        <v>0</v>
      </c>
      <c r="AH69" s="185">
        <f t="shared" si="6"/>
        <v>0</v>
      </c>
      <c r="AI69" s="185">
        <f t="shared" si="6"/>
        <v>0</v>
      </c>
      <c r="AJ69" s="185">
        <f t="shared" si="6"/>
        <v>0</v>
      </c>
      <c r="AK69" s="185">
        <f t="shared" si="6"/>
        <v>113516300</v>
      </c>
      <c r="AL69" s="185">
        <f t="shared" si="6"/>
        <v>2487934166.7923999</v>
      </c>
      <c r="AM69" s="185">
        <f t="shared" si="6"/>
        <v>5562224514.8888893</v>
      </c>
      <c r="AN69" s="185">
        <f t="shared" si="6"/>
        <v>0</v>
      </c>
      <c r="AO69" s="185">
        <f t="shared" si="6"/>
        <v>0</v>
      </c>
      <c r="AP69" s="185">
        <f t="shared" si="6"/>
        <v>2918786759.536212</v>
      </c>
      <c r="AQ69" s="185">
        <f t="shared" si="6"/>
        <v>0</v>
      </c>
      <c r="AR69" s="185">
        <f t="shared" si="6"/>
        <v>0</v>
      </c>
      <c r="AS69" s="185">
        <f t="shared" si="6"/>
        <v>0</v>
      </c>
      <c r="AT69" s="185">
        <f t="shared" si="6"/>
        <v>0</v>
      </c>
      <c r="AU69" s="185">
        <f t="shared" si="6"/>
        <v>0</v>
      </c>
      <c r="AV69" s="185">
        <f t="shared" si="6"/>
        <v>116921789</v>
      </c>
      <c r="AW69" s="185">
        <f t="shared" si="6"/>
        <v>140315150710.50714</v>
      </c>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row>
    <row r="70" spans="1:116" s="11" customFormat="1" ht="14.25" customHeight="1" x14ac:dyDescent="0.25">
      <c r="A70" s="220" t="s">
        <v>32</v>
      </c>
      <c r="B70" s="221" t="s">
        <v>71</v>
      </c>
      <c r="C70" s="221"/>
      <c r="D70" s="221"/>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row>
    <row r="71" spans="1:116" s="11" customFormat="1" ht="14.25" customHeight="1" x14ac:dyDescent="0.25">
      <c r="A71" s="220"/>
      <c r="B71" s="221"/>
      <c r="C71" s="221"/>
      <c r="D71" s="221"/>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row>
    <row r="72" spans="1:116" s="11" customFormat="1" ht="14.25" customHeight="1" x14ac:dyDescent="0.25">
      <c r="B72" s="77"/>
      <c r="C72" s="99"/>
      <c r="D72" s="118"/>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8"/>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row>
    <row r="73" spans="1:116" s="13" customFormat="1" ht="14.25" customHeight="1" x14ac:dyDescent="0.25">
      <c r="A73" s="8"/>
      <c r="B73" s="72"/>
      <c r="C73" s="97"/>
      <c r="D73" s="116"/>
      <c r="E73" s="67">
        <f>SUM(E76:O78)</f>
        <v>5332613489.2399998</v>
      </c>
      <c r="F73" s="67"/>
      <c r="G73" s="67"/>
      <c r="H73" s="67"/>
      <c r="I73" s="67"/>
      <c r="J73" s="67"/>
      <c r="K73" s="67"/>
      <c r="L73" s="67"/>
      <c r="M73" s="67"/>
      <c r="N73" s="67"/>
      <c r="O73" s="67"/>
      <c r="P73" s="67">
        <f>SUM(P76:Z78)</f>
        <v>4041968400.3929996</v>
      </c>
      <c r="Q73" s="67"/>
      <c r="R73" s="67"/>
      <c r="S73" s="67"/>
      <c r="T73" s="67"/>
      <c r="U73" s="67"/>
      <c r="V73" s="67"/>
      <c r="W73" s="67"/>
      <c r="X73" s="67"/>
      <c r="Y73" s="67"/>
      <c r="Z73" s="67"/>
      <c r="AA73" s="67">
        <f>SUM(AA76:AK78)</f>
        <v>6186152910.9820004</v>
      </c>
      <c r="AB73" s="132"/>
      <c r="AC73" s="132"/>
      <c r="AD73" s="132"/>
      <c r="AE73" s="132"/>
      <c r="AF73" s="132"/>
      <c r="AG73" s="132"/>
      <c r="AH73" s="132"/>
      <c r="AI73" s="132"/>
      <c r="AJ73" s="132"/>
      <c r="AK73" s="132"/>
      <c r="AL73" s="67">
        <f>SUM(AL76:AV78)</f>
        <v>25147669347.331944</v>
      </c>
      <c r="AM73" s="67"/>
      <c r="AN73" s="67"/>
      <c r="AO73" s="67"/>
      <c r="AP73" s="67"/>
      <c r="AQ73" s="67"/>
      <c r="AR73" s="67"/>
      <c r="AS73" s="67"/>
      <c r="AT73" s="67"/>
      <c r="AU73" s="67"/>
      <c r="AV73" s="67"/>
      <c r="AW73" s="55"/>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11"/>
      <c r="DH73" s="11"/>
      <c r="DI73" s="11"/>
      <c r="DJ73" s="11"/>
      <c r="DK73" s="11"/>
      <c r="DL73" s="11"/>
    </row>
    <row r="74" spans="1:116" s="13" customFormat="1" ht="14.25" customHeight="1" x14ac:dyDescent="0.25">
      <c r="A74" s="197" t="s">
        <v>29</v>
      </c>
      <c r="B74" s="205" t="s">
        <v>6</v>
      </c>
      <c r="C74" s="203" t="s">
        <v>7</v>
      </c>
      <c r="D74" s="201" t="s">
        <v>8</v>
      </c>
      <c r="E74" s="169">
        <v>2020</v>
      </c>
      <c r="F74" s="145"/>
      <c r="G74" s="145"/>
      <c r="H74" s="145"/>
      <c r="I74" s="145"/>
      <c r="J74" s="145"/>
      <c r="K74" s="145"/>
      <c r="L74" s="145"/>
      <c r="M74" s="145"/>
      <c r="N74" s="145"/>
      <c r="O74" s="145"/>
      <c r="P74" s="222">
        <v>2021</v>
      </c>
      <c r="Q74" s="223"/>
      <c r="R74" s="223"/>
      <c r="S74" s="223"/>
      <c r="T74" s="223"/>
      <c r="U74" s="223"/>
      <c r="V74" s="223"/>
      <c r="W74" s="223"/>
      <c r="X74" s="223"/>
      <c r="Y74" s="223"/>
      <c r="Z74" s="224"/>
      <c r="AA74" s="225">
        <v>2022</v>
      </c>
      <c r="AB74" s="226"/>
      <c r="AC74" s="226"/>
      <c r="AD74" s="226"/>
      <c r="AE74" s="226"/>
      <c r="AF74" s="226"/>
      <c r="AG74" s="226"/>
      <c r="AH74" s="226"/>
      <c r="AI74" s="226"/>
      <c r="AJ74" s="226"/>
      <c r="AK74" s="227"/>
      <c r="AL74" s="228">
        <v>2023</v>
      </c>
      <c r="AM74" s="229"/>
      <c r="AN74" s="229"/>
      <c r="AO74" s="229"/>
      <c r="AP74" s="229"/>
      <c r="AQ74" s="229"/>
      <c r="AR74" s="229"/>
      <c r="AS74" s="229"/>
      <c r="AT74" s="229"/>
      <c r="AU74" s="229"/>
      <c r="AV74" s="230"/>
      <c r="AW74" s="233" t="s">
        <v>9</v>
      </c>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11"/>
      <c r="DH74" s="11"/>
      <c r="DI74" s="11"/>
      <c r="DJ74" s="11"/>
      <c r="DK74" s="11"/>
      <c r="DL74" s="11"/>
    </row>
    <row r="75" spans="1:116" s="13" customFormat="1" ht="75" customHeight="1" x14ac:dyDescent="0.25">
      <c r="A75" s="197"/>
      <c r="B75" s="205"/>
      <c r="C75" s="203"/>
      <c r="D75" s="201"/>
      <c r="E75" s="65" t="s">
        <v>10</v>
      </c>
      <c r="F75" s="65" t="s">
        <v>11</v>
      </c>
      <c r="G75" s="65" t="s">
        <v>12</v>
      </c>
      <c r="H75" s="65" t="s">
        <v>13</v>
      </c>
      <c r="I75" s="65" t="s">
        <v>14</v>
      </c>
      <c r="J75" s="65" t="s">
        <v>15</v>
      </c>
      <c r="K75" s="65" t="s">
        <v>16</v>
      </c>
      <c r="L75" s="65" t="s">
        <v>17</v>
      </c>
      <c r="M75" s="65" t="s">
        <v>18</v>
      </c>
      <c r="N75" s="65" t="s">
        <v>19</v>
      </c>
      <c r="O75" s="65" t="s">
        <v>20</v>
      </c>
      <c r="P75" s="65" t="s">
        <v>10</v>
      </c>
      <c r="Q75" s="62" t="s">
        <v>11</v>
      </c>
      <c r="R75" s="65" t="s">
        <v>12</v>
      </c>
      <c r="S75" s="65" t="s">
        <v>13</v>
      </c>
      <c r="T75" s="65" t="s">
        <v>14</v>
      </c>
      <c r="U75" s="65" t="s">
        <v>15</v>
      </c>
      <c r="V75" s="65" t="s">
        <v>16</v>
      </c>
      <c r="W75" s="65" t="s">
        <v>17</v>
      </c>
      <c r="X75" s="65" t="s">
        <v>18</v>
      </c>
      <c r="Y75" s="65" t="s">
        <v>19</v>
      </c>
      <c r="Z75" s="65" t="s">
        <v>20</v>
      </c>
      <c r="AA75" s="65" t="s">
        <v>10</v>
      </c>
      <c r="AB75" s="65" t="s">
        <v>11</v>
      </c>
      <c r="AC75" s="65" t="s">
        <v>12</v>
      </c>
      <c r="AD75" s="65" t="s">
        <v>13</v>
      </c>
      <c r="AE75" s="65" t="s">
        <v>14</v>
      </c>
      <c r="AF75" s="65" t="s">
        <v>15</v>
      </c>
      <c r="AG75" s="65" t="s">
        <v>16</v>
      </c>
      <c r="AH75" s="65" t="s">
        <v>17</v>
      </c>
      <c r="AI75" s="65" t="s">
        <v>18</v>
      </c>
      <c r="AJ75" s="65" t="s">
        <v>19</v>
      </c>
      <c r="AK75" s="65" t="s">
        <v>20</v>
      </c>
      <c r="AL75" s="65" t="s">
        <v>10</v>
      </c>
      <c r="AM75" s="65" t="s">
        <v>11</v>
      </c>
      <c r="AN75" s="65" t="s">
        <v>12</v>
      </c>
      <c r="AO75" s="65" t="s">
        <v>13</v>
      </c>
      <c r="AP75" s="65" t="s">
        <v>14</v>
      </c>
      <c r="AQ75" s="65" t="s">
        <v>15</v>
      </c>
      <c r="AR75" s="65" t="s">
        <v>16</v>
      </c>
      <c r="AS75" s="65" t="s">
        <v>17</v>
      </c>
      <c r="AT75" s="65" t="s">
        <v>18</v>
      </c>
      <c r="AU75" s="65" t="s">
        <v>19</v>
      </c>
      <c r="AV75" s="65" t="s">
        <v>20</v>
      </c>
      <c r="AW75" s="234"/>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11"/>
      <c r="DH75" s="11"/>
      <c r="DI75" s="11"/>
      <c r="DJ75" s="11"/>
      <c r="DK75" s="11"/>
      <c r="DL75" s="11"/>
    </row>
    <row r="76" spans="1:116" s="13" customFormat="1" ht="116.25" customHeight="1" x14ac:dyDescent="0.25">
      <c r="A76" s="141" t="s">
        <v>21</v>
      </c>
      <c r="B76" s="139" t="s">
        <v>67</v>
      </c>
      <c r="C76" s="172">
        <v>2302</v>
      </c>
      <c r="D76" s="139" t="s">
        <v>45</v>
      </c>
      <c r="E76" s="161">
        <v>161885000</v>
      </c>
      <c r="F76" s="161"/>
      <c r="G76" s="161"/>
      <c r="H76" s="161"/>
      <c r="I76" s="161"/>
      <c r="J76" s="161"/>
      <c r="K76" s="161"/>
      <c r="M76" s="161"/>
      <c r="N76" s="161"/>
      <c r="O76" s="161"/>
      <c r="P76" s="161">
        <v>157346320</v>
      </c>
      <c r="Q76" s="161"/>
      <c r="R76" s="161"/>
      <c r="S76" s="161"/>
      <c r="T76" s="161"/>
      <c r="U76" s="161"/>
      <c r="V76" s="161"/>
      <c r="W76" s="161">
        <v>435000000</v>
      </c>
      <c r="X76" s="161"/>
      <c r="Y76" s="161"/>
      <c r="Z76" s="161"/>
      <c r="AA76" s="161">
        <v>261760784.34999999</v>
      </c>
      <c r="AB76" s="161"/>
      <c r="AC76" s="161"/>
      <c r="AD76" s="161"/>
      <c r="AE76" s="161"/>
      <c r="AF76" s="161"/>
      <c r="AG76" s="161"/>
      <c r="AH76" s="161">
        <v>435000000</v>
      </c>
      <c r="AI76" s="161"/>
      <c r="AJ76" s="161"/>
      <c r="AK76" s="161"/>
      <c r="AL76" s="161">
        <v>295714077</v>
      </c>
      <c r="AM76" s="161"/>
      <c r="AN76" s="161"/>
      <c r="AO76" s="161"/>
      <c r="AP76" s="161"/>
      <c r="AQ76" s="161"/>
      <c r="AR76" s="161"/>
      <c r="AS76" s="161">
        <v>725000000</v>
      </c>
      <c r="AT76" s="161"/>
      <c r="AU76" s="161"/>
      <c r="AV76" s="161"/>
      <c r="AW76" s="162">
        <f>SUM(E76:AV76)</f>
        <v>2471706181.3499999</v>
      </c>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16" s="40" customFormat="1" ht="83.25" customHeight="1" x14ac:dyDescent="0.25">
      <c r="A77" s="140" t="s">
        <v>22</v>
      </c>
      <c r="B77" s="139" t="s">
        <v>72</v>
      </c>
      <c r="C77" s="173" t="s">
        <v>73</v>
      </c>
      <c r="D77" s="119" t="s">
        <v>114</v>
      </c>
      <c r="E77" s="162">
        <v>3748944548.8699999</v>
      </c>
      <c r="F77" s="162">
        <v>250000000</v>
      </c>
      <c r="G77" s="162"/>
      <c r="H77" s="162"/>
      <c r="I77" s="162"/>
      <c r="J77" s="162"/>
      <c r="K77" s="162"/>
      <c r="L77" s="162"/>
      <c r="M77" s="162"/>
      <c r="N77" s="162"/>
      <c r="O77" s="162">
        <v>249836648</v>
      </c>
      <c r="P77" s="162">
        <v>2608875248.4330001</v>
      </c>
      <c r="Q77" s="161">
        <v>186423743.75999999</v>
      </c>
      <c r="R77" s="162"/>
      <c r="S77" s="162"/>
      <c r="T77" s="162"/>
      <c r="U77" s="162"/>
      <c r="V77" s="162"/>
      <c r="W77" s="162"/>
      <c r="X77" s="162"/>
      <c r="Y77" s="162"/>
      <c r="Z77" s="162"/>
      <c r="AA77" s="162">
        <v>4009274213.302</v>
      </c>
      <c r="AB77" s="161">
        <v>216018512.91</v>
      </c>
      <c r="AC77" s="162"/>
      <c r="AD77" s="162"/>
      <c r="AE77" s="162"/>
      <c r="AF77" s="162"/>
      <c r="AG77" s="162"/>
      <c r="AH77" s="162"/>
      <c r="AI77" s="162"/>
      <c r="AJ77" s="162"/>
      <c r="AK77" s="162"/>
      <c r="AL77" s="162">
        <v>5791749966.1409893</v>
      </c>
      <c r="AM77" s="161">
        <v>247221187.055556</v>
      </c>
      <c r="AN77" s="162"/>
      <c r="AO77" s="162"/>
      <c r="AP77" s="162"/>
      <c r="AQ77" s="162"/>
      <c r="AR77" s="162"/>
      <c r="AS77" s="162">
        <v>16375001620</v>
      </c>
      <c r="AT77" s="162"/>
      <c r="AU77" s="162"/>
      <c r="AV77" s="162"/>
      <c r="AW77" s="162">
        <f>SUM(E77:AV77)</f>
        <v>33683345688.471546</v>
      </c>
      <c r="AX77" s="8"/>
      <c r="AY77" s="8"/>
      <c r="AZ77" s="8"/>
      <c r="BA77" s="8"/>
      <c r="BB77" s="8"/>
      <c r="BC77" s="8"/>
      <c r="BD77" s="8"/>
      <c r="BE77" s="8"/>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row>
    <row r="78" spans="1:116" s="13" customFormat="1" ht="99" customHeight="1" x14ac:dyDescent="0.25">
      <c r="A78" s="176" t="s">
        <v>23</v>
      </c>
      <c r="B78" s="142" t="s">
        <v>135</v>
      </c>
      <c r="C78" s="174">
        <v>4502</v>
      </c>
      <c r="D78" s="119" t="s">
        <v>115</v>
      </c>
      <c r="E78" s="161">
        <v>921947292.37</v>
      </c>
      <c r="F78" s="161"/>
      <c r="G78" s="161"/>
      <c r="H78" s="161"/>
      <c r="I78" s="161"/>
      <c r="J78" s="161"/>
      <c r="K78" s="161"/>
      <c r="L78" s="161"/>
      <c r="M78" s="161"/>
      <c r="N78" s="161"/>
      <c r="O78" s="161"/>
      <c r="P78" s="161">
        <v>654323088.20000005</v>
      </c>
      <c r="Q78" s="161"/>
      <c r="R78" s="161"/>
      <c r="S78" s="161"/>
      <c r="T78" s="161"/>
      <c r="U78" s="161"/>
      <c r="V78" s="161"/>
      <c r="W78" s="161"/>
      <c r="X78" s="161"/>
      <c r="Y78" s="161"/>
      <c r="Z78" s="161"/>
      <c r="AA78" s="161">
        <v>1264099400.4200001</v>
      </c>
      <c r="AB78" s="161"/>
      <c r="AC78" s="161"/>
      <c r="AD78" s="161"/>
      <c r="AE78" s="161"/>
      <c r="AF78" s="161"/>
      <c r="AG78" s="161"/>
      <c r="AH78" s="161"/>
      <c r="AI78" s="161"/>
      <c r="AJ78" s="161"/>
      <c r="AK78" s="161"/>
      <c r="AL78" s="161">
        <v>1712982497.1354001</v>
      </c>
      <c r="AM78" s="161"/>
      <c r="AN78" s="161"/>
      <c r="AO78" s="161"/>
      <c r="AP78" s="161"/>
      <c r="AQ78" s="161"/>
      <c r="AR78" s="161"/>
      <c r="AS78" s="161"/>
      <c r="AT78" s="161"/>
      <c r="AU78" s="161"/>
      <c r="AV78" s="161"/>
      <c r="AW78" s="161">
        <f>SUM(E78:AV78)</f>
        <v>4553352278.1254005</v>
      </c>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16" s="8" customFormat="1" ht="25.5" customHeight="1" x14ac:dyDescent="0.25">
      <c r="A79" s="180"/>
      <c r="B79" s="181"/>
      <c r="C79" s="182"/>
      <c r="D79" s="183"/>
      <c r="E79" s="184">
        <f t="shared" ref="E79:AW79" si="7">SUM(E76:E78)</f>
        <v>4832776841.2399998</v>
      </c>
      <c r="F79" s="184">
        <f t="shared" si="7"/>
        <v>250000000</v>
      </c>
      <c r="G79" s="184">
        <f t="shared" si="7"/>
        <v>0</v>
      </c>
      <c r="H79" s="184">
        <f t="shared" si="7"/>
        <v>0</v>
      </c>
      <c r="I79" s="184">
        <f t="shared" si="7"/>
        <v>0</v>
      </c>
      <c r="J79" s="184">
        <f t="shared" si="7"/>
        <v>0</v>
      </c>
      <c r="K79" s="184">
        <f t="shared" si="7"/>
        <v>0</v>
      </c>
      <c r="L79" s="184">
        <f t="shared" si="7"/>
        <v>0</v>
      </c>
      <c r="M79" s="184">
        <f t="shared" si="7"/>
        <v>0</v>
      </c>
      <c r="N79" s="184">
        <f t="shared" si="7"/>
        <v>0</v>
      </c>
      <c r="O79" s="184">
        <f t="shared" si="7"/>
        <v>249836648</v>
      </c>
      <c r="P79" s="184">
        <f t="shared" si="7"/>
        <v>3420544656.6330004</v>
      </c>
      <c r="Q79" s="184">
        <f t="shared" si="7"/>
        <v>186423743.75999999</v>
      </c>
      <c r="R79" s="184">
        <f t="shared" si="7"/>
        <v>0</v>
      </c>
      <c r="S79" s="184">
        <f t="shared" si="7"/>
        <v>0</v>
      </c>
      <c r="T79" s="184">
        <f t="shared" si="7"/>
        <v>0</v>
      </c>
      <c r="U79" s="184">
        <f t="shared" si="7"/>
        <v>0</v>
      </c>
      <c r="V79" s="184">
        <f t="shared" si="7"/>
        <v>0</v>
      </c>
      <c r="W79" s="184">
        <f t="shared" si="7"/>
        <v>435000000</v>
      </c>
      <c r="X79" s="184">
        <f t="shared" si="7"/>
        <v>0</v>
      </c>
      <c r="Y79" s="184">
        <f t="shared" si="7"/>
        <v>0</v>
      </c>
      <c r="Z79" s="184">
        <f t="shared" si="7"/>
        <v>0</v>
      </c>
      <c r="AA79" s="184">
        <f t="shared" si="7"/>
        <v>5535134398.0720005</v>
      </c>
      <c r="AB79" s="184">
        <f t="shared" si="7"/>
        <v>216018512.91</v>
      </c>
      <c r="AC79" s="184">
        <f t="shared" si="7"/>
        <v>0</v>
      </c>
      <c r="AD79" s="184">
        <f t="shared" si="7"/>
        <v>0</v>
      </c>
      <c r="AE79" s="184">
        <f t="shared" si="7"/>
        <v>0</v>
      </c>
      <c r="AF79" s="184">
        <f t="shared" si="7"/>
        <v>0</v>
      </c>
      <c r="AG79" s="184">
        <f t="shared" si="7"/>
        <v>0</v>
      </c>
      <c r="AH79" s="184">
        <f t="shared" si="7"/>
        <v>435000000</v>
      </c>
      <c r="AI79" s="184">
        <f t="shared" si="7"/>
        <v>0</v>
      </c>
      <c r="AJ79" s="184">
        <f t="shared" si="7"/>
        <v>0</v>
      </c>
      <c r="AK79" s="184">
        <f t="shared" si="7"/>
        <v>0</v>
      </c>
      <c r="AL79" s="184">
        <f t="shared" si="7"/>
        <v>7800446540.2763891</v>
      </c>
      <c r="AM79" s="184">
        <f t="shared" si="7"/>
        <v>247221187.055556</v>
      </c>
      <c r="AN79" s="184">
        <f t="shared" si="7"/>
        <v>0</v>
      </c>
      <c r="AO79" s="184">
        <f t="shared" si="7"/>
        <v>0</v>
      </c>
      <c r="AP79" s="184">
        <f t="shared" si="7"/>
        <v>0</v>
      </c>
      <c r="AQ79" s="184">
        <f t="shared" si="7"/>
        <v>0</v>
      </c>
      <c r="AR79" s="184">
        <f t="shared" si="7"/>
        <v>0</v>
      </c>
      <c r="AS79" s="184">
        <f t="shared" si="7"/>
        <v>17100001620</v>
      </c>
      <c r="AT79" s="184">
        <f t="shared" si="7"/>
        <v>0</v>
      </c>
      <c r="AU79" s="184">
        <f t="shared" si="7"/>
        <v>0</v>
      </c>
      <c r="AV79" s="184">
        <f t="shared" si="7"/>
        <v>0</v>
      </c>
      <c r="AW79" s="184">
        <f t="shared" si="7"/>
        <v>40708404147.946945</v>
      </c>
      <c r="AX79" s="41"/>
    </row>
    <row r="80" spans="1:116" s="10" customFormat="1" ht="39.75" customHeight="1" x14ac:dyDescent="0.25">
      <c r="A80" s="32"/>
      <c r="B80" s="79"/>
      <c r="C80" s="101"/>
      <c r="D80" s="120"/>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row>
    <row r="81" spans="1:110" s="11" customFormat="1" ht="14.25" customHeight="1" x14ac:dyDescent="0.25">
      <c r="A81" s="13"/>
      <c r="B81" s="78"/>
      <c r="C81" s="100"/>
      <c r="D81" s="121"/>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13"/>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row>
    <row r="82" spans="1:110" ht="15.75" x14ac:dyDescent="0.25">
      <c r="A82" s="217"/>
      <c r="B82" s="218"/>
      <c r="C82" s="218"/>
      <c r="D82" s="218"/>
      <c r="E82" s="219"/>
      <c r="F82" s="188"/>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18"/>
    </row>
    <row r="83" spans="1:110" x14ac:dyDescent="0.25">
      <c r="A83" s="16" t="s">
        <v>33</v>
      </c>
      <c r="B83" s="175">
        <v>2020</v>
      </c>
      <c r="C83" s="102">
        <v>2021</v>
      </c>
      <c r="D83" s="187">
        <v>2022</v>
      </c>
      <c r="E83" s="188">
        <v>2023</v>
      </c>
      <c r="F83" s="188" t="s">
        <v>121</v>
      </c>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18"/>
    </row>
    <row r="84" spans="1:110" x14ac:dyDescent="0.25">
      <c r="A84" s="15" t="s">
        <v>34</v>
      </c>
      <c r="B84" s="80">
        <f>+E7</f>
        <v>295335782117.67993</v>
      </c>
      <c r="C84" s="103">
        <f>+P7</f>
        <v>270486144899.49216</v>
      </c>
      <c r="D84" s="122">
        <f>+AA7</f>
        <v>288761569704.01459</v>
      </c>
      <c r="E84" s="37">
        <f>+AL7</f>
        <v>297943315555.95026</v>
      </c>
      <c r="F84" s="38">
        <f t="shared" ref="F84:F89" si="8">SUM(B84:E84)</f>
        <v>1152526812277.137</v>
      </c>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18"/>
    </row>
    <row r="85" spans="1:110" x14ac:dyDescent="0.25">
      <c r="A85" s="15" t="s">
        <v>35</v>
      </c>
      <c r="B85" s="80">
        <f>+E33</f>
        <v>25041532564</v>
      </c>
      <c r="C85" s="103">
        <f>+P33</f>
        <v>3530526184.6100001</v>
      </c>
      <c r="D85" s="122">
        <f>+AA33</f>
        <v>7788143880.5599995</v>
      </c>
      <c r="E85" s="37">
        <f>+AL33</f>
        <v>10272137925.16</v>
      </c>
      <c r="F85" s="38">
        <f t="shared" si="8"/>
        <v>46632340554.330002</v>
      </c>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18"/>
    </row>
    <row r="86" spans="1:110" x14ac:dyDescent="0.25">
      <c r="A86" s="15" t="s">
        <v>36</v>
      </c>
      <c r="B86" s="80">
        <f>+E55</f>
        <v>112553438323.08</v>
      </c>
      <c r="C86" s="103">
        <f>+P55</f>
        <v>7880954628.2366724</v>
      </c>
      <c r="D86" s="122">
        <f>+AA55</f>
        <v>8794890528.9729652</v>
      </c>
      <c r="E86" s="37">
        <f>+AL55</f>
        <v>11085867230.217501</v>
      </c>
      <c r="F86" s="38">
        <f t="shared" si="8"/>
        <v>140315150710.50714</v>
      </c>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18"/>
    </row>
    <row r="87" spans="1:110" x14ac:dyDescent="0.25">
      <c r="A87" s="15" t="s">
        <v>37</v>
      </c>
      <c r="B87" s="80">
        <f>+E73</f>
        <v>5332613489.2399998</v>
      </c>
      <c r="C87" s="103">
        <f>+P73</f>
        <v>4041968400.3929996</v>
      </c>
      <c r="D87" s="122">
        <f>+AA73</f>
        <v>6186152910.9820004</v>
      </c>
      <c r="E87" s="37">
        <f>+AL73</f>
        <v>25147669347.331944</v>
      </c>
      <c r="F87" s="38">
        <f t="shared" si="8"/>
        <v>40708404147.946945</v>
      </c>
      <c r="G87" s="3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18"/>
    </row>
    <row r="88" spans="1:110" x14ac:dyDescent="0.25">
      <c r="A88" s="15"/>
      <c r="B88" s="81"/>
      <c r="C88" s="103"/>
      <c r="D88" s="122"/>
      <c r="E88" s="37"/>
      <c r="F88" s="38">
        <f t="shared" si="8"/>
        <v>0</v>
      </c>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18"/>
    </row>
    <row r="89" spans="1:110" x14ac:dyDescent="0.25">
      <c r="A89" s="42" t="s">
        <v>38</v>
      </c>
      <c r="B89" s="144">
        <f>SUM(B84:B88)</f>
        <v>438263366493.99994</v>
      </c>
      <c r="C89" s="195">
        <f>SUM(C84:C88)</f>
        <v>285939594112.73181</v>
      </c>
      <c r="D89" s="82">
        <f>SUM(D84:D88)</f>
        <v>311530757024.52954</v>
      </c>
      <c r="E89" s="53">
        <f>SUM(E84:E88)</f>
        <v>344448990058.65973</v>
      </c>
      <c r="F89" s="54">
        <f t="shared" si="8"/>
        <v>1380182707689.9209</v>
      </c>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18"/>
    </row>
    <row r="90" spans="1:110" s="26" customFormat="1" x14ac:dyDescent="0.25">
      <c r="A90" s="17"/>
      <c r="B90" s="83"/>
      <c r="C90" s="104"/>
      <c r="D90" s="123"/>
      <c r="E90" s="34"/>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row>
    <row r="91" spans="1:110" s="26" customFormat="1" x14ac:dyDescent="0.25">
      <c r="A91" s="27"/>
      <c r="B91" s="84"/>
      <c r="C91" s="105"/>
      <c r="D91" s="124"/>
      <c r="E91" s="49"/>
      <c r="F91" s="48"/>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row>
    <row r="92" spans="1:110" x14ac:dyDescent="0.25">
      <c r="A92" s="27"/>
      <c r="B92" s="85"/>
      <c r="C92" s="106"/>
      <c r="D92" s="125"/>
      <c r="E92" s="60"/>
      <c r="F92" s="50"/>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row>
    <row r="93" spans="1:110" ht="27.75" customHeight="1" x14ac:dyDescent="0.25">
      <c r="A93" s="51"/>
      <c r="B93" s="86"/>
      <c r="C93" s="107"/>
      <c r="D93" s="86"/>
      <c r="E93" s="59"/>
      <c r="F93" s="52"/>
      <c r="H93" s="36"/>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row>
    <row r="94" spans="1:110" x14ac:dyDescent="0.25">
      <c r="A94" s="27"/>
      <c r="B94" s="87"/>
      <c r="C94" s="105"/>
      <c r="D94" s="87"/>
      <c r="E94" s="46"/>
      <c r="F94" s="50"/>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row>
    <row r="95" spans="1:110" s="26" customFormat="1" ht="47.25" customHeight="1" x14ac:dyDescent="0.25">
      <c r="A95" s="27"/>
      <c r="B95" s="88"/>
      <c r="C95" s="108"/>
      <c r="D95" s="126"/>
      <c r="E95" s="50"/>
      <c r="F95" s="48"/>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row>
    <row r="96" spans="1:110" s="26" customFormat="1" x14ac:dyDescent="0.25">
      <c r="B96" s="89"/>
      <c r="C96" s="109"/>
      <c r="D96" s="127"/>
      <c r="E96" s="47"/>
      <c r="F96" s="47"/>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row>
    <row r="97" spans="1:110" s="26" customFormat="1" x14ac:dyDescent="0.25">
      <c r="A97" s="17"/>
      <c r="B97" s="90"/>
      <c r="C97" s="110"/>
      <c r="D97" s="128"/>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row>
    <row r="98" spans="1:110" s="26" customFormat="1" x14ac:dyDescent="0.25">
      <c r="A98" s="17"/>
      <c r="B98" s="90"/>
      <c r="C98" s="110"/>
      <c r="D98" s="128"/>
      <c r="E98" s="25"/>
      <c r="F98" s="43"/>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row>
    <row r="99" spans="1:110" s="26" customFormat="1" x14ac:dyDescent="0.25">
      <c r="A99" s="17"/>
      <c r="B99" s="91"/>
      <c r="C99" s="110"/>
      <c r="D99" s="128"/>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row>
    <row r="100" spans="1:110" s="26" customFormat="1" x14ac:dyDescent="0.25">
      <c r="A100" s="17"/>
      <c r="B100" s="91"/>
      <c r="C100" s="110"/>
      <c r="D100" s="128"/>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row>
    <row r="101" spans="1:110" s="26" customFormat="1" x14ac:dyDescent="0.25">
      <c r="A101" s="17"/>
      <c r="B101" s="83"/>
      <c r="C101" s="104"/>
      <c r="D101" s="123"/>
      <c r="E101" s="34"/>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row>
    <row r="102" spans="1:110" s="26" customFormat="1" x14ac:dyDescent="0.25">
      <c r="A102" s="17"/>
      <c r="B102" s="91"/>
      <c r="C102" s="110"/>
      <c r="D102" s="128"/>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row>
    <row r="103" spans="1:110" s="26" customFormat="1" x14ac:dyDescent="0.25">
      <c r="A103" s="17"/>
      <c r="B103" s="90"/>
      <c r="C103" s="111"/>
      <c r="D103" s="90"/>
      <c r="E103" s="4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row>
    <row r="104" spans="1:110" s="26" customFormat="1" x14ac:dyDescent="0.25">
      <c r="A104" s="17"/>
      <c r="B104" s="90"/>
      <c r="C104" s="110"/>
      <c r="D104" s="128"/>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row>
    <row r="105" spans="1:110" s="26" customFormat="1" x14ac:dyDescent="0.25">
      <c r="A105" s="17"/>
      <c r="B105" s="91"/>
      <c r="C105" s="110"/>
      <c r="D105" s="128"/>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row>
    <row r="106" spans="1:110" s="26" customFormat="1" x14ac:dyDescent="0.25">
      <c r="A106" s="17"/>
      <c r="B106" s="91"/>
      <c r="C106" s="110"/>
      <c r="D106" s="128"/>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row>
    <row r="107" spans="1:110" s="26" customFormat="1" x14ac:dyDescent="0.25">
      <c r="A107" s="17"/>
      <c r="B107" s="90"/>
      <c r="C107" s="110"/>
      <c r="D107" s="128"/>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row>
    <row r="108" spans="1:110" s="26" customFormat="1" x14ac:dyDescent="0.25">
      <c r="A108" s="17"/>
      <c r="B108" s="91"/>
      <c r="C108" s="110"/>
      <c r="D108" s="128"/>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row>
    <row r="109" spans="1:110" s="26" customFormat="1" x14ac:dyDescent="0.25">
      <c r="A109" s="17"/>
      <c r="B109" s="91"/>
      <c r="C109" s="110"/>
      <c r="D109" s="128"/>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row>
    <row r="110" spans="1:110" s="26" customFormat="1" x14ac:dyDescent="0.25">
      <c r="A110" s="17"/>
      <c r="B110" s="91"/>
      <c r="C110" s="110"/>
      <c r="D110" s="128"/>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row>
    <row r="111" spans="1:110" s="26" customFormat="1" x14ac:dyDescent="0.25">
      <c r="A111" s="17"/>
      <c r="B111" s="91"/>
      <c r="C111" s="110"/>
      <c r="D111" s="128"/>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row>
    <row r="112" spans="1:110" s="26" customFormat="1" x14ac:dyDescent="0.25">
      <c r="A112" s="17"/>
      <c r="B112" s="91"/>
      <c r="C112" s="110"/>
      <c r="D112" s="128"/>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row>
    <row r="113" spans="1:110" s="26" customFormat="1" x14ac:dyDescent="0.25">
      <c r="A113" s="17"/>
      <c r="B113" s="91"/>
      <c r="C113" s="110"/>
      <c r="D113" s="128"/>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row>
    <row r="114" spans="1:110" s="26" customFormat="1" x14ac:dyDescent="0.25">
      <c r="A114" s="17"/>
      <c r="B114" s="91"/>
      <c r="C114" s="110"/>
      <c r="D114" s="128"/>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row>
    <row r="115" spans="1:110" s="26" customFormat="1" x14ac:dyDescent="0.25">
      <c r="A115" s="17"/>
      <c r="B115" s="91"/>
      <c r="C115" s="110"/>
      <c r="D115" s="128"/>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row>
    <row r="116" spans="1:110" s="26" customFormat="1" x14ac:dyDescent="0.25">
      <c r="A116" s="17"/>
      <c r="B116" s="91"/>
      <c r="C116" s="110"/>
      <c r="D116" s="128"/>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row>
    <row r="117" spans="1:110" s="26" customFormat="1" x14ac:dyDescent="0.25">
      <c r="A117" s="17"/>
      <c r="B117" s="91"/>
      <c r="C117" s="110"/>
      <c r="D117" s="128"/>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row>
    <row r="118" spans="1:110" s="26" customFormat="1" x14ac:dyDescent="0.25">
      <c r="A118" s="17"/>
      <c r="B118" s="91"/>
      <c r="C118" s="110"/>
      <c r="D118" s="128"/>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row>
    <row r="119" spans="1:110" s="26" customFormat="1" x14ac:dyDescent="0.25">
      <c r="A119" s="17"/>
      <c r="B119" s="91"/>
      <c r="C119" s="110"/>
      <c r="D119" s="128"/>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row>
    <row r="120" spans="1:110" s="26" customFormat="1" x14ac:dyDescent="0.25">
      <c r="A120" s="17"/>
      <c r="B120" s="91"/>
      <c r="C120" s="110"/>
      <c r="D120" s="128"/>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row>
    <row r="121" spans="1:110" s="26" customFormat="1" x14ac:dyDescent="0.25">
      <c r="A121" s="17"/>
      <c r="B121" s="91"/>
      <c r="C121" s="110"/>
      <c r="D121" s="128"/>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row>
    <row r="122" spans="1:110" s="26" customFormat="1" x14ac:dyDescent="0.25">
      <c r="A122" s="17"/>
      <c r="B122" s="91"/>
      <c r="C122" s="110"/>
      <c r="D122" s="128"/>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row>
    <row r="123" spans="1:110" s="26" customFormat="1" x14ac:dyDescent="0.25">
      <c r="A123" s="17"/>
      <c r="B123" s="91"/>
      <c r="C123" s="110"/>
      <c r="D123" s="128"/>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row>
    <row r="124" spans="1:110" s="26" customFormat="1" x14ac:dyDescent="0.25">
      <c r="A124" s="17"/>
      <c r="B124" s="91"/>
      <c r="C124" s="110"/>
      <c r="D124" s="128"/>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row>
    <row r="125" spans="1:110" s="26" customFormat="1" x14ac:dyDescent="0.25">
      <c r="A125" s="17"/>
      <c r="B125" s="91"/>
      <c r="C125" s="110"/>
      <c r="D125" s="128"/>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row>
    <row r="126" spans="1:110" s="26" customFormat="1" x14ac:dyDescent="0.25">
      <c r="A126" s="17"/>
      <c r="B126" s="91"/>
      <c r="C126" s="110"/>
      <c r="D126" s="128"/>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row>
    <row r="127" spans="1:110" s="26" customFormat="1" x14ac:dyDescent="0.25">
      <c r="A127" s="17"/>
      <c r="B127" s="91"/>
      <c r="C127" s="110"/>
      <c r="D127" s="128"/>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row>
    <row r="128" spans="1:110" s="26" customFormat="1" x14ac:dyDescent="0.25">
      <c r="A128" s="17"/>
      <c r="B128" s="91"/>
      <c r="C128" s="110"/>
      <c r="D128" s="128"/>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row>
    <row r="129" spans="1:110" s="26" customFormat="1" x14ac:dyDescent="0.25">
      <c r="A129" s="17"/>
      <c r="B129" s="91"/>
      <c r="C129" s="110"/>
      <c r="D129" s="128"/>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row>
    <row r="130" spans="1:110" s="26" customFormat="1" x14ac:dyDescent="0.25">
      <c r="A130" s="17"/>
      <c r="B130" s="91"/>
      <c r="C130" s="110"/>
      <c r="D130" s="128"/>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row>
    <row r="131" spans="1:110" s="26" customFormat="1" x14ac:dyDescent="0.25">
      <c r="A131" s="17"/>
      <c r="B131" s="91"/>
      <c r="C131" s="110"/>
      <c r="D131" s="128"/>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row>
    <row r="132" spans="1:110" s="26" customFormat="1" x14ac:dyDescent="0.25">
      <c r="A132" s="17"/>
      <c r="B132" s="91"/>
      <c r="C132" s="110"/>
      <c r="D132" s="128"/>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row>
    <row r="133" spans="1:110" s="26" customFormat="1" x14ac:dyDescent="0.25">
      <c r="A133" s="17"/>
      <c r="B133" s="91"/>
      <c r="C133" s="110"/>
      <c r="D133" s="128"/>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row>
    <row r="134" spans="1:110" s="26" customFormat="1" x14ac:dyDescent="0.25">
      <c r="A134" s="17"/>
      <c r="B134" s="91"/>
      <c r="C134" s="110"/>
      <c r="D134" s="128"/>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row>
    <row r="135" spans="1:110" s="26" customFormat="1" x14ac:dyDescent="0.25">
      <c r="A135" s="17"/>
      <c r="B135" s="91"/>
      <c r="C135" s="110"/>
      <c r="D135" s="128"/>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row>
    <row r="136" spans="1:110" s="26" customFormat="1" x14ac:dyDescent="0.25">
      <c r="A136" s="17"/>
      <c r="B136" s="91"/>
      <c r="C136" s="110"/>
      <c r="D136" s="128"/>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row>
    <row r="137" spans="1:110" s="26" customFormat="1" x14ac:dyDescent="0.25">
      <c r="A137" s="17"/>
      <c r="B137" s="91"/>
      <c r="C137" s="110"/>
      <c r="D137" s="128"/>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row>
    <row r="138" spans="1:110" s="26" customFormat="1" x14ac:dyDescent="0.25">
      <c r="A138" s="17"/>
      <c r="B138" s="91"/>
      <c r="C138" s="110"/>
      <c r="D138" s="128"/>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row>
    <row r="139" spans="1:110" s="26" customFormat="1" x14ac:dyDescent="0.25">
      <c r="A139" s="17"/>
      <c r="B139" s="91"/>
      <c r="C139" s="110"/>
      <c r="D139" s="128"/>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row>
    <row r="140" spans="1:110" s="26" customFormat="1" x14ac:dyDescent="0.25">
      <c r="A140" s="17"/>
      <c r="B140" s="91"/>
      <c r="C140" s="110"/>
      <c r="D140" s="128"/>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row>
    <row r="141" spans="1:110" s="26" customFormat="1" x14ac:dyDescent="0.25">
      <c r="A141" s="17"/>
      <c r="B141" s="91"/>
      <c r="C141" s="110"/>
      <c r="D141" s="128"/>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row>
    <row r="142" spans="1:110" s="26" customFormat="1" x14ac:dyDescent="0.25">
      <c r="A142" s="17"/>
      <c r="B142" s="91"/>
      <c r="C142" s="110"/>
      <c r="D142" s="128"/>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row>
    <row r="143" spans="1:110" s="26" customFormat="1" x14ac:dyDescent="0.25">
      <c r="A143" s="17"/>
      <c r="B143" s="91"/>
      <c r="C143" s="110"/>
      <c r="D143" s="128"/>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row>
    <row r="144" spans="1:110" s="26" customFormat="1" x14ac:dyDescent="0.25">
      <c r="A144" s="17"/>
      <c r="B144" s="91"/>
      <c r="C144" s="110"/>
      <c r="D144" s="128"/>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row>
    <row r="145" spans="1:110" s="26" customFormat="1" x14ac:dyDescent="0.25">
      <c r="A145" s="17"/>
      <c r="B145" s="91"/>
      <c r="C145" s="110"/>
      <c r="D145" s="128"/>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row>
    <row r="146" spans="1:110" s="26" customFormat="1" x14ac:dyDescent="0.25">
      <c r="A146" s="17"/>
      <c r="B146" s="91"/>
      <c r="C146" s="110"/>
      <c r="D146" s="128"/>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row>
    <row r="147" spans="1:110" s="26" customFormat="1" x14ac:dyDescent="0.25">
      <c r="A147" s="17"/>
      <c r="B147" s="91"/>
      <c r="C147" s="110"/>
      <c r="D147" s="128"/>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row>
    <row r="148" spans="1:110" s="26" customFormat="1" x14ac:dyDescent="0.25">
      <c r="A148" s="17"/>
      <c r="B148" s="91"/>
      <c r="C148" s="110"/>
      <c r="D148" s="128"/>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row>
    <row r="149" spans="1:110" s="26" customFormat="1" x14ac:dyDescent="0.25">
      <c r="A149" s="17"/>
      <c r="B149" s="91"/>
      <c r="C149" s="110"/>
      <c r="D149" s="128"/>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row>
    <row r="150" spans="1:110" s="26" customFormat="1" x14ac:dyDescent="0.25">
      <c r="A150" s="17"/>
      <c r="B150" s="91"/>
      <c r="C150" s="110"/>
      <c r="D150" s="128"/>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row>
    <row r="151" spans="1:110" s="26" customFormat="1" x14ac:dyDescent="0.25">
      <c r="A151" s="17"/>
      <c r="B151" s="91"/>
      <c r="C151" s="110"/>
      <c r="D151" s="128"/>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row>
    <row r="152" spans="1:110" s="26" customFormat="1" x14ac:dyDescent="0.25">
      <c r="A152" s="17"/>
      <c r="B152" s="91"/>
      <c r="C152" s="110"/>
      <c r="D152" s="128"/>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row>
    <row r="153" spans="1:110" s="26" customFormat="1" x14ac:dyDescent="0.25">
      <c r="A153" s="17"/>
      <c r="B153" s="91"/>
      <c r="C153" s="110"/>
      <c r="D153" s="128"/>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row>
    <row r="154" spans="1:110" s="26" customFormat="1" x14ac:dyDescent="0.25">
      <c r="A154" s="17"/>
      <c r="B154" s="91"/>
      <c r="C154" s="110"/>
      <c r="D154" s="128"/>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row>
    <row r="155" spans="1:110" s="26" customFormat="1" x14ac:dyDescent="0.25">
      <c r="A155" s="17"/>
      <c r="B155" s="91"/>
      <c r="C155" s="110"/>
      <c r="D155" s="128"/>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row>
    <row r="156" spans="1:110" s="26" customFormat="1" x14ac:dyDescent="0.25">
      <c r="A156" s="17"/>
      <c r="B156" s="91"/>
      <c r="C156" s="110"/>
      <c r="D156" s="128"/>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row>
    <row r="157" spans="1:110" s="26" customFormat="1" x14ac:dyDescent="0.25">
      <c r="A157" s="17"/>
      <c r="B157" s="91"/>
      <c r="C157" s="110"/>
      <c r="D157" s="128"/>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row>
    <row r="158" spans="1:110" s="26" customFormat="1" x14ac:dyDescent="0.25">
      <c r="A158" s="17"/>
      <c r="B158" s="91"/>
      <c r="C158" s="110"/>
      <c r="D158" s="128"/>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row>
    <row r="159" spans="1:110" s="26" customFormat="1" x14ac:dyDescent="0.25">
      <c r="A159" s="17"/>
      <c r="B159" s="91"/>
      <c r="C159" s="110"/>
      <c r="D159" s="128"/>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row>
    <row r="160" spans="1:110" s="26" customFormat="1" x14ac:dyDescent="0.25">
      <c r="A160" s="17"/>
      <c r="B160" s="91"/>
      <c r="C160" s="110"/>
      <c r="D160" s="128"/>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row>
    <row r="161" spans="1:110" s="26" customFormat="1" x14ac:dyDescent="0.25">
      <c r="A161" s="17"/>
      <c r="B161" s="91"/>
      <c r="C161" s="110"/>
      <c r="D161" s="128"/>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row>
    <row r="162" spans="1:110" s="26" customFormat="1" x14ac:dyDescent="0.25">
      <c r="A162" s="17"/>
      <c r="B162" s="91"/>
      <c r="C162" s="110"/>
      <c r="D162" s="128"/>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row>
    <row r="163" spans="1:110" s="26" customFormat="1" x14ac:dyDescent="0.25">
      <c r="A163" s="17"/>
      <c r="B163" s="91"/>
      <c r="C163" s="110"/>
      <c r="D163" s="128"/>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row>
    <row r="164" spans="1:110" s="26" customFormat="1" x14ac:dyDescent="0.25">
      <c r="A164" s="17"/>
      <c r="B164" s="91"/>
      <c r="C164" s="110"/>
      <c r="D164" s="128"/>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row>
    <row r="165" spans="1:110" s="26" customFormat="1" x14ac:dyDescent="0.25">
      <c r="A165" s="17"/>
      <c r="B165" s="91"/>
      <c r="C165" s="110"/>
      <c r="D165" s="128"/>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row>
    <row r="166" spans="1:110" s="26" customFormat="1" x14ac:dyDescent="0.25">
      <c r="A166" s="17"/>
      <c r="B166" s="91"/>
      <c r="C166" s="110"/>
      <c r="D166" s="128"/>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row>
    <row r="167" spans="1:110" s="26" customFormat="1" x14ac:dyDescent="0.25">
      <c r="A167" s="17"/>
      <c r="B167" s="91"/>
      <c r="C167" s="110"/>
      <c r="D167" s="128"/>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row>
    <row r="168" spans="1:110" s="26" customFormat="1" x14ac:dyDescent="0.25">
      <c r="A168" s="17"/>
      <c r="B168" s="91"/>
      <c r="C168" s="110"/>
      <c r="D168" s="128"/>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row>
    <row r="169" spans="1:110" s="26" customFormat="1" x14ac:dyDescent="0.25">
      <c r="A169" s="17"/>
      <c r="B169" s="91"/>
      <c r="C169" s="110"/>
      <c r="D169" s="128"/>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row>
    <row r="170" spans="1:110" s="26" customFormat="1" x14ac:dyDescent="0.25">
      <c r="A170" s="17"/>
      <c r="B170" s="91"/>
      <c r="C170" s="110"/>
      <c r="D170" s="128"/>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row>
    <row r="171" spans="1:110" s="26" customFormat="1" x14ac:dyDescent="0.25">
      <c r="A171" s="17"/>
      <c r="B171" s="91"/>
      <c r="C171" s="110"/>
      <c r="D171" s="128"/>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row>
    <row r="172" spans="1:110" s="26" customFormat="1" x14ac:dyDescent="0.25">
      <c r="A172" s="17"/>
      <c r="B172" s="91"/>
      <c r="C172" s="110"/>
      <c r="D172" s="128"/>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row>
    <row r="173" spans="1:110" s="26" customFormat="1" x14ac:dyDescent="0.25">
      <c r="A173" s="17"/>
      <c r="B173" s="91"/>
      <c r="C173" s="110"/>
      <c r="D173" s="128"/>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row>
    <row r="174" spans="1:110" s="26" customFormat="1" x14ac:dyDescent="0.25">
      <c r="A174" s="17"/>
      <c r="B174" s="91"/>
      <c r="C174" s="110"/>
      <c r="D174" s="128"/>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row>
    <row r="175" spans="1:110" s="26" customFormat="1" x14ac:dyDescent="0.25">
      <c r="A175" s="17"/>
      <c r="B175" s="91"/>
      <c r="C175" s="110"/>
      <c r="D175" s="128"/>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row>
    <row r="176" spans="1:110" s="26" customFormat="1" x14ac:dyDescent="0.25">
      <c r="A176" s="17"/>
      <c r="B176" s="91"/>
      <c r="C176" s="110"/>
      <c r="D176" s="128"/>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row>
    <row r="177" spans="1:110" s="26" customFormat="1" x14ac:dyDescent="0.25">
      <c r="A177" s="17"/>
      <c r="B177" s="91"/>
      <c r="C177" s="110"/>
      <c r="D177" s="128"/>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row>
    <row r="178" spans="1:110" s="26" customFormat="1" x14ac:dyDescent="0.25">
      <c r="A178" s="17"/>
      <c r="B178" s="91"/>
      <c r="C178" s="110"/>
      <c r="D178" s="128"/>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row>
    <row r="179" spans="1:110" s="26" customFormat="1" x14ac:dyDescent="0.25">
      <c r="A179" s="17"/>
      <c r="B179" s="91"/>
      <c r="C179" s="110"/>
      <c r="D179" s="128"/>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row>
    <row r="180" spans="1:110" s="26" customFormat="1" x14ac:dyDescent="0.25">
      <c r="A180" s="17"/>
      <c r="B180" s="91"/>
      <c r="C180" s="110"/>
      <c r="D180" s="128"/>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row>
    <row r="181" spans="1:110" s="26" customFormat="1" x14ac:dyDescent="0.25">
      <c r="A181" s="17"/>
      <c r="B181" s="91"/>
      <c r="C181" s="110"/>
      <c r="D181" s="128"/>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row>
    <row r="182" spans="1:110" s="26" customFormat="1" x14ac:dyDescent="0.25">
      <c r="A182" s="17"/>
      <c r="B182" s="91"/>
      <c r="C182" s="110"/>
      <c r="D182" s="128"/>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row>
    <row r="183" spans="1:110" s="26" customFormat="1" x14ac:dyDescent="0.25">
      <c r="A183" s="17"/>
      <c r="B183" s="91"/>
      <c r="C183" s="110"/>
      <c r="D183" s="128"/>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row>
    <row r="184" spans="1:110" s="26" customFormat="1" x14ac:dyDescent="0.25">
      <c r="A184" s="17"/>
      <c r="B184" s="91"/>
      <c r="C184" s="110"/>
      <c r="D184" s="128"/>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row>
    <row r="185" spans="1:110" s="26" customFormat="1" x14ac:dyDescent="0.25">
      <c r="A185" s="17"/>
      <c r="B185" s="91"/>
      <c r="C185" s="110"/>
      <c r="D185" s="128"/>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row>
    <row r="186" spans="1:110" s="26" customFormat="1" x14ac:dyDescent="0.25">
      <c r="A186" s="17"/>
      <c r="B186" s="91"/>
      <c r="C186" s="110"/>
      <c r="D186" s="128"/>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row>
    <row r="187" spans="1:110" s="26" customFormat="1" x14ac:dyDescent="0.25">
      <c r="A187" s="17"/>
      <c r="B187" s="91"/>
      <c r="C187" s="110"/>
      <c r="D187" s="128"/>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row>
    <row r="188" spans="1:110" s="26" customFormat="1" x14ac:dyDescent="0.25">
      <c r="A188" s="17"/>
      <c r="B188" s="91"/>
      <c r="C188" s="110"/>
      <c r="D188" s="128"/>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row>
    <row r="189" spans="1:110" s="26" customFormat="1" x14ac:dyDescent="0.25">
      <c r="A189" s="17"/>
      <c r="B189" s="91"/>
      <c r="C189" s="110"/>
      <c r="D189" s="128"/>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row>
    <row r="190" spans="1:110" s="26" customFormat="1" x14ac:dyDescent="0.25">
      <c r="A190" s="17"/>
      <c r="B190" s="91"/>
      <c r="C190" s="110"/>
      <c r="D190" s="128"/>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row>
    <row r="191" spans="1:110" s="26" customFormat="1" x14ac:dyDescent="0.25">
      <c r="A191" s="17"/>
      <c r="B191" s="91"/>
      <c r="C191" s="110"/>
      <c r="D191" s="128"/>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row>
    <row r="192" spans="1:110" s="26" customFormat="1" x14ac:dyDescent="0.25">
      <c r="A192" s="17"/>
      <c r="B192" s="91"/>
      <c r="C192" s="110"/>
      <c r="D192" s="128"/>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row>
    <row r="193" spans="1:110" s="26" customFormat="1" x14ac:dyDescent="0.25">
      <c r="A193" s="17"/>
      <c r="B193" s="91"/>
      <c r="C193" s="110"/>
      <c r="D193" s="128"/>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row>
    <row r="194" spans="1:110" s="26" customFormat="1" x14ac:dyDescent="0.25">
      <c r="A194" s="17"/>
      <c r="B194" s="91"/>
      <c r="C194" s="110"/>
      <c r="D194" s="128"/>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row>
    <row r="195" spans="1:110" s="26" customFormat="1" x14ac:dyDescent="0.25">
      <c r="A195" s="17"/>
      <c r="B195" s="91"/>
      <c r="C195" s="110"/>
      <c r="D195" s="128"/>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row>
    <row r="196" spans="1:110" s="26" customFormat="1" x14ac:dyDescent="0.25">
      <c r="A196" s="17"/>
      <c r="B196" s="91"/>
      <c r="C196" s="110"/>
      <c r="D196" s="128"/>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row>
    <row r="197" spans="1:110" s="26" customFormat="1" x14ac:dyDescent="0.25">
      <c r="A197" s="17"/>
      <c r="B197" s="91"/>
      <c r="C197" s="110"/>
      <c r="D197" s="128"/>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row>
    <row r="198" spans="1:110" s="26" customFormat="1" x14ac:dyDescent="0.25">
      <c r="A198" s="17"/>
      <c r="B198" s="91"/>
      <c r="C198" s="110"/>
      <c r="D198" s="128"/>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row>
    <row r="199" spans="1:110" s="26" customFormat="1" x14ac:dyDescent="0.25">
      <c r="A199" s="17"/>
      <c r="B199" s="91"/>
      <c r="C199" s="110"/>
      <c r="D199" s="128"/>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row>
    <row r="200" spans="1:110" s="26" customFormat="1" x14ac:dyDescent="0.25">
      <c r="A200" s="17"/>
      <c r="B200" s="91"/>
      <c r="C200" s="110"/>
      <c r="D200" s="128"/>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row>
    <row r="201" spans="1:110" s="26" customFormat="1" x14ac:dyDescent="0.25">
      <c r="A201" s="17"/>
      <c r="B201" s="91"/>
      <c r="C201" s="110"/>
      <c r="D201" s="128"/>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row>
    <row r="202" spans="1:110" s="26" customFormat="1" x14ac:dyDescent="0.25">
      <c r="A202" s="17"/>
      <c r="B202" s="91"/>
      <c r="C202" s="110"/>
      <c r="D202" s="128"/>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row>
    <row r="203" spans="1:110" s="26" customFormat="1" x14ac:dyDescent="0.25">
      <c r="A203" s="17"/>
      <c r="B203" s="91"/>
      <c r="C203" s="110"/>
      <c r="D203" s="128"/>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row>
    <row r="204" spans="1:110" s="26" customFormat="1" x14ac:dyDescent="0.25">
      <c r="A204" s="17"/>
      <c r="B204" s="91"/>
      <c r="C204" s="110"/>
      <c r="D204" s="128"/>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row>
    <row r="205" spans="1:110" s="26" customFormat="1" x14ac:dyDescent="0.25">
      <c r="A205" s="17"/>
      <c r="B205" s="91"/>
      <c r="C205" s="110"/>
      <c r="D205" s="128"/>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row>
    <row r="206" spans="1:110" s="26" customFormat="1" x14ac:dyDescent="0.25">
      <c r="A206" s="17"/>
      <c r="B206" s="91"/>
      <c r="C206" s="110"/>
      <c r="D206" s="128"/>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row>
    <row r="207" spans="1:110" s="26" customFormat="1" x14ac:dyDescent="0.25">
      <c r="A207" s="17"/>
      <c r="B207" s="91"/>
      <c r="C207" s="110"/>
      <c r="D207" s="128"/>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row>
    <row r="208" spans="1:110" s="26" customFormat="1" x14ac:dyDescent="0.25">
      <c r="A208" s="17"/>
      <c r="B208" s="91"/>
      <c r="C208" s="110"/>
      <c r="D208" s="128"/>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row>
    <row r="209" spans="1:110" s="26" customFormat="1" x14ac:dyDescent="0.25">
      <c r="A209" s="17"/>
      <c r="B209" s="91"/>
      <c r="C209" s="110"/>
      <c r="D209" s="128"/>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row>
    <row r="210" spans="1:110" s="26" customFormat="1" x14ac:dyDescent="0.25">
      <c r="A210" s="17"/>
      <c r="B210" s="91"/>
      <c r="C210" s="110"/>
      <c r="D210" s="128"/>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row>
    <row r="211" spans="1:110" s="26" customFormat="1" x14ac:dyDescent="0.25">
      <c r="A211" s="17"/>
      <c r="B211" s="91"/>
      <c r="C211" s="110"/>
      <c r="D211" s="128"/>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row>
    <row r="212" spans="1:110" s="26" customFormat="1" x14ac:dyDescent="0.25">
      <c r="A212" s="17"/>
      <c r="B212" s="91"/>
      <c r="C212" s="110"/>
      <c r="D212" s="128"/>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row>
    <row r="213" spans="1:110" s="26" customFormat="1" x14ac:dyDescent="0.25">
      <c r="A213" s="17"/>
      <c r="B213" s="91"/>
      <c r="C213" s="110"/>
      <c r="D213" s="128"/>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c r="CG213" s="17"/>
      <c r="CH213" s="17"/>
      <c r="CI213" s="17"/>
      <c r="CJ213" s="17"/>
      <c r="CK213" s="17"/>
      <c r="CL213" s="17"/>
      <c r="CM213" s="17"/>
      <c r="CN213" s="17"/>
      <c r="CO213" s="17"/>
      <c r="CP213" s="17"/>
      <c r="CQ213" s="17"/>
      <c r="CR213" s="17"/>
      <c r="CS213" s="17"/>
      <c r="CT213" s="17"/>
      <c r="CU213" s="17"/>
      <c r="CV213" s="17"/>
      <c r="CW213" s="17"/>
      <c r="CX213" s="17"/>
      <c r="CY213" s="17"/>
      <c r="CZ213" s="17"/>
      <c r="DA213" s="17"/>
      <c r="DB213" s="17"/>
      <c r="DC213" s="17"/>
      <c r="DD213" s="17"/>
      <c r="DE213" s="17"/>
      <c r="DF213" s="17"/>
    </row>
    <row r="214" spans="1:110" s="26" customFormat="1" x14ac:dyDescent="0.25">
      <c r="A214" s="17"/>
      <c r="B214" s="91"/>
      <c r="C214" s="110"/>
      <c r="D214" s="128"/>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c r="CG214" s="17"/>
      <c r="CH214" s="17"/>
      <c r="CI214" s="17"/>
      <c r="CJ214" s="17"/>
      <c r="CK214" s="17"/>
      <c r="CL214" s="17"/>
      <c r="CM214" s="17"/>
      <c r="CN214" s="17"/>
      <c r="CO214" s="17"/>
      <c r="CP214" s="17"/>
      <c r="CQ214" s="17"/>
      <c r="CR214" s="17"/>
      <c r="CS214" s="17"/>
      <c r="CT214" s="17"/>
      <c r="CU214" s="17"/>
      <c r="CV214" s="17"/>
      <c r="CW214" s="17"/>
      <c r="CX214" s="17"/>
      <c r="CY214" s="17"/>
      <c r="CZ214" s="17"/>
      <c r="DA214" s="17"/>
      <c r="DB214" s="17"/>
      <c r="DC214" s="17"/>
      <c r="DD214" s="17"/>
      <c r="DE214" s="17"/>
      <c r="DF214" s="17"/>
    </row>
    <row r="215" spans="1:110" s="26" customFormat="1" x14ac:dyDescent="0.25">
      <c r="A215" s="17"/>
      <c r="B215" s="91"/>
      <c r="C215" s="110"/>
      <c r="D215" s="128"/>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c r="CG215" s="17"/>
      <c r="CH215" s="17"/>
      <c r="CI215" s="17"/>
      <c r="CJ215" s="17"/>
      <c r="CK215" s="17"/>
      <c r="CL215" s="17"/>
      <c r="CM215" s="17"/>
      <c r="CN215" s="17"/>
      <c r="CO215" s="17"/>
      <c r="CP215" s="17"/>
      <c r="CQ215" s="17"/>
      <c r="CR215" s="17"/>
      <c r="CS215" s="17"/>
      <c r="CT215" s="17"/>
      <c r="CU215" s="17"/>
      <c r="CV215" s="17"/>
      <c r="CW215" s="17"/>
      <c r="CX215" s="17"/>
      <c r="CY215" s="17"/>
      <c r="CZ215" s="17"/>
      <c r="DA215" s="17"/>
      <c r="DB215" s="17"/>
      <c r="DC215" s="17"/>
      <c r="DD215" s="17"/>
      <c r="DE215" s="17"/>
      <c r="DF215" s="17"/>
    </row>
    <row r="216" spans="1:110" s="26" customFormat="1" x14ac:dyDescent="0.25">
      <c r="A216" s="17"/>
      <c r="B216" s="91"/>
      <c r="C216" s="110"/>
      <c r="D216" s="128"/>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c r="CG216" s="17"/>
      <c r="CH216" s="17"/>
      <c r="CI216" s="17"/>
      <c r="CJ216" s="17"/>
      <c r="CK216" s="17"/>
      <c r="CL216" s="17"/>
      <c r="CM216" s="17"/>
      <c r="CN216" s="17"/>
      <c r="CO216" s="17"/>
      <c r="CP216" s="17"/>
      <c r="CQ216" s="17"/>
      <c r="CR216" s="17"/>
      <c r="CS216" s="17"/>
      <c r="CT216" s="17"/>
      <c r="CU216" s="17"/>
      <c r="CV216" s="17"/>
      <c r="CW216" s="17"/>
      <c r="CX216" s="17"/>
      <c r="CY216" s="17"/>
      <c r="CZ216" s="17"/>
      <c r="DA216" s="17"/>
      <c r="DB216" s="17"/>
      <c r="DC216" s="17"/>
      <c r="DD216" s="17"/>
      <c r="DE216" s="17"/>
      <c r="DF216" s="17"/>
    </row>
    <row r="217" spans="1:110" s="26" customFormat="1" x14ac:dyDescent="0.25">
      <c r="A217" s="17"/>
      <c r="B217" s="91"/>
      <c r="C217" s="110"/>
      <c r="D217" s="128"/>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c r="CG217" s="17"/>
      <c r="CH217" s="17"/>
      <c r="CI217" s="17"/>
      <c r="CJ217" s="17"/>
      <c r="CK217" s="17"/>
      <c r="CL217" s="17"/>
      <c r="CM217" s="17"/>
      <c r="CN217" s="17"/>
      <c r="CO217" s="17"/>
      <c r="CP217" s="17"/>
      <c r="CQ217" s="17"/>
      <c r="CR217" s="17"/>
      <c r="CS217" s="17"/>
      <c r="CT217" s="17"/>
      <c r="CU217" s="17"/>
      <c r="CV217" s="17"/>
      <c r="CW217" s="17"/>
      <c r="CX217" s="17"/>
      <c r="CY217" s="17"/>
      <c r="CZ217" s="17"/>
      <c r="DA217" s="17"/>
      <c r="DB217" s="17"/>
      <c r="DC217" s="17"/>
      <c r="DD217" s="17"/>
      <c r="DE217" s="17"/>
      <c r="DF217" s="17"/>
    </row>
    <row r="218" spans="1:110" s="26" customFormat="1" x14ac:dyDescent="0.25">
      <c r="A218" s="17"/>
      <c r="B218" s="91"/>
      <c r="C218" s="110"/>
      <c r="D218" s="128"/>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c r="CG218" s="17"/>
      <c r="CH218" s="17"/>
      <c r="CI218" s="17"/>
      <c r="CJ218" s="17"/>
      <c r="CK218" s="17"/>
      <c r="CL218" s="17"/>
      <c r="CM218" s="17"/>
      <c r="CN218" s="17"/>
      <c r="CO218" s="17"/>
      <c r="CP218" s="17"/>
      <c r="CQ218" s="17"/>
      <c r="CR218" s="17"/>
      <c r="CS218" s="17"/>
      <c r="CT218" s="17"/>
      <c r="CU218" s="17"/>
      <c r="CV218" s="17"/>
      <c r="CW218" s="17"/>
      <c r="CX218" s="17"/>
      <c r="CY218" s="17"/>
      <c r="CZ218" s="17"/>
      <c r="DA218" s="17"/>
      <c r="DB218" s="17"/>
      <c r="DC218" s="17"/>
      <c r="DD218" s="17"/>
      <c r="DE218" s="17"/>
      <c r="DF218" s="17"/>
    </row>
    <row r="219" spans="1:110" s="26" customFormat="1" x14ac:dyDescent="0.25">
      <c r="A219" s="17"/>
      <c r="B219" s="91"/>
      <c r="C219" s="110"/>
      <c r="D219" s="128"/>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c r="CG219" s="17"/>
      <c r="CH219" s="17"/>
      <c r="CI219" s="17"/>
      <c r="CJ219" s="17"/>
      <c r="CK219" s="17"/>
      <c r="CL219" s="17"/>
      <c r="CM219" s="17"/>
      <c r="CN219" s="17"/>
      <c r="CO219" s="17"/>
      <c r="CP219" s="17"/>
      <c r="CQ219" s="17"/>
      <c r="CR219" s="17"/>
      <c r="CS219" s="17"/>
      <c r="CT219" s="17"/>
      <c r="CU219" s="17"/>
      <c r="CV219" s="17"/>
      <c r="CW219" s="17"/>
      <c r="CX219" s="17"/>
      <c r="CY219" s="17"/>
      <c r="CZ219" s="17"/>
      <c r="DA219" s="17"/>
      <c r="DB219" s="17"/>
      <c r="DC219" s="17"/>
      <c r="DD219" s="17"/>
      <c r="DE219" s="17"/>
      <c r="DF219" s="17"/>
    </row>
    <row r="220" spans="1:110" s="26" customFormat="1" x14ac:dyDescent="0.25">
      <c r="A220" s="17"/>
      <c r="B220" s="91"/>
      <c r="C220" s="110"/>
      <c r="D220" s="128"/>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c r="CG220" s="17"/>
      <c r="CH220" s="17"/>
      <c r="CI220" s="17"/>
      <c r="CJ220" s="17"/>
      <c r="CK220" s="17"/>
      <c r="CL220" s="17"/>
      <c r="CM220" s="17"/>
      <c r="CN220" s="17"/>
      <c r="CO220" s="17"/>
      <c r="CP220" s="17"/>
      <c r="CQ220" s="17"/>
      <c r="CR220" s="17"/>
      <c r="CS220" s="17"/>
      <c r="CT220" s="17"/>
      <c r="CU220" s="17"/>
      <c r="CV220" s="17"/>
      <c r="CW220" s="17"/>
      <c r="CX220" s="17"/>
      <c r="CY220" s="17"/>
      <c r="CZ220" s="17"/>
      <c r="DA220" s="17"/>
      <c r="DB220" s="17"/>
      <c r="DC220" s="17"/>
      <c r="DD220" s="17"/>
      <c r="DE220" s="17"/>
      <c r="DF220" s="17"/>
    </row>
    <row r="221" spans="1:110" s="26" customFormat="1" x14ac:dyDescent="0.25">
      <c r="A221" s="17"/>
      <c r="B221" s="91"/>
      <c r="C221" s="110"/>
      <c r="D221" s="128"/>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c r="CG221" s="17"/>
      <c r="CH221" s="17"/>
      <c r="CI221" s="17"/>
      <c r="CJ221" s="17"/>
      <c r="CK221" s="17"/>
      <c r="CL221" s="17"/>
      <c r="CM221" s="17"/>
      <c r="CN221" s="17"/>
      <c r="CO221" s="17"/>
      <c r="CP221" s="17"/>
      <c r="CQ221" s="17"/>
      <c r="CR221" s="17"/>
      <c r="CS221" s="17"/>
      <c r="CT221" s="17"/>
      <c r="CU221" s="17"/>
      <c r="CV221" s="17"/>
      <c r="CW221" s="17"/>
      <c r="CX221" s="17"/>
      <c r="CY221" s="17"/>
      <c r="CZ221" s="17"/>
      <c r="DA221" s="17"/>
      <c r="DB221" s="17"/>
      <c r="DC221" s="17"/>
      <c r="DD221" s="17"/>
      <c r="DE221" s="17"/>
      <c r="DF221" s="17"/>
    </row>
    <row r="222" spans="1:110" s="26" customFormat="1" x14ac:dyDescent="0.25">
      <c r="A222" s="17"/>
      <c r="B222" s="91"/>
      <c r="C222" s="110"/>
      <c r="D222" s="128"/>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c r="CG222" s="17"/>
      <c r="CH222" s="17"/>
      <c r="CI222" s="17"/>
      <c r="CJ222" s="17"/>
      <c r="CK222" s="17"/>
      <c r="CL222" s="17"/>
      <c r="CM222" s="17"/>
      <c r="CN222" s="17"/>
      <c r="CO222" s="17"/>
      <c r="CP222" s="17"/>
      <c r="CQ222" s="17"/>
      <c r="CR222" s="17"/>
      <c r="CS222" s="17"/>
      <c r="CT222" s="17"/>
      <c r="CU222" s="17"/>
      <c r="CV222" s="17"/>
      <c r="CW222" s="17"/>
      <c r="CX222" s="17"/>
      <c r="CY222" s="17"/>
      <c r="CZ222" s="17"/>
      <c r="DA222" s="17"/>
      <c r="DB222" s="17"/>
      <c r="DC222" s="17"/>
      <c r="DD222" s="17"/>
      <c r="DE222" s="17"/>
      <c r="DF222" s="17"/>
    </row>
    <row r="223" spans="1:110" s="26" customFormat="1" x14ac:dyDescent="0.25">
      <c r="A223" s="17"/>
      <c r="B223" s="91"/>
      <c r="C223" s="110"/>
      <c r="D223" s="128"/>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c r="CG223" s="17"/>
      <c r="CH223" s="17"/>
      <c r="CI223" s="17"/>
      <c r="CJ223" s="17"/>
      <c r="CK223" s="17"/>
      <c r="CL223" s="17"/>
      <c r="CM223" s="17"/>
      <c r="CN223" s="17"/>
      <c r="CO223" s="17"/>
      <c r="CP223" s="17"/>
      <c r="CQ223" s="17"/>
      <c r="CR223" s="17"/>
      <c r="CS223" s="17"/>
      <c r="CT223" s="17"/>
      <c r="CU223" s="17"/>
      <c r="CV223" s="17"/>
      <c r="CW223" s="17"/>
      <c r="CX223" s="17"/>
      <c r="CY223" s="17"/>
      <c r="CZ223" s="17"/>
      <c r="DA223" s="17"/>
      <c r="DB223" s="17"/>
      <c r="DC223" s="17"/>
      <c r="DD223" s="17"/>
      <c r="DE223" s="17"/>
      <c r="DF223" s="17"/>
    </row>
    <row r="224" spans="1:110" s="26" customFormat="1" x14ac:dyDescent="0.25">
      <c r="A224" s="17"/>
      <c r="B224" s="91"/>
      <c r="C224" s="110"/>
      <c r="D224" s="128"/>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c r="CG224" s="17"/>
      <c r="CH224" s="17"/>
      <c r="CI224" s="17"/>
      <c r="CJ224" s="17"/>
      <c r="CK224" s="17"/>
      <c r="CL224" s="17"/>
      <c r="CM224" s="17"/>
      <c r="CN224" s="17"/>
      <c r="CO224" s="17"/>
      <c r="CP224" s="17"/>
      <c r="CQ224" s="17"/>
      <c r="CR224" s="17"/>
      <c r="CS224" s="17"/>
      <c r="CT224" s="17"/>
      <c r="CU224" s="17"/>
      <c r="CV224" s="17"/>
      <c r="CW224" s="17"/>
      <c r="CX224" s="17"/>
      <c r="CY224" s="17"/>
      <c r="CZ224" s="17"/>
      <c r="DA224" s="17"/>
      <c r="DB224" s="17"/>
      <c r="DC224" s="17"/>
      <c r="DD224" s="17"/>
      <c r="DE224" s="17"/>
      <c r="DF224" s="17"/>
    </row>
    <row r="225" spans="1:110" s="26" customFormat="1" x14ac:dyDescent="0.25">
      <c r="A225" s="17"/>
      <c r="B225" s="91"/>
      <c r="C225" s="110"/>
      <c r="D225" s="128"/>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c r="CG225" s="17"/>
      <c r="CH225" s="17"/>
      <c r="CI225" s="17"/>
      <c r="CJ225" s="17"/>
      <c r="CK225" s="17"/>
      <c r="CL225" s="17"/>
      <c r="CM225" s="17"/>
      <c r="CN225" s="17"/>
      <c r="CO225" s="17"/>
      <c r="CP225" s="17"/>
      <c r="CQ225" s="17"/>
      <c r="CR225" s="17"/>
      <c r="CS225" s="17"/>
      <c r="CT225" s="17"/>
      <c r="CU225" s="17"/>
      <c r="CV225" s="17"/>
      <c r="CW225" s="17"/>
      <c r="CX225" s="17"/>
      <c r="CY225" s="17"/>
      <c r="CZ225" s="17"/>
      <c r="DA225" s="17"/>
      <c r="DB225" s="17"/>
      <c r="DC225" s="17"/>
      <c r="DD225" s="17"/>
      <c r="DE225" s="17"/>
      <c r="DF225" s="17"/>
    </row>
    <row r="226" spans="1:110" s="26" customFormat="1" x14ac:dyDescent="0.25">
      <c r="A226" s="17"/>
      <c r="B226" s="91"/>
      <c r="C226" s="110"/>
      <c r="D226" s="128"/>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c r="CG226" s="17"/>
      <c r="CH226" s="17"/>
      <c r="CI226" s="17"/>
      <c r="CJ226" s="17"/>
      <c r="CK226" s="17"/>
      <c r="CL226" s="17"/>
      <c r="CM226" s="17"/>
      <c r="CN226" s="17"/>
      <c r="CO226" s="17"/>
      <c r="CP226" s="17"/>
      <c r="CQ226" s="17"/>
      <c r="CR226" s="17"/>
      <c r="CS226" s="17"/>
      <c r="CT226" s="17"/>
      <c r="CU226" s="17"/>
      <c r="CV226" s="17"/>
      <c r="CW226" s="17"/>
      <c r="CX226" s="17"/>
      <c r="CY226" s="17"/>
      <c r="CZ226" s="17"/>
      <c r="DA226" s="17"/>
      <c r="DB226" s="17"/>
      <c r="DC226" s="17"/>
      <c r="DD226" s="17"/>
      <c r="DE226" s="17"/>
      <c r="DF226" s="17"/>
    </row>
    <row r="227" spans="1:110" s="26" customFormat="1" x14ac:dyDescent="0.25">
      <c r="A227" s="17"/>
      <c r="B227" s="91"/>
      <c r="C227" s="110"/>
      <c r="D227" s="128"/>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c r="CG227" s="17"/>
      <c r="CH227" s="17"/>
      <c r="CI227" s="17"/>
      <c r="CJ227" s="17"/>
      <c r="CK227" s="17"/>
      <c r="CL227" s="17"/>
      <c r="CM227" s="17"/>
      <c r="CN227" s="17"/>
      <c r="CO227" s="17"/>
      <c r="CP227" s="17"/>
      <c r="CQ227" s="17"/>
      <c r="CR227" s="17"/>
      <c r="CS227" s="17"/>
      <c r="CT227" s="17"/>
      <c r="CU227" s="17"/>
      <c r="CV227" s="17"/>
      <c r="CW227" s="17"/>
      <c r="CX227" s="17"/>
      <c r="CY227" s="17"/>
      <c r="CZ227" s="17"/>
      <c r="DA227" s="17"/>
      <c r="DB227" s="17"/>
      <c r="DC227" s="17"/>
      <c r="DD227" s="17"/>
      <c r="DE227" s="17"/>
      <c r="DF227" s="17"/>
    </row>
    <row r="228" spans="1:110" s="26" customFormat="1" x14ac:dyDescent="0.25">
      <c r="A228" s="17"/>
      <c r="B228" s="91"/>
      <c r="C228" s="110"/>
      <c r="D228" s="128"/>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7"/>
      <c r="CM228" s="17"/>
      <c r="CN228" s="17"/>
      <c r="CO228" s="17"/>
      <c r="CP228" s="17"/>
      <c r="CQ228" s="17"/>
      <c r="CR228" s="17"/>
      <c r="CS228" s="17"/>
      <c r="CT228" s="17"/>
      <c r="CU228" s="17"/>
      <c r="CV228" s="17"/>
      <c r="CW228" s="17"/>
      <c r="CX228" s="17"/>
      <c r="CY228" s="17"/>
      <c r="CZ228" s="17"/>
      <c r="DA228" s="17"/>
      <c r="DB228" s="17"/>
      <c r="DC228" s="17"/>
      <c r="DD228" s="17"/>
      <c r="DE228" s="17"/>
      <c r="DF228" s="17"/>
    </row>
    <row r="229" spans="1:110" s="26" customFormat="1" x14ac:dyDescent="0.25">
      <c r="A229" s="17"/>
      <c r="B229" s="91"/>
      <c r="C229" s="110"/>
      <c r="D229" s="128"/>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c r="CG229" s="17"/>
      <c r="CH229" s="17"/>
      <c r="CI229" s="17"/>
      <c r="CJ229" s="17"/>
      <c r="CK229" s="17"/>
      <c r="CL229" s="17"/>
      <c r="CM229" s="17"/>
      <c r="CN229" s="17"/>
      <c r="CO229" s="17"/>
      <c r="CP229" s="17"/>
      <c r="CQ229" s="17"/>
      <c r="CR229" s="17"/>
      <c r="CS229" s="17"/>
      <c r="CT229" s="17"/>
      <c r="CU229" s="17"/>
      <c r="CV229" s="17"/>
      <c r="CW229" s="17"/>
      <c r="CX229" s="17"/>
      <c r="CY229" s="17"/>
      <c r="CZ229" s="17"/>
      <c r="DA229" s="17"/>
      <c r="DB229" s="17"/>
      <c r="DC229" s="17"/>
      <c r="DD229" s="17"/>
      <c r="DE229" s="17"/>
      <c r="DF229" s="17"/>
    </row>
    <row r="230" spans="1:110" s="26" customFormat="1" x14ac:dyDescent="0.25">
      <c r="A230" s="17"/>
      <c r="B230" s="91"/>
      <c r="C230" s="110"/>
      <c r="D230" s="128"/>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c r="CG230" s="17"/>
      <c r="CH230" s="17"/>
      <c r="CI230" s="17"/>
      <c r="CJ230" s="17"/>
      <c r="CK230" s="17"/>
      <c r="CL230" s="17"/>
      <c r="CM230" s="17"/>
      <c r="CN230" s="17"/>
      <c r="CO230" s="17"/>
      <c r="CP230" s="17"/>
      <c r="CQ230" s="17"/>
      <c r="CR230" s="17"/>
      <c r="CS230" s="17"/>
      <c r="CT230" s="17"/>
      <c r="CU230" s="17"/>
      <c r="CV230" s="17"/>
      <c r="CW230" s="17"/>
      <c r="CX230" s="17"/>
      <c r="CY230" s="17"/>
      <c r="CZ230" s="17"/>
      <c r="DA230" s="17"/>
      <c r="DB230" s="17"/>
      <c r="DC230" s="17"/>
      <c r="DD230" s="17"/>
      <c r="DE230" s="17"/>
      <c r="DF230" s="17"/>
    </row>
    <row r="231" spans="1:110" s="26" customFormat="1" x14ac:dyDescent="0.25">
      <c r="A231" s="17"/>
      <c r="B231" s="91"/>
      <c r="C231" s="110"/>
      <c r="D231" s="128"/>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c r="CG231" s="17"/>
      <c r="CH231" s="17"/>
      <c r="CI231" s="17"/>
      <c r="CJ231" s="17"/>
      <c r="CK231" s="17"/>
      <c r="CL231" s="17"/>
      <c r="CM231" s="17"/>
      <c r="CN231" s="17"/>
      <c r="CO231" s="17"/>
      <c r="CP231" s="17"/>
      <c r="CQ231" s="17"/>
      <c r="CR231" s="17"/>
      <c r="CS231" s="17"/>
      <c r="CT231" s="17"/>
      <c r="CU231" s="17"/>
      <c r="CV231" s="17"/>
      <c r="CW231" s="17"/>
      <c r="CX231" s="17"/>
      <c r="CY231" s="17"/>
      <c r="CZ231" s="17"/>
      <c r="DA231" s="17"/>
      <c r="DB231" s="17"/>
      <c r="DC231" s="17"/>
      <c r="DD231" s="17"/>
      <c r="DE231" s="17"/>
      <c r="DF231" s="17"/>
    </row>
    <row r="232" spans="1:110" s="26" customFormat="1" x14ac:dyDescent="0.25">
      <c r="A232" s="17"/>
      <c r="B232" s="91"/>
      <c r="C232" s="110"/>
      <c r="D232" s="128"/>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c r="CG232" s="17"/>
      <c r="CH232" s="17"/>
      <c r="CI232" s="17"/>
      <c r="CJ232" s="17"/>
      <c r="CK232" s="17"/>
      <c r="CL232" s="17"/>
      <c r="CM232" s="17"/>
      <c r="CN232" s="17"/>
      <c r="CO232" s="17"/>
      <c r="CP232" s="17"/>
      <c r="CQ232" s="17"/>
      <c r="CR232" s="17"/>
      <c r="CS232" s="17"/>
      <c r="CT232" s="17"/>
      <c r="CU232" s="17"/>
      <c r="CV232" s="17"/>
      <c r="CW232" s="17"/>
      <c r="CX232" s="17"/>
      <c r="CY232" s="17"/>
      <c r="CZ232" s="17"/>
      <c r="DA232" s="17"/>
      <c r="DB232" s="17"/>
      <c r="DC232" s="17"/>
      <c r="DD232" s="17"/>
      <c r="DE232" s="17"/>
      <c r="DF232" s="17"/>
    </row>
    <row r="233" spans="1:110" s="26" customFormat="1" x14ac:dyDescent="0.25">
      <c r="A233" s="17"/>
      <c r="B233" s="91"/>
      <c r="C233" s="110"/>
      <c r="D233" s="128"/>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c r="CG233" s="17"/>
      <c r="CH233" s="17"/>
      <c r="CI233" s="17"/>
      <c r="CJ233" s="17"/>
      <c r="CK233" s="17"/>
      <c r="CL233" s="17"/>
      <c r="CM233" s="17"/>
      <c r="CN233" s="17"/>
      <c r="CO233" s="17"/>
      <c r="CP233" s="17"/>
      <c r="CQ233" s="17"/>
      <c r="CR233" s="17"/>
      <c r="CS233" s="17"/>
      <c r="CT233" s="17"/>
      <c r="CU233" s="17"/>
      <c r="CV233" s="17"/>
      <c r="CW233" s="17"/>
      <c r="CX233" s="17"/>
      <c r="CY233" s="17"/>
      <c r="CZ233" s="17"/>
      <c r="DA233" s="17"/>
      <c r="DB233" s="17"/>
      <c r="DC233" s="17"/>
      <c r="DD233" s="17"/>
      <c r="DE233" s="17"/>
      <c r="DF233" s="17"/>
    </row>
    <row r="234" spans="1:110" s="26" customFormat="1" x14ac:dyDescent="0.25">
      <c r="A234" s="17"/>
      <c r="B234" s="91"/>
      <c r="C234" s="110"/>
      <c r="D234" s="128"/>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c r="CG234" s="17"/>
      <c r="CH234" s="17"/>
      <c r="CI234" s="17"/>
      <c r="CJ234" s="17"/>
      <c r="CK234" s="17"/>
      <c r="CL234" s="17"/>
      <c r="CM234" s="17"/>
      <c r="CN234" s="17"/>
      <c r="CO234" s="17"/>
      <c r="CP234" s="17"/>
      <c r="CQ234" s="17"/>
      <c r="CR234" s="17"/>
      <c r="CS234" s="17"/>
      <c r="CT234" s="17"/>
      <c r="CU234" s="17"/>
      <c r="CV234" s="17"/>
      <c r="CW234" s="17"/>
      <c r="CX234" s="17"/>
      <c r="CY234" s="17"/>
      <c r="CZ234" s="17"/>
      <c r="DA234" s="17"/>
      <c r="DB234" s="17"/>
      <c r="DC234" s="17"/>
      <c r="DD234" s="17"/>
      <c r="DE234" s="17"/>
      <c r="DF234" s="17"/>
    </row>
    <row r="235" spans="1:110" s="26" customFormat="1" x14ac:dyDescent="0.25">
      <c r="A235" s="17"/>
      <c r="B235" s="91"/>
      <c r="C235" s="110"/>
      <c r="D235" s="128"/>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c r="CG235" s="17"/>
      <c r="CH235" s="17"/>
      <c r="CI235" s="17"/>
      <c r="CJ235" s="17"/>
      <c r="CK235" s="17"/>
      <c r="CL235" s="17"/>
      <c r="CM235" s="17"/>
      <c r="CN235" s="17"/>
      <c r="CO235" s="17"/>
      <c r="CP235" s="17"/>
      <c r="CQ235" s="17"/>
      <c r="CR235" s="17"/>
      <c r="CS235" s="17"/>
      <c r="CT235" s="17"/>
      <c r="CU235" s="17"/>
      <c r="CV235" s="17"/>
      <c r="CW235" s="17"/>
      <c r="CX235" s="17"/>
      <c r="CY235" s="17"/>
      <c r="CZ235" s="17"/>
      <c r="DA235" s="17"/>
      <c r="DB235" s="17"/>
      <c r="DC235" s="17"/>
      <c r="DD235" s="17"/>
      <c r="DE235" s="17"/>
      <c r="DF235" s="17"/>
    </row>
    <row r="236" spans="1:110" s="26" customFormat="1" x14ac:dyDescent="0.25">
      <c r="A236" s="17"/>
      <c r="B236" s="91"/>
      <c r="C236" s="110"/>
      <c r="D236" s="128"/>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c r="CG236" s="17"/>
      <c r="CH236" s="17"/>
      <c r="CI236" s="17"/>
      <c r="CJ236" s="17"/>
      <c r="CK236" s="17"/>
      <c r="CL236" s="17"/>
      <c r="CM236" s="17"/>
      <c r="CN236" s="17"/>
      <c r="CO236" s="17"/>
      <c r="CP236" s="17"/>
      <c r="CQ236" s="17"/>
      <c r="CR236" s="17"/>
      <c r="CS236" s="17"/>
      <c r="CT236" s="17"/>
      <c r="CU236" s="17"/>
      <c r="CV236" s="17"/>
      <c r="CW236" s="17"/>
      <c r="CX236" s="17"/>
      <c r="CY236" s="17"/>
      <c r="CZ236" s="17"/>
      <c r="DA236" s="17"/>
      <c r="DB236" s="17"/>
      <c r="DC236" s="17"/>
      <c r="DD236" s="17"/>
      <c r="DE236" s="17"/>
      <c r="DF236" s="17"/>
    </row>
    <row r="237" spans="1:110" x14ac:dyDescent="0.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row>
    <row r="238" spans="1:110" x14ac:dyDescent="0.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row>
    <row r="239" spans="1:110" x14ac:dyDescent="0.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row>
    <row r="240" spans="1:110" x14ac:dyDescent="0.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row>
    <row r="241" spans="6:47" x14ac:dyDescent="0.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row>
    <row r="242" spans="6:47" x14ac:dyDescent="0.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row>
  </sheetData>
  <sheetProtection algorithmName="SHA-512" hashValue="aEQtY4l8zE4PMR3rxe9O7QwG0CspEMjlIzvJz1B6hlsTk66x0bap5ZQlNt40yGYmrY5wrS7Jj5GHjXHHTC3vYA==" saltValue="MstbToWBcEkcyvlG37wyrg==" spinCount="100000" sheet="1" objects="1" scenarios="1"/>
  <autoFilter ref="A75:EZ79"/>
  <mergeCells count="49">
    <mergeCell ref="P74:Z74"/>
    <mergeCell ref="AA74:AK74"/>
    <mergeCell ref="AL74:AV74"/>
    <mergeCell ref="F55:O55"/>
    <mergeCell ref="R55:Z55"/>
    <mergeCell ref="AB55:AK55"/>
    <mergeCell ref="AR55:AW55"/>
    <mergeCell ref="AW74:AW75"/>
    <mergeCell ref="AW56:AW57"/>
    <mergeCell ref="A82:E82"/>
    <mergeCell ref="A34:A35"/>
    <mergeCell ref="B34:B35"/>
    <mergeCell ref="C34:C35"/>
    <mergeCell ref="D34:D35"/>
    <mergeCell ref="A74:A75"/>
    <mergeCell ref="B74:B75"/>
    <mergeCell ref="C74:C75"/>
    <mergeCell ref="D74:D75"/>
    <mergeCell ref="A53:A54"/>
    <mergeCell ref="B53:D54"/>
    <mergeCell ref="A70:A71"/>
    <mergeCell ref="B70:D71"/>
    <mergeCell ref="A56:A57"/>
    <mergeCell ref="B56:B57"/>
    <mergeCell ref="C56:C57"/>
    <mergeCell ref="D56:D57"/>
    <mergeCell ref="H3:R4"/>
    <mergeCell ref="AL8:AV8"/>
    <mergeCell ref="E8:O8"/>
    <mergeCell ref="P7:Z7"/>
    <mergeCell ref="AA7:AK7"/>
    <mergeCell ref="AL7:AV7"/>
    <mergeCell ref="P8:Z8"/>
    <mergeCell ref="AW34:AW35"/>
    <mergeCell ref="AA8:AK8"/>
    <mergeCell ref="B5:D6"/>
    <mergeCell ref="A5:A6"/>
    <mergeCell ref="E7:O7"/>
    <mergeCell ref="A31:A32"/>
    <mergeCell ref="B31:D32"/>
    <mergeCell ref="AW8:AW9"/>
    <mergeCell ref="A8:A9"/>
    <mergeCell ref="D8:D9"/>
    <mergeCell ref="C8:C9"/>
    <mergeCell ref="B8:B9"/>
    <mergeCell ref="F33:O33"/>
    <mergeCell ref="Q33:Z33"/>
    <mergeCell ref="AB33:AK33"/>
    <mergeCell ref="AM33:AV33"/>
  </mergeCells>
  <phoneticPr fontId="2" type="noConversion"/>
  <pageMargins left="0.7" right="0.7" top="0.75" bottom="0.75" header="0.3" footer="0.3"/>
  <pageSetup orientation="portrait"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7379440A3AD943916DE72AEFC7553E" ma:contentTypeVersion="10" ma:contentTypeDescription="Create a new document." ma:contentTypeScope="" ma:versionID="71ed975ec8bcdd18397c56c3f37fd1ea">
  <xsd:schema xmlns:xsd="http://www.w3.org/2001/XMLSchema" xmlns:xs="http://www.w3.org/2001/XMLSchema" xmlns:p="http://schemas.microsoft.com/office/2006/metadata/properties" xmlns:ns3="5247ea77-da76-4a76-b6d0-5a9342856a29" xmlns:ns4="f2c4b62e-9c66-4605-a58e-3304d41eefa3" targetNamespace="http://schemas.microsoft.com/office/2006/metadata/properties" ma:root="true" ma:fieldsID="1046034b3b130d2c2ea8fe78d2a11c46" ns3:_="" ns4:_="">
    <xsd:import namespace="5247ea77-da76-4a76-b6d0-5a9342856a29"/>
    <xsd:import namespace="f2c4b62e-9c66-4605-a58e-3304d41eefa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47ea77-da76-4a76-b6d0-5a9342856a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c4b62e-9c66-4605-a58e-3304d41eef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3D4395-C556-40CE-87FD-FFF9312E455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2c4b62e-9c66-4605-a58e-3304d41eefa3"/>
    <ds:schemaRef ds:uri="5247ea77-da76-4a76-b6d0-5a9342856a29"/>
    <ds:schemaRef ds:uri="http://www.w3.org/XML/1998/namespace"/>
  </ds:schemaRefs>
</ds:datastoreItem>
</file>

<file path=customXml/itemProps2.xml><?xml version="1.0" encoding="utf-8"?>
<ds:datastoreItem xmlns:ds="http://schemas.openxmlformats.org/officeDocument/2006/customXml" ds:itemID="{98E3F796-1045-474A-BBF0-CB443C574F4D}">
  <ds:schemaRefs>
    <ds:schemaRef ds:uri="http://schemas.microsoft.com/sharepoint/v3/contenttype/forms"/>
  </ds:schemaRefs>
</ds:datastoreItem>
</file>

<file path=customXml/itemProps3.xml><?xml version="1.0" encoding="utf-8"?>
<ds:datastoreItem xmlns:ds="http://schemas.openxmlformats.org/officeDocument/2006/customXml" ds:itemID="{E60C7290-A5FA-4ADD-8FE6-98752F1BA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47ea77-da76-4a76-b6d0-5a9342856a29"/>
    <ds:schemaRef ds:uri="f2c4b62e-9c66-4605-a58e-3304d41ee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Estructura Básica 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Juliana Tamayo Amador</dc:creator>
  <cp:keywords/>
  <dc:description/>
  <cp:lastModifiedBy>AUXPLANEACION32</cp:lastModifiedBy>
  <cp:revision/>
  <dcterms:created xsi:type="dcterms:W3CDTF">2019-10-22T15:02:46Z</dcterms:created>
  <dcterms:modified xsi:type="dcterms:W3CDTF">2020-07-03T03:02:00Z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0x010100337379440A3AD943916DE72AEFC7553E</vt:lpwstr>
  </property>
</Properties>
</file>