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Mapa Riesgos Institucionles 2025\"/>
    </mc:Choice>
  </mc:AlternateContent>
  <bookViews>
    <workbookView xWindow="0" yWindow="0" windowWidth="28800" windowHeight="11745"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22"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45" i="19" l="1"/>
  <c r="AF45" i="19"/>
  <c r="AE45" i="19"/>
  <c r="AD45" i="19"/>
  <c r="AC45" i="19"/>
  <c r="AB45" i="19"/>
  <c r="AG44" i="19"/>
  <c r="AF44" i="19"/>
  <c r="AE44" i="19"/>
  <c r="AD44" i="19"/>
  <c r="AC44" i="19"/>
  <c r="AB44" i="19"/>
  <c r="AG43" i="19"/>
  <c r="AF43" i="19"/>
  <c r="AE43" i="19"/>
  <c r="AD43" i="19"/>
  <c r="AC43" i="19"/>
  <c r="AB43" i="19"/>
  <c r="AG42" i="19"/>
  <c r="AF42" i="19"/>
  <c r="AE42" i="19"/>
  <c r="AD42" i="19"/>
  <c r="AC42" i="19"/>
  <c r="AB42" i="19"/>
  <c r="AG41" i="19"/>
  <c r="AF41" i="19"/>
  <c r="AE41" i="19"/>
  <c r="AD41" i="19"/>
  <c r="AC41" i="19"/>
  <c r="AB41" i="19"/>
  <c r="AG40" i="19"/>
  <c r="AF40" i="19"/>
  <c r="AE40" i="19"/>
  <c r="AD40" i="19"/>
  <c r="AC40" i="19"/>
  <c r="AB40" i="19"/>
  <c r="AG39" i="19"/>
  <c r="AF39" i="19"/>
  <c r="AE39" i="19"/>
  <c r="AD39" i="19"/>
  <c r="AC39" i="19"/>
  <c r="AB39" i="19"/>
  <c r="AG38" i="19"/>
  <c r="AF38" i="19"/>
  <c r="AE38" i="19"/>
  <c r="AD38" i="19"/>
  <c r="AC38" i="19"/>
  <c r="AB38" i="19"/>
  <c r="AG37" i="19"/>
  <c r="AF37" i="19"/>
  <c r="AE37" i="19"/>
  <c r="AD37" i="19"/>
  <c r="AG36" i="19"/>
  <c r="AF36" i="19"/>
  <c r="AE36" i="19"/>
  <c r="AD36" i="19"/>
  <c r="AB37" i="19"/>
  <c r="AB36" i="19"/>
  <c r="AA45" i="19"/>
  <c r="Z45" i="19"/>
  <c r="Y45" i="19"/>
  <c r="X45" i="19"/>
  <c r="W45" i="19"/>
  <c r="V45" i="19"/>
  <c r="AA44" i="19"/>
  <c r="Z44" i="19"/>
  <c r="Y44" i="19"/>
  <c r="X44" i="19"/>
  <c r="W44" i="19"/>
  <c r="V44" i="19"/>
  <c r="AA43" i="19"/>
  <c r="Z43" i="19"/>
  <c r="Y43" i="19"/>
  <c r="X43" i="19"/>
  <c r="W43" i="19"/>
  <c r="V43" i="19"/>
  <c r="AA42" i="19"/>
  <c r="Z42" i="19"/>
  <c r="Y42" i="19"/>
  <c r="X42" i="19"/>
  <c r="W42" i="19"/>
  <c r="V42" i="19"/>
  <c r="AA41" i="19"/>
  <c r="Z41" i="19"/>
  <c r="Y41" i="19"/>
  <c r="X41" i="19"/>
  <c r="W41" i="19"/>
  <c r="V41" i="19"/>
  <c r="AA40" i="19"/>
  <c r="Z40" i="19"/>
  <c r="Y40" i="19"/>
  <c r="X40" i="19"/>
  <c r="W40" i="19"/>
  <c r="AA39" i="19"/>
  <c r="Z39" i="19"/>
  <c r="Y39" i="19"/>
  <c r="X39" i="19"/>
  <c r="W39" i="19"/>
  <c r="V39" i="19"/>
  <c r="AA38" i="19"/>
  <c r="Z38" i="19"/>
  <c r="Y38" i="19"/>
  <c r="X38" i="19"/>
  <c r="W38" i="19"/>
  <c r="V38" i="19"/>
  <c r="AA37" i="19"/>
  <c r="Z37" i="19"/>
  <c r="Y37" i="19"/>
  <c r="X37" i="19"/>
  <c r="W37" i="19"/>
  <c r="V37" i="19"/>
  <c r="AA36" i="19"/>
  <c r="Z36" i="19"/>
  <c r="Y36" i="19"/>
  <c r="X36" i="19"/>
  <c r="W36" i="19"/>
  <c r="V36" i="19"/>
  <c r="AM35" i="19"/>
  <c r="AL35" i="19"/>
  <c r="AK35" i="19"/>
  <c r="AJ35" i="19"/>
  <c r="AI35" i="19"/>
  <c r="AH35" i="19"/>
  <c r="AM34" i="19"/>
  <c r="AL34" i="19"/>
  <c r="AK34" i="19"/>
  <c r="AJ34" i="19"/>
  <c r="AI34" i="19"/>
  <c r="AH34" i="19"/>
  <c r="AM33" i="19"/>
  <c r="AL33" i="19"/>
  <c r="AK33" i="19"/>
  <c r="AJ33" i="19"/>
  <c r="AI33" i="19"/>
  <c r="AH33" i="19"/>
  <c r="AM32" i="19"/>
  <c r="AL32" i="19"/>
  <c r="AK32" i="19"/>
  <c r="AJ32" i="19"/>
  <c r="AI32" i="19"/>
  <c r="AH32" i="19"/>
  <c r="AM31" i="19"/>
  <c r="AL31" i="19"/>
  <c r="AK31" i="19"/>
  <c r="AJ31" i="19"/>
  <c r="AI31" i="19"/>
  <c r="AH31" i="19"/>
  <c r="AM30" i="19"/>
  <c r="AL30" i="19"/>
  <c r="AK30" i="19"/>
  <c r="AJ30" i="19"/>
  <c r="AI30" i="19"/>
  <c r="AH30" i="19"/>
  <c r="AM29" i="19"/>
  <c r="AL29" i="19"/>
  <c r="AK29" i="19"/>
  <c r="AJ29" i="19"/>
  <c r="AI29" i="19"/>
  <c r="AH29" i="19"/>
  <c r="AM28" i="19"/>
  <c r="AL28" i="19"/>
  <c r="AK28" i="19"/>
  <c r="AJ28" i="19"/>
  <c r="AI28" i="19"/>
  <c r="AH28" i="19"/>
  <c r="AM27" i="19"/>
  <c r="AL27" i="19"/>
  <c r="AK27" i="19"/>
  <c r="AJ27" i="19"/>
  <c r="AI27" i="19"/>
  <c r="AM26" i="19"/>
  <c r="AL26" i="19"/>
  <c r="AK26" i="19"/>
  <c r="AJ26" i="19"/>
  <c r="AI26" i="19"/>
  <c r="AH26" i="19"/>
  <c r="AG35" i="19"/>
  <c r="AF35" i="19"/>
  <c r="AE35" i="19"/>
  <c r="AD35" i="19"/>
  <c r="AC35" i="19"/>
  <c r="AB35" i="19"/>
  <c r="AG34" i="19"/>
  <c r="AF34" i="19"/>
  <c r="AE34" i="19"/>
  <c r="AD34" i="19"/>
  <c r="AC34" i="19"/>
  <c r="AB34" i="19"/>
  <c r="AG33" i="19"/>
  <c r="AF33" i="19"/>
  <c r="AE33" i="19"/>
  <c r="AD33" i="19"/>
  <c r="AC33" i="19"/>
  <c r="AB33" i="19"/>
  <c r="AG32" i="19"/>
  <c r="AF32" i="19"/>
  <c r="AE32" i="19"/>
  <c r="AD32" i="19"/>
  <c r="AC32" i="19"/>
  <c r="AB32" i="19"/>
  <c r="AG31" i="19"/>
  <c r="AF31" i="19"/>
  <c r="AE31" i="19"/>
  <c r="AD31" i="19"/>
  <c r="AC31" i="19"/>
  <c r="AB31" i="19"/>
  <c r="AG30" i="19"/>
  <c r="AF30" i="19"/>
  <c r="AE30" i="19"/>
  <c r="AD30" i="19"/>
  <c r="AC30" i="19"/>
  <c r="AB30" i="19"/>
  <c r="AG29" i="19"/>
  <c r="AF29" i="19"/>
  <c r="AE29" i="19"/>
  <c r="AD29" i="19"/>
  <c r="AC29" i="19"/>
  <c r="AB29" i="19"/>
  <c r="AG28" i="19"/>
  <c r="AF28" i="19"/>
  <c r="AE28" i="19"/>
  <c r="AD28" i="19"/>
  <c r="AC28" i="19"/>
  <c r="AB28" i="19"/>
  <c r="AG27" i="19"/>
  <c r="AF27" i="19"/>
  <c r="AE27" i="19"/>
  <c r="AD27" i="19"/>
  <c r="AC27" i="19"/>
  <c r="AB27" i="19"/>
  <c r="AG26" i="19"/>
  <c r="AF26" i="19"/>
  <c r="AE26" i="19"/>
  <c r="AD26" i="19"/>
  <c r="AC26" i="19"/>
  <c r="AA35" i="19"/>
  <c r="Z35" i="19"/>
  <c r="Y35" i="19"/>
  <c r="X35" i="19"/>
  <c r="W35" i="19"/>
  <c r="V35" i="19"/>
  <c r="AA34" i="19"/>
  <c r="Z34" i="19"/>
  <c r="Y34" i="19"/>
  <c r="X34" i="19"/>
  <c r="W34" i="19"/>
  <c r="V34" i="19"/>
  <c r="AA33" i="19"/>
  <c r="Z33" i="19"/>
  <c r="Y33" i="19"/>
  <c r="X33" i="19"/>
  <c r="W33" i="19"/>
  <c r="V33" i="19"/>
  <c r="AA32" i="19"/>
  <c r="Z32" i="19"/>
  <c r="Y32" i="19"/>
  <c r="X32" i="19"/>
  <c r="W32" i="19"/>
  <c r="V32" i="19"/>
  <c r="AA31" i="19"/>
  <c r="Z31" i="19"/>
  <c r="Y31" i="19"/>
  <c r="X31" i="19"/>
  <c r="W31" i="19"/>
  <c r="V31" i="19"/>
  <c r="AA30" i="19"/>
  <c r="Z30" i="19"/>
  <c r="Y30" i="19"/>
  <c r="X30" i="19"/>
  <c r="W30" i="19"/>
  <c r="V30" i="19"/>
  <c r="AA29" i="19"/>
  <c r="Z29" i="19"/>
  <c r="Y29" i="19"/>
  <c r="X29" i="19"/>
  <c r="W29" i="19"/>
  <c r="V29" i="19"/>
  <c r="AA28" i="19"/>
  <c r="Z28" i="19"/>
  <c r="Y28" i="19"/>
  <c r="X28" i="19"/>
  <c r="W28" i="19"/>
  <c r="AA27" i="19"/>
  <c r="Z27" i="19"/>
  <c r="Y27" i="19"/>
  <c r="X27" i="19"/>
  <c r="W27" i="19"/>
  <c r="V27" i="19"/>
  <c r="AA26" i="19"/>
  <c r="Z26" i="19"/>
  <c r="Y26" i="19"/>
  <c r="X26" i="19"/>
  <c r="W26" i="19"/>
  <c r="V26" i="19"/>
  <c r="AM55" i="19"/>
  <c r="AL55" i="19"/>
  <c r="AK55" i="19"/>
  <c r="AJ55" i="19"/>
  <c r="AI55" i="19"/>
  <c r="AH55" i="19"/>
  <c r="AM54" i="19"/>
  <c r="AL54" i="19"/>
  <c r="AK54" i="19"/>
  <c r="AJ54" i="19"/>
  <c r="AI54" i="19"/>
  <c r="AH54" i="19"/>
  <c r="AM53" i="19"/>
  <c r="AL53" i="19"/>
  <c r="AK53" i="19"/>
  <c r="AJ53" i="19"/>
  <c r="AI53" i="19"/>
  <c r="AH53" i="19"/>
  <c r="AM52" i="19"/>
  <c r="AL52" i="19"/>
  <c r="AK52" i="19"/>
  <c r="AJ52" i="19"/>
  <c r="AI52" i="19"/>
  <c r="AH52" i="19"/>
  <c r="AM51" i="19"/>
  <c r="AL51" i="19"/>
  <c r="AK51" i="19"/>
  <c r="AJ51" i="19"/>
  <c r="AI51" i="19"/>
  <c r="AH51" i="19"/>
  <c r="AM50" i="19"/>
  <c r="AL50" i="19"/>
  <c r="AK50" i="19"/>
  <c r="AJ50" i="19"/>
  <c r="AI50" i="19"/>
  <c r="AH50" i="19"/>
  <c r="AM49" i="19"/>
  <c r="AL49" i="19"/>
  <c r="AK49" i="19"/>
  <c r="AJ49" i="19"/>
  <c r="AI49" i="19"/>
  <c r="AH49" i="19"/>
  <c r="AM48" i="19"/>
  <c r="AL48" i="19"/>
  <c r="AK48" i="19"/>
  <c r="AJ48" i="19"/>
  <c r="AI48" i="19"/>
  <c r="AH48" i="19"/>
  <c r="AM47" i="19"/>
  <c r="AL47" i="19"/>
  <c r="AK47" i="19"/>
  <c r="AJ47" i="19"/>
  <c r="AI47" i="19"/>
  <c r="AH47" i="19"/>
  <c r="AM46" i="19"/>
  <c r="AL46" i="19"/>
  <c r="AK46" i="19"/>
  <c r="AJ46" i="19"/>
  <c r="AI46" i="19"/>
  <c r="AH46" i="19"/>
  <c r="AG55" i="19"/>
  <c r="AF55" i="19"/>
  <c r="AE55" i="19"/>
  <c r="AD55" i="19"/>
  <c r="AC55" i="19"/>
  <c r="AB55" i="19"/>
  <c r="AG54" i="19"/>
  <c r="AF54" i="19"/>
  <c r="AE54" i="19"/>
  <c r="AD54" i="19"/>
  <c r="AC54" i="19"/>
  <c r="AB54" i="19"/>
  <c r="AG53" i="19"/>
  <c r="AF53" i="19"/>
  <c r="AE53" i="19"/>
  <c r="AD53" i="19"/>
  <c r="AC53" i="19"/>
  <c r="AB53" i="19"/>
  <c r="AG52" i="19"/>
  <c r="AF52" i="19"/>
  <c r="AE52" i="19"/>
  <c r="AD52" i="19"/>
  <c r="AC52" i="19"/>
  <c r="AB52" i="19"/>
  <c r="AG51" i="19"/>
  <c r="AF51" i="19"/>
  <c r="AE51" i="19"/>
  <c r="AD51" i="19"/>
  <c r="AC51" i="19"/>
  <c r="AB51" i="19"/>
  <c r="AG50" i="19"/>
  <c r="AF50" i="19"/>
  <c r="AE50" i="19"/>
  <c r="AD50" i="19"/>
  <c r="AC50" i="19"/>
  <c r="AB50" i="19"/>
  <c r="AG49" i="19"/>
  <c r="AF49" i="19"/>
  <c r="AE49" i="19"/>
  <c r="AD49" i="19"/>
  <c r="AC49" i="19"/>
  <c r="AB49" i="19"/>
  <c r="AG48" i="19"/>
  <c r="AF48" i="19"/>
  <c r="AE48" i="19"/>
  <c r="AD48" i="19"/>
  <c r="AC48" i="19"/>
  <c r="AB48" i="19"/>
  <c r="AG47" i="19"/>
  <c r="AF47" i="19"/>
  <c r="AE47" i="19"/>
  <c r="AD47" i="19"/>
  <c r="AC47" i="19"/>
  <c r="AB47" i="19"/>
  <c r="AG46" i="19"/>
  <c r="AF46" i="19"/>
  <c r="AE46" i="19"/>
  <c r="AD46" i="19"/>
  <c r="AC46" i="19"/>
  <c r="AB46" i="19"/>
  <c r="AM45" i="19"/>
  <c r="AL45" i="19"/>
  <c r="AK45" i="19"/>
  <c r="AJ45" i="19"/>
  <c r="AI45" i="19"/>
  <c r="AH45" i="19"/>
  <c r="AM44" i="19"/>
  <c r="AL44" i="19"/>
  <c r="AK44" i="19"/>
  <c r="AJ44" i="19"/>
  <c r="AI44" i="19"/>
  <c r="AH44" i="19"/>
  <c r="AM43" i="19"/>
  <c r="AL43" i="19"/>
  <c r="AK43" i="19"/>
  <c r="AJ43" i="19"/>
  <c r="AI43" i="19"/>
  <c r="AH43" i="19"/>
  <c r="AM42" i="19"/>
  <c r="AL42" i="19"/>
  <c r="AK42" i="19"/>
  <c r="AJ42" i="19"/>
  <c r="AI42" i="19"/>
  <c r="AH42" i="19"/>
  <c r="AM41" i="19"/>
  <c r="AL41" i="19"/>
  <c r="AK41" i="19"/>
  <c r="AJ41" i="19"/>
  <c r="AI41" i="19"/>
  <c r="AH41" i="19"/>
  <c r="AM40" i="19"/>
  <c r="AL40" i="19"/>
  <c r="AK40" i="19"/>
  <c r="AJ40" i="19"/>
  <c r="AI40" i="19"/>
  <c r="AH40" i="19"/>
  <c r="AM39" i="19"/>
  <c r="AL39" i="19"/>
  <c r="AK39" i="19"/>
  <c r="AJ39" i="19"/>
  <c r="AI39" i="19"/>
  <c r="AH39" i="19"/>
  <c r="AM38" i="19"/>
  <c r="AL38" i="19"/>
  <c r="AK38" i="19"/>
  <c r="AJ38" i="19"/>
  <c r="AI38" i="19"/>
  <c r="AH38" i="19"/>
  <c r="AM37" i="19"/>
  <c r="AL37" i="19"/>
  <c r="AK37" i="19"/>
  <c r="AJ37" i="19"/>
  <c r="AI37" i="19"/>
  <c r="AH37" i="19"/>
  <c r="AM36" i="19"/>
  <c r="AL36" i="19"/>
  <c r="AK36" i="19"/>
  <c r="AJ36" i="19"/>
  <c r="AI36" i="19"/>
  <c r="AH36" i="19"/>
  <c r="AA55" i="19"/>
  <c r="Z55" i="19"/>
  <c r="Y55" i="19"/>
  <c r="X55" i="19"/>
  <c r="W55" i="19"/>
  <c r="V55" i="19"/>
  <c r="AA54" i="19"/>
  <c r="Z54" i="19"/>
  <c r="Y54" i="19"/>
  <c r="X54" i="19"/>
  <c r="W54" i="19"/>
  <c r="V54" i="19"/>
  <c r="AA53" i="19"/>
  <c r="Z53" i="19"/>
  <c r="Y53" i="19"/>
  <c r="X53" i="19"/>
  <c r="W53" i="19"/>
  <c r="V53" i="19"/>
  <c r="AA52" i="19"/>
  <c r="Z52" i="19"/>
  <c r="Y52" i="19"/>
  <c r="X52" i="19"/>
  <c r="W52" i="19"/>
  <c r="V52" i="19"/>
  <c r="AA51" i="19"/>
  <c r="Z51" i="19"/>
  <c r="Y51" i="19"/>
  <c r="X51" i="19"/>
  <c r="W51" i="19"/>
  <c r="V51" i="19"/>
  <c r="AA50" i="19"/>
  <c r="Z50" i="19"/>
  <c r="Y50" i="19"/>
  <c r="X50" i="19"/>
  <c r="W50" i="19"/>
  <c r="V50" i="19"/>
  <c r="AA49" i="19"/>
  <c r="Z49" i="19"/>
  <c r="Y49" i="19"/>
  <c r="X49" i="19"/>
  <c r="W49" i="19"/>
  <c r="V49" i="19"/>
  <c r="AA48" i="19"/>
  <c r="Z48" i="19"/>
  <c r="Y48" i="19"/>
  <c r="X48" i="19"/>
  <c r="W48" i="19"/>
  <c r="V48" i="19"/>
  <c r="AA47" i="19"/>
  <c r="Z47" i="19"/>
  <c r="Y47" i="19"/>
  <c r="X47" i="19"/>
  <c r="W47" i="19"/>
  <c r="V47" i="19"/>
  <c r="AA46" i="19"/>
  <c r="Z46" i="19"/>
  <c r="Y46" i="19"/>
  <c r="X46" i="19"/>
  <c r="W46" i="19"/>
  <c r="V46" i="19"/>
  <c r="U55" i="19"/>
  <c r="T55" i="19"/>
  <c r="S55" i="19"/>
  <c r="R55" i="19"/>
  <c r="Q55" i="19"/>
  <c r="P55" i="19"/>
  <c r="U54" i="19"/>
  <c r="T54" i="19"/>
  <c r="S54" i="19"/>
  <c r="R54" i="19"/>
  <c r="Q54" i="19"/>
  <c r="P54" i="19"/>
  <c r="U53" i="19"/>
  <c r="T53" i="19"/>
  <c r="S53" i="19"/>
  <c r="R53" i="19"/>
  <c r="Q53" i="19"/>
  <c r="P53" i="19"/>
  <c r="U52" i="19"/>
  <c r="T52" i="19"/>
  <c r="S52" i="19"/>
  <c r="R52" i="19"/>
  <c r="Q52" i="19"/>
  <c r="P52" i="19"/>
  <c r="U51" i="19"/>
  <c r="T51" i="19"/>
  <c r="S51" i="19"/>
  <c r="R51" i="19"/>
  <c r="Q51" i="19"/>
  <c r="P51" i="19"/>
  <c r="U50" i="19"/>
  <c r="T50" i="19"/>
  <c r="S50" i="19"/>
  <c r="R50" i="19"/>
  <c r="Q50" i="19"/>
  <c r="P50" i="19"/>
  <c r="U49" i="19"/>
  <c r="T49" i="19"/>
  <c r="S49" i="19"/>
  <c r="R49" i="19"/>
  <c r="Q49" i="19"/>
  <c r="P49" i="19"/>
  <c r="U48" i="19"/>
  <c r="T48" i="19"/>
  <c r="S48" i="19"/>
  <c r="R48" i="19"/>
  <c r="Q48" i="19"/>
  <c r="P48" i="19"/>
  <c r="U47" i="19"/>
  <c r="T47" i="19"/>
  <c r="S47" i="19"/>
  <c r="R47" i="19"/>
  <c r="Q47" i="19"/>
  <c r="P47" i="19"/>
  <c r="U46" i="19"/>
  <c r="T46" i="19"/>
  <c r="S46" i="19"/>
  <c r="R46" i="19"/>
  <c r="Q46" i="19"/>
  <c r="P46" i="19"/>
  <c r="U45" i="19"/>
  <c r="T45" i="19"/>
  <c r="S45" i="19"/>
  <c r="R45" i="19"/>
  <c r="Q45" i="19"/>
  <c r="P45" i="19"/>
  <c r="U44" i="19"/>
  <c r="T44" i="19"/>
  <c r="S44" i="19"/>
  <c r="R44" i="19"/>
  <c r="Q44" i="19"/>
  <c r="P44" i="19"/>
  <c r="U43" i="19"/>
  <c r="T43" i="19"/>
  <c r="S43" i="19"/>
  <c r="R43" i="19"/>
  <c r="Q43" i="19"/>
  <c r="P43" i="19"/>
  <c r="U42" i="19"/>
  <c r="T42" i="19"/>
  <c r="S42" i="19"/>
  <c r="R42" i="19"/>
  <c r="Q42" i="19"/>
  <c r="P42" i="19"/>
  <c r="U41" i="19"/>
  <c r="T41" i="19"/>
  <c r="S41" i="19"/>
  <c r="R41" i="19"/>
  <c r="Q41" i="19"/>
  <c r="P41" i="19"/>
  <c r="U40" i="19"/>
  <c r="T40" i="19"/>
  <c r="S40" i="19"/>
  <c r="R40" i="19"/>
  <c r="Q40" i="19"/>
  <c r="P40" i="19"/>
  <c r="U39" i="19"/>
  <c r="T39" i="19"/>
  <c r="S39" i="19"/>
  <c r="R39" i="19"/>
  <c r="Q39" i="19"/>
  <c r="P39" i="19"/>
  <c r="U38" i="19"/>
  <c r="T38" i="19"/>
  <c r="S38" i="19"/>
  <c r="R38" i="19"/>
  <c r="Q38" i="19"/>
  <c r="P38" i="19"/>
  <c r="U37" i="19"/>
  <c r="T37" i="19"/>
  <c r="S37" i="19"/>
  <c r="R37" i="19"/>
  <c r="Q37" i="19"/>
  <c r="P37" i="19"/>
  <c r="U36" i="19"/>
  <c r="T36" i="19"/>
  <c r="S36" i="19"/>
  <c r="R36" i="19"/>
  <c r="Q36" i="19"/>
  <c r="P36" i="19"/>
  <c r="O45" i="19"/>
  <c r="N45" i="19"/>
  <c r="M45" i="19"/>
  <c r="L45" i="19"/>
  <c r="K45" i="19"/>
  <c r="J45" i="19"/>
  <c r="O44" i="19"/>
  <c r="N44" i="19"/>
  <c r="M44" i="19"/>
  <c r="L44" i="19"/>
  <c r="K44" i="19"/>
  <c r="J44" i="19"/>
  <c r="O43" i="19"/>
  <c r="N43" i="19"/>
  <c r="M43" i="19"/>
  <c r="L43" i="19"/>
  <c r="K43" i="19"/>
  <c r="J43" i="19"/>
  <c r="O42" i="19"/>
  <c r="N42" i="19"/>
  <c r="M42" i="19"/>
  <c r="L42" i="19"/>
  <c r="K42" i="19"/>
  <c r="J42" i="19"/>
  <c r="O41" i="19"/>
  <c r="N41" i="19"/>
  <c r="M41" i="19"/>
  <c r="L41" i="19"/>
  <c r="K41" i="19"/>
  <c r="J41" i="19"/>
  <c r="O40" i="19"/>
  <c r="N40" i="19"/>
  <c r="M40" i="19"/>
  <c r="L40" i="19"/>
  <c r="K40" i="19"/>
  <c r="J40" i="19"/>
  <c r="O39" i="19"/>
  <c r="N39" i="19"/>
  <c r="M39" i="19"/>
  <c r="L39" i="19"/>
  <c r="K39" i="19"/>
  <c r="J39" i="19"/>
  <c r="O38" i="19"/>
  <c r="N38" i="19"/>
  <c r="M38" i="19"/>
  <c r="L38" i="19"/>
  <c r="K38" i="19"/>
  <c r="J38" i="19"/>
  <c r="O37" i="19"/>
  <c r="N37" i="19"/>
  <c r="M37" i="19"/>
  <c r="L37" i="19"/>
  <c r="K37" i="19"/>
  <c r="J37" i="19"/>
  <c r="O36" i="19"/>
  <c r="N36" i="19"/>
  <c r="M36" i="19"/>
  <c r="L36" i="19"/>
  <c r="K36" i="19"/>
  <c r="J36" i="19"/>
  <c r="U35" i="19"/>
  <c r="T35" i="19"/>
  <c r="S35" i="19"/>
  <c r="R35" i="19"/>
  <c r="Q35" i="19"/>
  <c r="P35" i="19"/>
  <c r="U34" i="19"/>
  <c r="T34" i="19"/>
  <c r="S34" i="19"/>
  <c r="R34" i="19"/>
  <c r="Q34" i="19"/>
  <c r="P34" i="19"/>
  <c r="U33" i="19"/>
  <c r="T33" i="19"/>
  <c r="S33" i="19"/>
  <c r="R33" i="19"/>
  <c r="Q33" i="19"/>
  <c r="P33" i="19"/>
  <c r="U32" i="19"/>
  <c r="T32" i="19"/>
  <c r="S32" i="19"/>
  <c r="R32" i="19"/>
  <c r="Q32" i="19"/>
  <c r="P32" i="19"/>
  <c r="U31" i="19"/>
  <c r="T31" i="19"/>
  <c r="S31" i="19"/>
  <c r="R31" i="19"/>
  <c r="Q31" i="19"/>
  <c r="P31" i="19"/>
  <c r="U30" i="19"/>
  <c r="T30" i="19"/>
  <c r="S30" i="19"/>
  <c r="R30" i="19"/>
  <c r="Q30" i="19"/>
  <c r="P30" i="19"/>
  <c r="U29" i="19"/>
  <c r="T29" i="19"/>
  <c r="S29" i="19"/>
  <c r="R29" i="19"/>
  <c r="Q29" i="19"/>
  <c r="P29" i="19"/>
  <c r="U28" i="19"/>
  <c r="T28" i="19"/>
  <c r="S28" i="19"/>
  <c r="R28" i="19"/>
  <c r="Q28" i="19"/>
  <c r="P28" i="19"/>
  <c r="U27" i="19"/>
  <c r="T27" i="19"/>
  <c r="S27" i="19"/>
  <c r="R27" i="19"/>
  <c r="Q27" i="19"/>
  <c r="P27" i="19"/>
  <c r="U26" i="19"/>
  <c r="T26" i="19"/>
  <c r="S26" i="19"/>
  <c r="R26" i="19"/>
  <c r="Q26" i="19"/>
  <c r="P26" i="19"/>
  <c r="O35" i="19"/>
  <c r="N35" i="19"/>
  <c r="M35" i="19"/>
  <c r="L35" i="19"/>
  <c r="K35" i="19"/>
  <c r="J35" i="19"/>
  <c r="O34" i="19"/>
  <c r="N34" i="19"/>
  <c r="M34" i="19"/>
  <c r="L34" i="19"/>
  <c r="K34" i="19"/>
  <c r="J34" i="19"/>
  <c r="O33" i="19"/>
  <c r="N33" i="19"/>
  <c r="M33" i="19"/>
  <c r="L33" i="19"/>
  <c r="K33" i="19"/>
  <c r="J33" i="19"/>
  <c r="O32" i="19"/>
  <c r="N32" i="19"/>
  <c r="M32" i="19"/>
  <c r="L32" i="19"/>
  <c r="K32" i="19"/>
  <c r="J32" i="19"/>
  <c r="O31" i="19"/>
  <c r="N31" i="19"/>
  <c r="M31" i="19"/>
  <c r="L31" i="19"/>
  <c r="K31" i="19"/>
  <c r="J31" i="19"/>
  <c r="O30" i="19"/>
  <c r="N30" i="19"/>
  <c r="M30" i="19"/>
  <c r="L30" i="19"/>
  <c r="K30" i="19"/>
  <c r="J30" i="19"/>
  <c r="O29" i="19"/>
  <c r="N29" i="19"/>
  <c r="M29" i="19"/>
  <c r="L29" i="19"/>
  <c r="K29" i="19"/>
  <c r="J29" i="19"/>
  <c r="O28" i="19"/>
  <c r="N28" i="19"/>
  <c r="M28" i="19"/>
  <c r="L28" i="19"/>
  <c r="K28" i="19"/>
  <c r="J28" i="19"/>
  <c r="O27" i="19"/>
  <c r="N27" i="19"/>
  <c r="M27" i="19"/>
  <c r="L27" i="19"/>
  <c r="K27" i="19"/>
  <c r="J27" i="19"/>
  <c r="O26" i="19"/>
  <c r="N26" i="19"/>
  <c r="M26" i="19"/>
  <c r="L26" i="19"/>
  <c r="K26" i="19"/>
  <c r="J26" i="19"/>
  <c r="AM25" i="19"/>
  <c r="AL25" i="19"/>
  <c r="AK25" i="19"/>
  <c r="AJ25" i="19"/>
  <c r="AI25" i="19"/>
  <c r="AH25" i="19"/>
  <c r="AM24" i="19"/>
  <c r="AL24" i="19"/>
  <c r="AK24" i="19"/>
  <c r="AJ24" i="19"/>
  <c r="AI24" i="19"/>
  <c r="AH24" i="19"/>
  <c r="AM23" i="19"/>
  <c r="AL23" i="19"/>
  <c r="AK23" i="19"/>
  <c r="AJ23" i="19"/>
  <c r="AI23" i="19"/>
  <c r="AH23" i="19"/>
  <c r="AM22" i="19"/>
  <c r="AL22" i="19"/>
  <c r="AK22" i="19"/>
  <c r="AJ22" i="19"/>
  <c r="AI22" i="19"/>
  <c r="AH22" i="19"/>
  <c r="AM21" i="19"/>
  <c r="AL21" i="19"/>
  <c r="AK21" i="19"/>
  <c r="AJ21" i="19"/>
  <c r="AI21" i="19"/>
  <c r="AH21" i="19"/>
  <c r="AM20" i="19"/>
  <c r="AL20" i="19"/>
  <c r="AK20" i="19"/>
  <c r="AJ20" i="19"/>
  <c r="AI20" i="19"/>
  <c r="AH20" i="19"/>
  <c r="AM19" i="19"/>
  <c r="AL19" i="19"/>
  <c r="AK19" i="19"/>
  <c r="AJ19" i="19"/>
  <c r="AI19" i="19"/>
  <c r="AH19" i="19"/>
  <c r="AM18" i="19"/>
  <c r="AL18" i="19"/>
  <c r="AK18" i="19"/>
  <c r="AJ18" i="19"/>
  <c r="AI18" i="19"/>
  <c r="AH18" i="19"/>
  <c r="AM17" i="19"/>
  <c r="AL17" i="19"/>
  <c r="AK17" i="19"/>
  <c r="AJ17" i="19"/>
  <c r="AI17" i="19"/>
  <c r="AH17" i="19"/>
  <c r="AM16" i="19"/>
  <c r="AL16" i="19"/>
  <c r="AK16" i="19"/>
  <c r="AJ16" i="19"/>
  <c r="AI16" i="19"/>
  <c r="AH16" i="19"/>
  <c r="AG25" i="19"/>
  <c r="AF25" i="19"/>
  <c r="AE25" i="19"/>
  <c r="AD25" i="19"/>
  <c r="AC25" i="19"/>
  <c r="AB25" i="19"/>
  <c r="AG24" i="19"/>
  <c r="AF24" i="19"/>
  <c r="AE24" i="19"/>
  <c r="AD24" i="19"/>
  <c r="AC24" i="19"/>
  <c r="AB24" i="19"/>
  <c r="AG23" i="19"/>
  <c r="AF23" i="19"/>
  <c r="AE23" i="19"/>
  <c r="AD23" i="19"/>
  <c r="AC23" i="19"/>
  <c r="AB23" i="19"/>
  <c r="AG22" i="19"/>
  <c r="AF22" i="19"/>
  <c r="AE22" i="19"/>
  <c r="AD22" i="19"/>
  <c r="AC22" i="19"/>
  <c r="AB22" i="19"/>
  <c r="AG21" i="19"/>
  <c r="AF21" i="19"/>
  <c r="AE21" i="19"/>
  <c r="AD21" i="19"/>
  <c r="AC21" i="19"/>
  <c r="AB21" i="19"/>
  <c r="AG20" i="19"/>
  <c r="AF20" i="19"/>
  <c r="AE20" i="19"/>
  <c r="AD20" i="19"/>
  <c r="AC20" i="19"/>
  <c r="AB20" i="19"/>
  <c r="AG19" i="19"/>
  <c r="AF19" i="19"/>
  <c r="AE19" i="19"/>
  <c r="AD19" i="19"/>
  <c r="AC19" i="19"/>
  <c r="AB19" i="19"/>
  <c r="AG18" i="19"/>
  <c r="AF18" i="19"/>
  <c r="AE18" i="19"/>
  <c r="AD18" i="19"/>
  <c r="AC18" i="19"/>
  <c r="AB18" i="19"/>
  <c r="AG17" i="19"/>
  <c r="AF17" i="19"/>
  <c r="AE17" i="19"/>
  <c r="AD17" i="19"/>
  <c r="AC17" i="19"/>
  <c r="AB17" i="19"/>
  <c r="AG16" i="19"/>
  <c r="AF16" i="19"/>
  <c r="AE16" i="19"/>
  <c r="AD16" i="19"/>
  <c r="AC16" i="19"/>
  <c r="AB16" i="19"/>
  <c r="AA25" i="19"/>
  <c r="Z25" i="19"/>
  <c r="Y25" i="19"/>
  <c r="X25" i="19"/>
  <c r="W25" i="19"/>
  <c r="V25" i="19"/>
  <c r="AA24" i="19"/>
  <c r="Z24" i="19"/>
  <c r="Y24" i="19"/>
  <c r="X24" i="19"/>
  <c r="W24" i="19"/>
  <c r="V24" i="19"/>
  <c r="AA23" i="19"/>
  <c r="Z23" i="19"/>
  <c r="Y23" i="19"/>
  <c r="X23" i="19"/>
  <c r="W23" i="19"/>
  <c r="V23" i="19"/>
  <c r="AA22" i="19"/>
  <c r="Z22" i="19"/>
  <c r="Y22" i="19"/>
  <c r="X22" i="19"/>
  <c r="W22" i="19"/>
  <c r="V22" i="19"/>
  <c r="AA21" i="19"/>
  <c r="Z21" i="19"/>
  <c r="Y21" i="19"/>
  <c r="X21" i="19"/>
  <c r="W21" i="19"/>
  <c r="V21" i="19"/>
  <c r="AA20" i="19"/>
  <c r="Z20" i="19"/>
  <c r="Y20" i="19"/>
  <c r="X20" i="19"/>
  <c r="W20" i="19"/>
  <c r="V20" i="19"/>
  <c r="AA19" i="19"/>
  <c r="Z19" i="19"/>
  <c r="Y19" i="19"/>
  <c r="X19" i="19"/>
  <c r="W19" i="19"/>
  <c r="V19" i="19"/>
  <c r="AA18" i="19"/>
  <c r="Z18" i="19"/>
  <c r="Y18" i="19"/>
  <c r="X18" i="19"/>
  <c r="W18" i="19"/>
  <c r="V18" i="19"/>
  <c r="AA17" i="19"/>
  <c r="Z17" i="19"/>
  <c r="Y17" i="19"/>
  <c r="X17" i="19"/>
  <c r="W17" i="19"/>
  <c r="V17" i="19"/>
  <c r="AA16" i="19"/>
  <c r="Z16" i="19"/>
  <c r="Y16" i="19"/>
  <c r="X16" i="19"/>
  <c r="W16" i="19"/>
  <c r="V16" i="19"/>
  <c r="U25" i="19"/>
  <c r="T25" i="19"/>
  <c r="S25" i="19"/>
  <c r="R25" i="19"/>
  <c r="Q25" i="19"/>
  <c r="P25" i="19"/>
  <c r="U24" i="19"/>
  <c r="T24" i="19"/>
  <c r="S24" i="19"/>
  <c r="R24" i="19"/>
  <c r="Q24" i="19"/>
  <c r="P24" i="19"/>
  <c r="U23" i="19"/>
  <c r="T23" i="19"/>
  <c r="S23" i="19"/>
  <c r="R23" i="19"/>
  <c r="Q23" i="19"/>
  <c r="P23" i="19"/>
  <c r="U22" i="19"/>
  <c r="T22" i="19"/>
  <c r="S22" i="19"/>
  <c r="R22" i="19"/>
  <c r="Q22" i="19"/>
  <c r="P22" i="19"/>
  <c r="U21" i="19"/>
  <c r="T21" i="19"/>
  <c r="S21" i="19"/>
  <c r="R21" i="19"/>
  <c r="Q21" i="19"/>
  <c r="P21" i="19"/>
  <c r="U20" i="19"/>
  <c r="T20" i="19"/>
  <c r="S20" i="19"/>
  <c r="R20" i="19"/>
  <c r="Q20" i="19"/>
  <c r="P20" i="19"/>
  <c r="U19" i="19"/>
  <c r="T19" i="19"/>
  <c r="S19" i="19"/>
  <c r="R19" i="19"/>
  <c r="Q19" i="19"/>
  <c r="P19" i="19"/>
  <c r="U18" i="19"/>
  <c r="T18" i="19"/>
  <c r="S18" i="19"/>
  <c r="R18" i="19"/>
  <c r="Q18" i="19"/>
  <c r="P18" i="19"/>
  <c r="U17" i="19"/>
  <c r="T17" i="19"/>
  <c r="S17" i="19"/>
  <c r="R17" i="19"/>
  <c r="Q17" i="19"/>
  <c r="P17" i="19"/>
  <c r="U16" i="19"/>
  <c r="T16" i="19"/>
  <c r="S16" i="19"/>
  <c r="R16" i="19"/>
  <c r="Q16" i="19"/>
  <c r="P16" i="19"/>
  <c r="O25" i="19"/>
  <c r="N25" i="19"/>
  <c r="M25" i="19"/>
  <c r="L25" i="19"/>
  <c r="K25" i="19"/>
  <c r="J25" i="19"/>
  <c r="O24" i="19"/>
  <c r="N24" i="19"/>
  <c r="M24" i="19"/>
  <c r="L24" i="19"/>
  <c r="K24" i="19"/>
  <c r="J24" i="19"/>
  <c r="O23" i="19"/>
  <c r="N23" i="19"/>
  <c r="M23" i="19"/>
  <c r="L23" i="19"/>
  <c r="K23" i="19"/>
  <c r="J23" i="19"/>
  <c r="O22" i="19"/>
  <c r="N22" i="19"/>
  <c r="M22" i="19"/>
  <c r="L22" i="19"/>
  <c r="K22" i="19"/>
  <c r="J22" i="19"/>
  <c r="O21" i="19"/>
  <c r="N21" i="19"/>
  <c r="M21" i="19"/>
  <c r="L21" i="19"/>
  <c r="K21" i="19"/>
  <c r="J21" i="19"/>
  <c r="O20" i="19"/>
  <c r="N20" i="19"/>
  <c r="M20" i="19"/>
  <c r="L20" i="19"/>
  <c r="K20" i="19"/>
  <c r="J20" i="19"/>
  <c r="O19" i="19"/>
  <c r="N19" i="19"/>
  <c r="M19" i="19"/>
  <c r="L19" i="19"/>
  <c r="K19" i="19"/>
  <c r="J19" i="19"/>
  <c r="O18" i="19"/>
  <c r="N18" i="19"/>
  <c r="M18" i="19"/>
  <c r="L18" i="19"/>
  <c r="K18" i="19"/>
  <c r="J18" i="19"/>
  <c r="O17" i="19"/>
  <c r="N17" i="19"/>
  <c r="M17" i="19"/>
  <c r="L17" i="19"/>
  <c r="K17" i="19"/>
  <c r="J17" i="19"/>
  <c r="O16" i="19"/>
  <c r="N16" i="19"/>
  <c r="M16" i="19"/>
  <c r="L16" i="19"/>
  <c r="K16" i="19"/>
  <c r="J16" i="19"/>
  <c r="AM15" i="19"/>
  <c r="AL15" i="19"/>
  <c r="AK15" i="19"/>
  <c r="AJ15" i="19"/>
  <c r="AI15" i="19"/>
  <c r="AH15" i="19"/>
  <c r="AM14" i="19"/>
  <c r="AL14" i="19"/>
  <c r="AK14" i="19"/>
  <c r="AJ14" i="19"/>
  <c r="AI14" i="19"/>
  <c r="AH14" i="19"/>
  <c r="AM13" i="19"/>
  <c r="AL13" i="19"/>
  <c r="AK13" i="19"/>
  <c r="AJ13" i="19"/>
  <c r="AI13" i="19"/>
  <c r="AH13" i="19"/>
  <c r="AM12" i="19"/>
  <c r="AL12" i="19"/>
  <c r="AK12" i="19"/>
  <c r="AJ12" i="19"/>
  <c r="AI12" i="19"/>
  <c r="AH12" i="19"/>
  <c r="AM11" i="19"/>
  <c r="AL11" i="19"/>
  <c r="AK11" i="19"/>
  <c r="AJ11" i="19"/>
  <c r="AI11" i="19"/>
  <c r="AH11" i="19"/>
  <c r="AM10" i="19"/>
  <c r="AL10" i="19"/>
  <c r="AK10" i="19"/>
  <c r="AJ10" i="19"/>
  <c r="AI10" i="19"/>
  <c r="AH10" i="19"/>
  <c r="AM9" i="19"/>
  <c r="AL9" i="19"/>
  <c r="AK9" i="19"/>
  <c r="AJ9" i="19"/>
  <c r="AI9" i="19"/>
  <c r="AH9" i="19"/>
  <c r="AM8" i="19"/>
  <c r="AL8" i="19"/>
  <c r="AK8" i="19"/>
  <c r="AJ8" i="19"/>
  <c r="AI8" i="19"/>
  <c r="AH8" i="19"/>
  <c r="AM7" i="19"/>
  <c r="AL7" i="19"/>
  <c r="AK7" i="19"/>
  <c r="AJ7" i="19"/>
  <c r="AI7" i="19"/>
  <c r="AH7" i="19"/>
  <c r="AM6" i="19"/>
  <c r="AL6" i="19"/>
  <c r="AK6" i="19"/>
  <c r="AJ6" i="19"/>
  <c r="AI6" i="19"/>
  <c r="AH6" i="19"/>
  <c r="AG15" i="19"/>
  <c r="AF15" i="19"/>
  <c r="AE15" i="19"/>
  <c r="AD15" i="19"/>
  <c r="AC15" i="19"/>
  <c r="AB15" i="19"/>
  <c r="AG14" i="19"/>
  <c r="AF14" i="19"/>
  <c r="AE14" i="19"/>
  <c r="AD14" i="19"/>
  <c r="AC14" i="19"/>
  <c r="AB14" i="19"/>
  <c r="AG13" i="19"/>
  <c r="AF13" i="19"/>
  <c r="AE13" i="19"/>
  <c r="AD13" i="19"/>
  <c r="AC13" i="19"/>
  <c r="AB13" i="19"/>
  <c r="AG12" i="19"/>
  <c r="AF12" i="19"/>
  <c r="AE12" i="19"/>
  <c r="AD12" i="19"/>
  <c r="AC12" i="19"/>
  <c r="AB12" i="19"/>
  <c r="AG11" i="19"/>
  <c r="AF11" i="19"/>
  <c r="AE11" i="19"/>
  <c r="AD11" i="19"/>
  <c r="AC11" i="19"/>
  <c r="AB11" i="19"/>
  <c r="AG10" i="19"/>
  <c r="AF10" i="19"/>
  <c r="AE10" i="19"/>
  <c r="AD10" i="19"/>
  <c r="AC10" i="19"/>
  <c r="AB10" i="19"/>
  <c r="AG9" i="19"/>
  <c r="AF9" i="19"/>
  <c r="AE9" i="19"/>
  <c r="AD9" i="19"/>
  <c r="AC9" i="19"/>
  <c r="AB9" i="19"/>
  <c r="AG8" i="19"/>
  <c r="AF8" i="19"/>
  <c r="AE8" i="19"/>
  <c r="AD8" i="19"/>
  <c r="AC8" i="19"/>
  <c r="AB8" i="19"/>
  <c r="AG7" i="19"/>
  <c r="AF7" i="19"/>
  <c r="AE7" i="19"/>
  <c r="AD7" i="19"/>
  <c r="AC7" i="19"/>
  <c r="AB7" i="19"/>
  <c r="AG6" i="19"/>
  <c r="AF6" i="19"/>
  <c r="AE6" i="19"/>
  <c r="AD6" i="19"/>
  <c r="AC6" i="19"/>
  <c r="AB6" i="19"/>
  <c r="AA15" i="19"/>
  <c r="Z15" i="19"/>
  <c r="Y15" i="19"/>
  <c r="X15" i="19"/>
  <c r="W15" i="19"/>
  <c r="V15" i="19"/>
  <c r="AA14" i="19"/>
  <c r="Z14" i="19"/>
  <c r="Y14" i="19"/>
  <c r="X14" i="19"/>
  <c r="W14" i="19"/>
  <c r="V14" i="19"/>
  <c r="AA13" i="19"/>
  <c r="Z13" i="19"/>
  <c r="Y13" i="19"/>
  <c r="X13" i="19"/>
  <c r="W13" i="19"/>
  <c r="V13" i="19"/>
  <c r="AA12" i="19"/>
  <c r="Z12" i="19"/>
  <c r="Y12" i="19"/>
  <c r="X12" i="19"/>
  <c r="W12" i="19"/>
  <c r="V12" i="19"/>
  <c r="AA11" i="19"/>
  <c r="Z11" i="19"/>
  <c r="Y11" i="19"/>
  <c r="X11" i="19"/>
  <c r="W11" i="19"/>
  <c r="V11" i="19"/>
  <c r="AA10" i="19"/>
  <c r="Z10" i="19"/>
  <c r="Y10" i="19"/>
  <c r="X10" i="19"/>
  <c r="W10" i="19"/>
  <c r="V10" i="19"/>
  <c r="AA9" i="19"/>
  <c r="Z9" i="19"/>
  <c r="Y9" i="19"/>
  <c r="X9" i="19"/>
  <c r="W9" i="19"/>
  <c r="V9" i="19"/>
  <c r="AA8" i="19"/>
  <c r="Z8" i="19"/>
  <c r="Y8" i="19"/>
  <c r="X8" i="19"/>
  <c r="W8" i="19"/>
  <c r="V8" i="19"/>
  <c r="AA7" i="19"/>
  <c r="Z7" i="19"/>
  <c r="Y7" i="19"/>
  <c r="X7" i="19"/>
  <c r="W7" i="19"/>
  <c r="V7" i="19"/>
  <c r="AA6" i="19"/>
  <c r="Z6" i="19"/>
  <c r="Y6" i="19"/>
  <c r="X6" i="19"/>
  <c r="W6" i="19"/>
  <c r="V6" i="19"/>
  <c r="O15" i="19"/>
  <c r="N15" i="19"/>
  <c r="M15" i="19"/>
  <c r="L15" i="19"/>
  <c r="K15" i="19"/>
  <c r="J15" i="19"/>
  <c r="O14" i="19"/>
  <c r="N14" i="19"/>
  <c r="M14" i="19"/>
  <c r="L14" i="19"/>
  <c r="K14" i="19"/>
  <c r="J14" i="19"/>
  <c r="O13" i="19"/>
  <c r="N13" i="19"/>
  <c r="M13" i="19"/>
  <c r="L13" i="19"/>
  <c r="K13" i="19"/>
  <c r="J13" i="19"/>
  <c r="O12" i="19"/>
  <c r="N12" i="19"/>
  <c r="M12" i="19"/>
  <c r="L12" i="19"/>
  <c r="K12" i="19"/>
  <c r="J12" i="19"/>
  <c r="O11" i="19"/>
  <c r="N11" i="19"/>
  <c r="M11" i="19"/>
  <c r="L11" i="19"/>
  <c r="K11" i="19"/>
  <c r="J11" i="19"/>
  <c r="O10" i="19"/>
  <c r="N10" i="19"/>
  <c r="M10" i="19"/>
  <c r="L10" i="19"/>
  <c r="K10" i="19"/>
  <c r="J10" i="19"/>
  <c r="O9" i="19"/>
  <c r="N9" i="19"/>
  <c r="M9" i="19"/>
  <c r="L9" i="19"/>
  <c r="K9" i="19"/>
  <c r="J9" i="19"/>
  <c r="O8" i="19"/>
  <c r="N8" i="19"/>
  <c r="M8" i="19"/>
  <c r="L8" i="19"/>
  <c r="K8" i="19"/>
  <c r="J8" i="19"/>
  <c r="O7" i="19"/>
  <c r="N7" i="19"/>
  <c r="M7" i="19"/>
  <c r="L7" i="19"/>
  <c r="K7" i="19"/>
  <c r="J7" i="19"/>
  <c r="O6" i="19"/>
  <c r="N6" i="19"/>
  <c r="M6" i="19"/>
  <c r="L6" i="19"/>
  <c r="K6" i="19"/>
  <c r="J6" i="19"/>
  <c r="R15" i="19"/>
  <c r="Q15" i="19"/>
  <c r="P15" i="19"/>
  <c r="U14" i="19"/>
  <c r="T14" i="19"/>
  <c r="S14" i="19"/>
  <c r="R14" i="19"/>
  <c r="Q14" i="19"/>
  <c r="P14" i="19"/>
  <c r="U13" i="19"/>
  <c r="T13" i="19"/>
  <c r="S13" i="19"/>
  <c r="R13" i="19"/>
  <c r="Q13" i="19"/>
  <c r="P13" i="19"/>
  <c r="U12" i="19"/>
  <c r="T12" i="19"/>
  <c r="S12" i="19"/>
  <c r="R12" i="19"/>
  <c r="Q12" i="19"/>
  <c r="P12" i="19"/>
  <c r="U11" i="19"/>
  <c r="T11" i="19"/>
  <c r="S11" i="19"/>
  <c r="R11" i="19"/>
  <c r="Q11" i="19"/>
  <c r="P11" i="19"/>
  <c r="U10" i="19"/>
  <c r="T10" i="19"/>
  <c r="S10" i="19"/>
  <c r="R10" i="19"/>
  <c r="Q10" i="19"/>
  <c r="P10" i="19"/>
  <c r="U9" i="19"/>
  <c r="T9" i="19"/>
  <c r="S9" i="19"/>
  <c r="R9" i="19"/>
  <c r="Q9" i="19"/>
  <c r="P9" i="19"/>
  <c r="U8" i="19"/>
  <c r="T8" i="19"/>
  <c r="S8" i="19"/>
  <c r="R8" i="19"/>
  <c r="Q8" i="19"/>
  <c r="P8" i="19"/>
  <c r="U7" i="19"/>
  <c r="T7" i="19"/>
  <c r="S7" i="19"/>
  <c r="R7" i="19"/>
  <c r="U15" i="19"/>
  <c r="T15" i="19"/>
  <c r="S15" i="19"/>
  <c r="Q7" i="19"/>
  <c r="P7" i="19"/>
  <c r="U6" i="19"/>
  <c r="T6" i="19"/>
  <c r="S6" i="19"/>
  <c r="R6" i="19"/>
  <c r="AL44" i="18"/>
  <c r="AJ44" i="18"/>
  <c r="AH44" i="18"/>
  <c r="AL42" i="18"/>
  <c r="AJ42" i="18"/>
  <c r="AH42" i="18"/>
  <c r="AL40" i="18"/>
  <c r="AJ40" i="18"/>
  <c r="AH40" i="18"/>
  <c r="AL38" i="18"/>
  <c r="AJ38" i="18"/>
  <c r="AH38" i="18"/>
  <c r="AF44" i="18"/>
  <c r="AD44" i="18"/>
  <c r="AB44" i="18"/>
  <c r="AF42" i="18"/>
  <c r="AD42" i="18"/>
  <c r="AB42" i="18"/>
  <c r="AF40" i="18"/>
  <c r="AD40" i="18"/>
  <c r="AB40" i="18"/>
  <c r="AF38" i="18"/>
  <c r="AD38" i="18"/>
  <c r="AB38" i="18"/>
  <c r="Z44" i="18"/>
  <c r="X44" i="18"/>
  <c r="V44" i="18"/>
  <c r="Z42" i="18"/>
  <c r="X42" i="18"/>
  <c r="V42" i="18"/>
  <c r="Z40" i="18"/>
  <c r="X40" i="18"/>
  <c r="V40" i="18"/>
  <c r="Z38" i="18"/>
  <c r="X38" i="18"/>
  <c r="V38" i="18"/>
  <c r="T44" i="18"/>
  <c r="R44" i="18"/>
  <c r="P44" i="18"/>
  <c r="T42" i="18"/>
  <c r="R42" i="18"/>
  <c r="P42" i="18"/>
  <c r="T40" i="18"/>
  <c r="R40" i="18"/>
  <c r="P40" i="18"/>
  <c r="T38" i="18"/>
  <c r="R38" i="18"/>
  <c r="P38" i="18"/>
  <c r="N44" i="18"/>
  <c r="L44" i="18"/>
  <c r="J44" i="18"/>
  <c r="N42" i="18"/>
  <c r="L42" i="18"/>
  <c r="J42" i="18"/>
  <c r="N40" i="18"/>
  <c r="L40" i="18"/>
  <c r="J40" i="18"/>
  <c r="N38" i="18"/>
  <c r="L38" i="18"/>
  <c r="J38" i="18"/>
  <c r="AL36" i="18"/>
  <c r="AJ36" i="18"/>
  <c r="AH36" i="18"/>
  <c r="AL34" i="18"/>
  <c r="AJ34" i="18"/>
  <c r="AH34" i="18"/>
  <c r="AL32" i="18"/>
  <c r="AJ32" i="18"/>
  <c r="AH32" i="18"/>
  <c r="AL30" i="18"/>
  <c r="AJ30" i="18"/>
  <c r="AH30" i="18"/>
  <c r="AF36" i="18"/>
  <c r="AD36" i="18"/>
  <c r="AB36" i="18"/>
  <c r="AF34" i="18"/>
  <c r="AD34" i="18"/>
  <c r="AB34" i="18"/>
  <c r="AD32" i="18"/>
  <c r="AB32" i="18"/>
  <c r="AF30" i="18"/>
  <c r="AD30" i="18"/>
  <c r="AB30" i="18"/>
  <c r="Z36" i="18"/>
  <c r="X36" i="18"/>
  <c r="V36" i="18"/>
  <c r="Z34" i="18"/>
  <c r="X34" i="18"/>
  <c r="V34" i="18"/>
  <c r="Z32" i="18"/>
  <c r="X32" i="18"/>
  <c r="V32" i="18"/>
  <c r="Z30" i="18"/>
  <c r="X30" i="18"/>
  <c r="V30" i="18"/>
  <c r="T36" i="18"/>
  <c r="R36" i="18"/>
  <c r="P36" i="18"/>
  <c r="T34" i="18"/>
  <c r="R34" i="18"/>
  <c r="P34" i="18"/>
  <c r="T32" i="18"/>
  <c r="R32" i="18"/>
  <c r="P32" i="18"/>
  <c r="T30" i="18"/>
  <c r="R30" i="18"/>
  <c r="P30" i="18"/>
  <c r="N36" i="18"/>
  <c r="L36" i="18"/>
  <c r="J36" i="18"/>
  <c r="N34" i="18"/>
  <c r="L34" i="18"/>
  <c r="J34" i="18"/>
  <c r="N32" i="18"/>
  <c r="L32" i="18"/>
  <c r="J32" i="18"/>
  <c r="N30" i="18"/>
  <c r="L30" i="18"/>
  <c r="J30" i="18"/>
  <c r="AL28" i="18"/>
  <c r="AJ28" i="18"/>
  <c r="AH28" i="18"/>
  <c r="AL26" i="18"/>
  <c r="AJ26" i="18"/>
  <c r="AH26" i="18"/>
  <c r="AL24" i="18"/>
  <c r="AJ24" i="18"/>
  <c r="AH24" i="18"/>
  <c r="AL22" i="18"/>
  <c r="AF28" i="18"/>
  <c r="AD28" i="18"/>
  <c r="AB28" i="18"/>
  <c r="AF26" i="18"/>
  <c r="AD26" i="18"/>
  <c r="AB26" i="18"/>
  <c r="AF24" i="18"/>
  <c r="AD24" i="18"/>
  <c r="AB24" i="18"/>
  <c r="AF22" i="18"/>
  <c r="AD22" i="18"/>
  <c r="Z28" i="18"/>
  <c r="X28" i="18"/>
  <c r="V28" i="18"/>
  <c r="Z26" i="18"/>
  <c r="X26" i="18"/>
  <c r="V26" i="18"/>
  <c r="V24" i="18"/>
  <c r="Z24" i="18"/>
  <c r="Z22" i="18"/>
  <c r="X22" i="18"/>
  <c r="V22" i="18"/>
  <c r="T28" i="18"/>
  <c r="R28" i="18"/>
  <c r="P28" i="18"/>
  <c r="T26" i="18"/>
  <c r="R26" i="18"/>
  <c r="P26" i="18"/>
  <c r="T24" i="18"/>
  <c r="R24" i="18"/>
  <c r="P24" i="18"/>
  <c r="T22" i="18"/>
  <c r="R22" i="18"/>
  <c r="P22" i="18"/>
  <c r="N28" i="18"/>
  <c r="L28" i="18"/>
  <c r="J28" i="18"/>
  <c r="N26" i="18"/>
  <c r="L26" i="18"/>
  <c r="J26" i="18"/>
  <c r="N24" i="18"/>
  <c r="L24" i="18"/>
  <c r="J24" i="18"/>
  <c r="N22" i="18"/>
  <c r="L22" i="18"/>
  <c r="J22" i="18"/>
  <c r="AL20" i="18"/>
  <c r="AJ20" i="18"/>
  <c r="AH20" i="18"/>
  <c r="AL18" i="18"/>
  <c r="AJ18" i="18"/>
  <c r="AH18" i="18"/>
  <c r="AL16" i="18"/>
  <c r="AJ16" i="18"/>
  <c r="AH16" i="18"/>
  <c r="AL14" i="18"/>
  <c r="AJ14" i="18"/>
  <c r="AH14" i="18"/>
  <c r="AF20" i="18"/>
  <c r="AD20" i="18"/>
  <c r="AB20" i="18"/>
  <c r="AF18" i="18"/>
  <c r="AD18" i="18"/>
  <c r="AB18" i="18"/>
  <c r="AF16" i="18"/>
  <c r="AD16" i="18"/>
  <c r="AB16" i="18"/>
  <c r="AF14" i="18"/>
  <c r="AD14" i="18"/>
  <c r="AB14" i="18"/>
  <c r="Z20" i="18"/>
  <c r="X20" i="18"/>
  <c r="V20" i="18"/>
  <c r="Z18" i="18"/>
  <c r="X18" i="18"/>
  <c r="V18" i="18"/>
  <c r="Z16" i="18"/>
  <c r="X16" i="18"/>
  <c r="V16" i="18"/>
  <c r="Z14" i="18"/>
  <c r="X14" i="18"/>
  <c r="V14" i="18"/>
  <c r="T20" i="18"/>
  <c r="R20" i="18"/>
  <c r="P20" i="18"/>
  <c r="T18" i="18"/>
  <c r="R18" i="18"/>
  <c r="P18" i="18"/>
  <c r="T16" i="18"/>
  <c r="R16" i="18"/>
  <c r="P16" i="18"/>
  <c r="T14" i="18"/>
  <c r="R14" i="18"/>
  <c r="P14" i="18"/>
  <c r="N20" i="18"/>
  <c r="L20" i="18"/>
  <c r="J20" i="18"/>
  <c r="N18" i="18"/>
  <c r="L18" i="18"/>
  <c r="J18" i="18"/>
  <c r="N16" i="18"/>
  <c r="L16" i="18"/>
  <c r="J16" i="18"/>
  <c r="N14" i="18"/>
  <c r="L14" i="18"/>
  <c r="J14" i="18"/>
  <c r="AL12" i="18"/>
  <c r="AJ12" i="18"/>
  <c r="AH12" i="18"/>
  <c r="AL10" i="18"/>
  <c r="AJ10" i="18"/>
  <c r="AH10" i="18"/>
  <c r="AL8" i="18"/>
  <c r="AJ8" i="18"/>
  <c r="AH8" i="18"/>
  <c r="AL6" i="18"/>
  <c r="AJ6" i="18"/>
  <c r="AH6" i="18"/>
  <c r="AF12" i="18"/>
  <c r="AD12" i="18"/>
  <c r="AB12" i="18"/>
  <c r="AF10" i="18"/>
  <c r="AD10" i="18"/>
  <c r="AB10" i="18"/>
  <c r="AF8" i="18"/>
  <c r="AD8" i="18"/>
  <c r="AB8" i="18"/>
  <c r="AF6" i="18"/>
  <c r="AD6" i="18"/>
  <c r="AB6" i="18"/>
  <c r="Z12" i="18"/>
  <c r="X12" i="18"/>
  <c r="V12" i="18"/>
  <c r="Z10" i="18"/>
  <c r="X10" i="18"/>
  <c r="V10" i="18"/>
  <c r="Z8" i="18"/>
  <c r="X8" i="18"/>
  <c r="V8" i="18"/>
  <c r="Z6" i="18"/>
  <c r="X6" i="18"/>
  <c r="V6" i="18"/>
  <c r="T12" i="18"/>
  <c r="R12" i="18"/>
  <c r="P12" i="18"/>
  <c r="T10" i="18"/>
  <c r="R10" i="18"/>
  <c r="P10" i="18"/>
  <c r="T8" i="18"/>
  <c r="R8" i="18"/>
  <c r="P8" i="18"/>
  <c r="T6" i="18"/>
  <c r="R6" i="18"/>
  <c r="P6" i="18"/>
  <c r="N12" i="18"/>
  <c r="L12" i="18"/>
  <c r="J12" i="18"/>
  <c r="N10" i="18"/>
  <c r="L10" i="18"/>
  <c r="J10" i="18"/>
  <c r="N8" i="18"/>
  <c r="L8" i="18"/>
  <c r="J8" i="18"/>
  <c r="N6" i="18"/>
  <c r="L6" i="18"/>
  <c r="J6" i="18"/>
  <c r="T18" i="1" l="1"/>
  <c r="AR18" i="1"/>
  <c r="AM18" i="1"/>
  <c r="Q18" i="1"/>
  <c r="AB18" i="1" s="1"/>
  <c r="AA18" i="1" s="1"/>
  <c r="AR13" i="1"/>
  <c r="AR14" i="1"/>
  <c r="AR15" i="1"/>
  <c r="AR16" i="1"/>
  <c r="AR17" i="1"/>
  <c r="AR19" i="1"/>
  <c r="AR12" i="1"/>
  <c r="AM13" i="1"/>
  <c r="AM14" i="1"/>
  <c r="AM15" i="1"/>
  <c r="AM16" i="1"/>
  <c r="AM17" i="1"/>
  <c r="AM19" i="1"/>
  <c r="AM12" i="1"/>
  <c r="T12" i="1"/>
  <c r="Q12" i="1"/>
  <c r="H12" i="1"/>
  <c r="I12" i="1" s="1"/>
  <c r="F221" i="13"/>
  <c r="F211" i="13"/>
  <c r="F212" i="13"/>
  <c r="F213" i="13"/>
  <c r="F214" i="13"/>
  <c r="F215" i="13"/>
  <c r="F216" i="13"/>
  <c r="F217" i="13"/>
  <c r="F218" i="13"/>
  <c r="F219" i="13"/>
  <c r="F220" i="13"/>
  <c r="F210" i="13"/>
  <c r="T19" i="1"/>
  <c r="Q19" i="1"/>
  <c r="H19" i="1"/>
  <c r="T17" i="1"/>
  <c r="Q17" i="1"/>
  <c r="H17" i="1"/>
  <c r="T16" i="1"/>
  <c r="Q16" i="1"/>
  <c r="H16" i="1"/>
  <c r="H14" i="1"/>
  <c r="T15" i="1"/>
  <c r="Q15" i="1"/>
  <c r="T14" i="1"/>
  <c r="Q14" i="1"/>
  <c r="T13" i="1"/>
  <c r="Q13" i="1"/>
  <c r="K18" i="1"/>
  <c r="B221" i="13" a="1"/>
  <c r="K15" i="1"/>
  <c r="K13" i="1"/>
  <c r="X12" i="1" l="1"/>
  <c r="Z12" i="1" s="1"/>
  <c r="X13" i="1" s="1"/>
  <c r="X18" i="1"/>
  <c r="Y18" i="1" s="1"/>
  <c r="B221" i="13"/>
  <c r="H210" i="13" s="1"/>
  <c r="I14" i="1"/>
  <c r="X14" i="1" s="1"/>
  <c r="I16" i="1"/>
  <c r="X16" i="1" s="1"/>
  <c r="I17" i="1"/>
  <c r="X17" i="1" s="1"/>
  <c r="I19" i="1"/>
  <c r="X19" i="1" s="1"/>
  <c r="Y12" i="1" l="1"/>
  <c r="Z18" i="1"/>
  <c r="Y14" i="1"/>
  <c r="Z14" i="1"/>
  <c r="X15" i="1" s="1"/>
  <c r="Y17" i="1"/>
  <c r="Z17" i="1"/>
  <c r="Z19" i="1"/>
  <c r="Y19" i="1"/>
  <c r="K50" i="19"/>
  <c r="AC18" i="1"/>
  <c r="Z16" i="1"/>
  <c r="Y16" i="1"/>
  <c r="Z13" i="1"/>
  <c r="Y13" i="1"/>
  <c r="K12" i="1"/>
  <c r="L12" i="1" s="1"/>
  <c r="K14" i="1"/>
  <c r="L14" i="1" s="1"/>
  <c r="K17" i="1"/>
  <c r="L17" i="1" s="1"/>
  <c r="K19" i="1"/>
  <c r="L19" i="1" s="1"/>
  <c r="K16" i="1"/>
  <c r="L16" i="1" s="1"/>
  <c r="M16" i="1" l="1"/>
  <c r="AB16" i="1" s="1"/>
  <c r="AA16" i="1" s="1"/>
  <c r="N16" i="1"/>
  <c r="AB22" i="18"/>
  <c r="M12" i="1"/>
  <c r="AB12" i="1" s="1"/>
  <c r="N12" i="1"/>
  <c r="AH22" i="18"/>
  <c r="M19" i="1"/>
  <c r="AB19" i="1" s="1"/>
  <c r="AA19" i="1" s="1"/>
  <c r="AF32" i="18"/>
  <c r="N19" i="1"/>
  <c r="M17" i="1"/>
  <c r="AB17" i="1" s="1"/>
  <c r="AA17" i="1" s="1"/>
  <c r="N17" i="1"/>
  <c r="X24" i="18"/>
  <c r="M14" i="1"/>
  <c r="AB14" i="1" s="1"/>
  <c r="AA14" i="1" s="1"/>
  <c r="AJ22" i="18"/>
  <c r="N14" i="1"/>
  <c r="Z15" i="1"/>
  <c r="Y15" i="1"/>
  <c r="AC16" i="1" l="1"/>
  <c r="J48" i="19"/>
  <c r="V28" i="19"/>
  <c r="V40" i="19"/>
  <c r="J50" i="19"/>
  <c r="AC19" i="1"/>
  <c r="AC17" i="1"/>
  <c r="AB15" i="1"/>
  <c r="AA15" i="1" s="1"/>
  <c r="AA12" i="1"/>
  <c r="AB13" i="1"/>
  <c r="AA13" i="1" s="1"/>
  <c r="J47" i="19"/>
  <c r="AH27" i="19"/>
  <c r="AC14" i="1"/>
  <c r="AC15" i="1" l="1"/>
  <c r="AC37" i="19"/>
  <c r="J46" i="19"/>
  <c r="AB26" i="19"/>
  <c r="AC12" i="1"/>
  <c r="P6" i="19"/>
  <c r="AC13" i="1"/>
  <c r="Q6" i="19"/>
  <c r="AC36" i="19"/>
  <c r="B223" i="13"/>
  <c r="B222" i="13"/>
</calcChain>
</file>

<file path=xl/comments1.xml><?xml version="1.0" encoding="utf-8"?>
<comments xmlns="http://schemas.openxmlformats.org/spreadsheetml/2006/main">
  <authors>
    <author>AUXINFRA39</author>
  </authors>
  <commentList>
    <comment ref="G12" authorId="0" shapeId="0">
      <text>
        <r>
          <rPr>
            <b/>
            <sz val="9"/>
            <color indexed="81"/>
            <rFont val="Tahoma"/>
            <family val="2"/>
          </rPr>
          <t>AUXINFRA39:</t>
        </r>
        <r>
          <rPr>
            <sz val="9"/>
            <color indexed="81"/>
            <rFont val="Tahoma"/>
            <family val="2"/>
          </rPr>
          <t xml:space="preserve">
24 Seguimientos (2 por mes) y los 4 reportes trimestrales que se efectúan a Planeación Departamental </t>
        </r>
      </text>
    </comment>
    <comment ref="G14" authorId="0" shapeId="0">
      <text>
        <r>
          <rPr>
            <b/>
            <sz val="9"/>
            <color indexed="81"/>
            <rFont val="Tahoma"/>
            <family val="2"/>
          </rPr>
          <t>AUXINFRA39:</t>
        </r>
        <r>
          <rPr>
            <sz val="9"/>
            <color indexed="81"/>
            <rFont val="Tahoma"/>
            <family val="2"/>
          </rPr>
          <t xml:space="preserve">
24 Seguimientos (2 por mes), las tareas de elaboración del cronograma de capacitación y ejecución de las mismas (5 actividades)</t>
        </r>
      </text>
    </comment>
    <comment ref="G16" authorId="0" shapeId="0">
      <text>
        <r>
          <rPr>
            <b/>
            <sz val="9"/>
            <color indexed="81"/>
            <rFont val="Tahoma"/>
            <family val="2"/>
          </rPr>
          <t>AUXINFRA39:</t>
        </r>
        <r>
          <rPr>
            <sz val="9"/>
            <color indexed="81"/>
            <rFont val="Tahoma"/>
            <family val="2"/>
          </rPr>
          <t xml:space="preserve">
Se estima una base de 120 PQRS a recepcionar durante el año, adicional a ello se contemplan los 24 seguimientos documentados propuestos en el Plan de Acción </t>
        </r>
      </text>
    </comment>
    <comment ref="Z18" authorId="0" shapeId="0">
      <text>
        <r>
          <rPr>
            <b/>
            <sz val="9"/>
            <color indexed="81"/>
            <rFont val="Tahoma"/>
            <family val="2"/>
          </rPr>
          <t>AUXINFRA39:</t>
        </r>
        <r>
          <rPr>
            <sz val="9"/>
            <color indexed="81"/>
            <rFont val="Tahoma"/>
            <family val="2"/>
          </rPr>
          <t xml:space="preserve">
Pendiente verificar fórmula de operación para el conteo del instrumento </t>
        </r>
      </text>
    </comment>
    <comment ref="AB18" authorId="0" shapeId="0">
      <text>
        <r>
          <rPr>
            <b/>
            <sz val="9"/>
            <color indexed="81"/>
            <rFont val="Tahoma"/>
            <family val="2"/>
          </rPr>
          <t>AUXINFRA39:</t>
        </r>
        <r>
          <rPr>
            <sz val="9"/>
            <color indexed="81"/>
            <rFont val="Tahoma"/>
            <family val="2"/>
          </rPr>
          <t xml:space="preserve">
Pendiente verificar fórmula de operación para el conteo del instrumento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<sst xmlns="http://schemas.openxmlformats.org/spreadsheetml/2006/main" count="463" uniqueCount="283">
  <si>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</si>
  <si>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</si>
  <si>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</si>
  <si>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</si>
  <si>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</si>
  <si>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</si>
  <si>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</si>
  <si>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</si>
  <si>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</si>
  <si>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</si>
  <si>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</si>
  <si>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</si>
  <si>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</si>
  <si>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</si>
  <si>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</si>
  <si>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</si>
  <si>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</si>
  <si>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</si>
  <si>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</si>
  <si>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</si>
  <si>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</si>
  <si>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</si>
  <si>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</si>
  <si>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</si>
  <si>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</si>
  <si>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</si>
  <si>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</si>
  <si>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</si>
  <si>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</si>
  <si>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</si>
  <si>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</si>
  <si>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</si>
  <si>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</si>
  <si>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</si>
  <si>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</si>
  <si>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</si>
  <si>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</si>
  <si>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</si>
  <si>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</si>
  <si>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</si>
  <si>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</si>
  <si>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</si>
  <si>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</si>
  <si>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</si>
  <si>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</si>
  <si>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</si>
  <si>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</si>
  <si>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</si>
  <si>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</si>
  <si>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</si>
  <si>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</si>
  <si>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</si>
  <si>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</si>
  <si>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</si>
  <si>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</si>
  <si>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</si>
  <si>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</si>
  <si>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</si>
  <si>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</si>
  <si>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</si>
  <si>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MATRIZ</t>
  </si>
  <si>
    <t>Código</t>
  </si>
  <si>
    <t>MR-INF-01</t>
  </si>
  <si>
    <t>Mapa de Riesgos de Gestión</t>
  </si>
  <si>
    <t>Versión</t>
  </si>
  <si>
    <t>Fecha</t>
  </si>
  <si>
    <t>Página</t>
  </si>
  <si>
    <t>1 de 1</t>
  </si>
  <si>
    <t>Proceso:</t>
  </si>
  <si>
    <t>AGUAS E INFRAESTRUCTURA</t>
  </si>
  <si>
    <t>Objetivo:</t>
  </si>
  <si>
    <t>Ejecutar obras físicas encaminadas al cumplimiento de políticas y programas que promuevan el desarrollo y fortalecimiento de la infraestructura física pública con criterios de equidad, eficacia, racionalidad y validez ambiental, cuyas acciones se orienten hacia el desarrollo social, económico y ambiental del Departamento.</t>
  </si>
  <si>
    <t>Alcance:</t>
  </si>
  <si>
    <t xml:space="preserve">Inicia con la formulación de procesos que apuntan al cumplimiento de metas de infraestructura física en los componentes vial (Red vial secundaria, apoyo red terciaria, atención de emergencias, puentes, obras complementarias), social (Obras de infraestructura educativa, deportiva, recreativa, instituciones públicas, equipamientos colectivos y comunitarios, instituciones de seguridad y justicia, de salud pública y bienestar social) aguas y saneamiento básico en el marco del Plan Departamental de Aguas PDA (Obras de acueducto, alcantarillado y aseo) del Departamento del Quindío y finaliza con la liquidación de convenios y contratos suscritos con ocasión de los citados procesos </t>
  </si>
  <si>
    <t>Identificación del riesgo</t>
  </si>
  <si>
    <t>Análisis del riesgo inherente</t>
  </si>
  <si>
    <t>Evaluación del riesgo - Valoración de los controles</t>
  </si>
  <si>
    <t>Evaluación del riesgo - Nivel del riesgo residual</t>
  </si>
  <si>
    <t>Plan de Acción</t>
  </si>
  <si>
    <t>Monitoreo del Riesgo e Indicadores</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</si>
  <si>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</si>
  <si>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</si>
  <si>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</si>
  <si>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</si>
  <si>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</si>
  <si>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</si>
  <si>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</si>
  <si>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</si>
  <si>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</si>
  <si>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</si>
  <si>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</si>
  <si>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</si>
  <si>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</si>
  <si>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</si>
  <si>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</si>
  <si>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</si>
  <si>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</si>
  <si>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Semeste I</t>
  </si>
  <si>
    <t>Semestre II</t>
  </si>
  <si>
    <t>Tipo</t>
  </si>
  <si>
    <t>Implementación</t>
  </si>
  <si>
    <t>Calificación</t>
  </si>
  <si>
    <t>Documentación</t>
  </si>
  <si>
    <t>Frecuencia</t>
  </si>
  <si>
    <t>Evidencia</t>
  </si>
  <si>
    <t>Numerador</t>
  </si>
  <si>
    <t>Denominador</t>
  </si>
  <si>
    <t>Resultado</t>
  </si>
  <si>
    <t>Descripción del Logro</t>
  </si>
  <si>
    <t>Evidencias</t>
  </si>
  <si>
    <t>Económico y Reputacional</t>
  </si>
  <si>
    <t xml:space="preserve">Incumplimiento de las metas del Plan de Desarrollo Departamental </t>
  </si>
  <si>
    <t>Deficiencias significativas en los procesos de planeación que anteceden la ejecución de los proyectos que constituyen el Plan de Desarrollo Departamental</t>
  </si>
  <si>
    <t>Posibilidad de afectación económica y reputacional por incumplimiento de las metas del Plan de Desarrollo Departamental por deficiencias significativas en los procesos de planeación que anteceden la ejecución de los proyectos que constituyen el Plan de Desarrollo Departamental.</t>
  </si>
  <si>
    <t>Ejecucion y Administracion de procesos</t>
  </si>
  <si>
    <t xml:space="preserve">     El riesgo afecta la imagen de de la entidad con efecto publicitario sostenido a nivel de sector administrativo, nivel departamental o municipal</t>
  </si>
  <si>
    <t xml:space="preserve">El Secretario de Aguas e Infraestructura, Directores y Jefes  de Oficina de la Secretaría en articulación con los equipos de trabajo correspondientes deben realizar seguimiento y evaluación trimestral al Plan de Desarrollo Departamental, lo anterior a efectos de monitorear el avance del mismo y generar las alertas tempranas a las que haya lugar; como soporte de los seguimientos efectuados se entrega el formato F-PLA-47 y los soportes probatorios que acreditan lo manifestado por los intervinientes </t>
  </si>
  <si>
    <t>Detectivo</t>
  </si>
  <si>
    <t>Manual</t>
  </si>
  <si>
    <t>Documentado</t>
  </si>
  <si>
    <t>Aleatoria</t>
  </si>
  <si>
    <t>Con Registro</t>
  </si>
  <si>
    <t>Reducir (mitigar)</t>
  </si>
  <si>
    <t xml:space="preserve">Realizar informes de seguimiento trimestral al Plan de Desarrollo Departamental, fundamentados en los seguimientos parciales mensuales para dar lugar a las alertas tempranas correspondientes </t>
  </si>
  <si>
    <t>Secretario de Despacho, Directores y Jefes de Oficina</t>
  </si>
  <si>
    <t>Nro de seguimientos al Plan Departamental de Desarrollo realizados / N°. de seguimientos al Plan Departamental de Desarrollo programados</t>
  </si>
  <si>
    <t>En curso</t>
  </si>
  <si>
    <t xml:space="preserve">El Secretario de Aguas e Infraestructura, Directores y Jefes  de Oficina de la Secretaría en articulación con los equipos de trabajo correspondientes deben adelantar reuniones mensuales de seguimiento y verificación respecto de las diferentes acciones que se ejecutan en el marco de la implementación de los proyectos a cargo de la Secretaría; como soporte de las reuniones adelantadas se tendrán listados de asistencia, actas de reunión y/o insumos elaborados para el cumplimiento de la labor en comento </t>
  </si>
  <si>
    <t xml:space="preserve">Realizar seguimiento bimensuall para verificar la materialización de las diferentes acciones en el marco de la implementación de los proyectos a cargo de la Secretaría de Aguas e Infraestructura del Departamento </t>
  </si>
  <si>
    <t>Nro de seguimientos a las acciones implementadas  / N°. de seguimientos a las acciones programadas</t>
  </si>
  <si>
    <t>Contratos y convenios ejecuados sin cumplimiento de requisitos técnicos y normativos</t>
  </si>
  <si>
    <t>Inobservancia de los criterios legales vigentes para la suscripción de contratos y convenios</t>
  </si>
  <si>
    <t>Posibiliadad de afectación económica, reputacional y legal por contratos y convenios ejecuados sin cumplimiento de requisitos técnicos y normativos con ocasión de la inobservancia de los criterios legales vigentes para la suscripción de los mismos</t>
  </si>
  <si>
    <t xml:space="preserve">     El riesgo afecta la imagen de la entidad a nivel nacional, con efecto publicitarios sostenible a nivel país</t>
  </si>
  <si>
    <t xml:space="preserve">El Secretario de Aguas e Infraestructura a través de la Dirección Vial y Social, Jefatura Social y PDA realizará seguimiento como mínimo una vez al mes de los convenios y contratos con supervisión directa de la Secretaría, además los realizados con entidades y consultores externos, con el fin de minimizar el impacto de los inconvenientes que puedan presentarse en la ejecución de los mismos. En el caso que se presente algún evento negativo que no pueda ser resuelto de manera ágil y eficiente por el supervisor del contrato, se coordinará con el Director Jurídico de la Secretaría las acciones que den lugar a subsanar las anomalías presentadas; como evidencia se allegarán actas de supervisión y/o visita y/o comité y/o reunión, también comunicaciones generadas con ocasión de los requerimientos producto de los seguimientos efectuados </t>
  </si>
  <si>
    <t xml:space="preserve">Realizar como mínimo un seguimiento mensual a la ejecución de convenios y contratos suscritos </t>
  </si>
  <si>
    <t>Nro de seguimientos y/o controles realizados a los contratos y/o convenios / Nro de seguimientos y/o controles programados a los contratos y/o convenios</t>
  </si>
  <si>
    <t xml:space="preserve">El Director Jurídico de la Secretaría de Aguas e Infraestructura anualmente realizará e implementará un cronograma de capacitación cuyo enfoque será el fortalecimiento y actualización de conocimientos respecto de la contratación, supervisión e interventoría de contratos, además de ello, propenderá por la socialización oportuna de la normatividad interna y externa que aplique para la materia en cuestión; a manera de evidencia se suministra el cronograma propuesto, los listados de asistencia y material de apoyo que resulte de los espacios de capacitación y/o socialización 
</t>
  </si>
  <si>
    <t>Preventivo</t>
  </si>
  <si>
    <t xml:space="preserve">Realizar el cronograma de capacitaciones e implementarlo en la Secretaría de Aguas e Infraestructura </t>
  </si>
  <si>
    <t>Director Juridico</t>
  </si>
  <si>
    <t>Semestral</t>
  </si>
  <si>
    <t>Nro de capacitaciones realizadas / N°. de capacitaciones programadas</t>
  </si>
  <si>
    <t xml:space="preserve">Respuesta inoportuna a las PQRS asignadas para gestión a la Secretaría de Aguas e Infraestructura </t>
  </si>
  <si>
    <t xml:space="preserve">Mecanismos de control de tiempos de gestión de las PQRS ineficaces </t>
  </si>
  <si>
    <t xml:space="preserve">Posibilidad de afectación económica, reputacional y legal por respuesta inoportuna a las PQRS asignadas para gestión a la Secretaría de Aguas e Infraestructura con ocasión de mecanismos de control de tiempos de gestión de las PQRS ineficaces </t>
  </si>
  <si>
    <t>Usuarios, productos y practicas , organizacionales</t>
  </si>
  <si>
    <t xml:space="preserve">     El riesgo afecta la imagen de la entidad con algunos usuarios de relevancia frente al logro de los objetivos</t>
  </si>
  <si>
    <t xml:space="preserve">el Secretario de Aguas e Infraestructura, los Directores y Jefes de Oficina, de manera articulada,  a través de los enlaces designados, harán seguimiento con corte quincenal respecto de la gestión de las PQRS enrutadas para trámite a los contratistas o personal de planta de la Dependencia, es menester destacar que las revisiones en comento son adicionales a las inspecciones diarias que permanentemente deben llevarse a cabo; como eviencia se suministrarán los archivos Excel y/o libros físicos de registro construidos para el tratamiento de esta información donde se puede evidenciar la trazabilidad de la PQRS desde el momento en el cual ingresa a la Secretaría </t>
  </si>
  <si>
    <t>Continua</t>
  </si>
  <si>
    <t xml:space="preserve">Construir la trazabilidad de cada PQRS que ingresa a la Secretaría en aras de propender por la contestación oportuna de las mismas </t>
  </si>
  <si>
    <t>Nro de seguimientos y/o controles realizados a PQRS / N°. de seguimientos y/o controles programados a PQRS</t>
  </si>
  <si>
    <t>Gestión documental ejecutada sin los requisitos exigidos por la Ley 594 de 2000 y las Tablas de Retención Documental - TRD</t>
  </si>
  <si>
    <t xml:space="preserve">Acumulación de documentación omitiendo los parámetros normativos que dictan los ítems que se deben cumplir como Secretaría, entre otros el espacio para la disposición del mismo </t>
  </si>
  <si>
    <t>Posibilidad de afectación económica y reputacional por la gestión documental ejecutada sin los requisitos exigidos por la Ley 594 de 2000 y las Tablas de Retención Documental - TRD con ocasión de la acumulación de documentación omitiendo los parámetros normativos que dictan los ítems que se debe cumplir como Secretaría, entre otros el espacio para la disposición del mismo</t>
  </si>
  <si>
    <t xml:space="preserve">El Secretario de Aguas e Infraestructura gestionará 1  capacitacion por vigencia para el equipo de Gestión Documental de la Dependencia, lo anterior a efectos de garantizar el acompañamiento permanente en el ejercicio de la labor archivistica, a manera de evidencia se allegarán los soportes de las solicitudes y las capacitaciones adelantadas </t>
  </si>
  <si>
    <t xml:space="preserve">Gestionar a través de la Secretaría Administrativa, Componente de Gestión Documental las capacitaciones necesarias para el afianzamiento de las competencias labores del personal de Archivo de la Secretaría de Aguas e Infraestructura </t>
  </si>
  <si>
    <t>Secretario de Aguas e Infraestructura y Secretaría Administrativa (A quien corresponda)</t>
  </si>
  <si>
    <t>Nro de capacitaciones gestionadas  / Nro de capacitaciones recibidas</t>
  </si>
  <si>
    <t xml:space="preserve">El Secretario de Aguas e Infraestructura propenderá por la contratación de al menos 3 personas que apoyen el quehacer documental de la Secretaría </t>
  </si>
  <si>
    <t>Vincular el personal técnico  con las competencias necesarias para la ejecución idónea de la gestión documental en la Secretaría de Aguas e Infraestructura</t>
  </si>
  <si>
    <t xml:space="preserve">Secretario de Despacho </t>
  </si>
  <si>
    <t>Nro de personas vinculadas para el desempeño de la gestión documental en la Secretaría / Nro de personas requeridas para el desempeño de la gestión documental en la Secretaría</t>
  </si>
  <si>
    <t>Reputacional</t>
  </si>
  <si>
    <t xml:space="preserve">Desatención de los procesos y procedimientos en marcados en el Modelo Integrado de Planeación y Gestión </t>
  </si>
  <si>
    <t xml:space="preserve">Desconocimiento de la operatividad del Modelo Integrado de Planeación y Gestión por parte de los directivos, servidores públicos y contratistas, lo que deriva en la implementación erronea de procesos y procedimientos al interior de las Dependencias de la Gobernación del Quindío 
</t>
  </si>
  <si>
    <t xml:space="preserve">Posibilidad de afectación reputacional producto de la desatención de los procesos y procedimientos en marcados en el Modelo Integrado de Planeación y Gestión por el desconocimiento de la operatividad del mismo por parte de los directivos, servidores públicos y contratistas, lo que deriva en la implementación erronea de procesos y procedimientos al interior de las Dependencias de la Gobernación del Quindío 
</t>
  </si>
  <si>
    <t xml:space="preserve">El Secretario de Aguas e Infraestructura, Directores y Jefes  de Oficina de la Secretaría en articulación con los equipos de trabajo correspondientes deben realizar procesos de seguimiento y evaluación trimestrales al estado de cumplimiento del Plan de Acción del Modelo Integrado de Planeación y de gestión MIPG </t>
  </si>
  <si>
    <t xml:space="preserve">Realizar seguimientos trimestrales  al Plan de Acción del MIPG </t>
  </si>
  <si>
    <t>Nro de seguimientos realizados al Plan de Acción del MIPG / Nro de seguimientos programados al Plan de Acción del MIPG</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</si>
  <si>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</si>
  <si>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</si>
  <si>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Elaboró:</t>
  </si>
  <si>
    <t xml:space="preserve">Luisa Fernanda Guarnizo </t>
  </si>
  <si>
    <t xml:space="preserve">Técnico Operativo </t>
  </si>
  <si>
    <t>Revisó:</t>
  </si>
  <si>
    <t xml:space="preserve">Luis Guillermo Agudelo Ramirez </t>
  </si>
  <si>
    <t xml:space="preserve">Secretario de Aguas e Infraestructura </t>
  </si>
  <si>
    <t>Aprobó:</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</si>
  <si>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</si>
  <si>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</si>
  <si>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</si>
  <si>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</si>
  <si>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</si>
  <si>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</si>
  <si>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</si>
  <si>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</si>
  <si>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</si>
  <si>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</si>
  <si>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</si>
  <si>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</si>
  <si>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</si>
  <si>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</si>
  <si>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</si>
  <si>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</si>
  <si>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</si>
  <si>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</si>
  <si>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</si>
  <si>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</si>
  <si>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</si>
  <si>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</si>
  <si>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</si>
  <si>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</si>
  <si>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</si>
  <si>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</si>
  <si>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</si>
  <si>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</si>
  <si>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</si>
  <si>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</si>
  <si>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</si>
  <si>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</si>
  <si>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</si>
  <si>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</si>
  <si>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</si>
  <si>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</si>
  <si>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</si>
  <si>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</si>
  <si>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</si>
  <si>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</si>
  <si>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</si>
  <si>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</si>
  <si>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</si>
  <si>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</si>
  <si>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</si>
  <si>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</si>
  <si>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</si>
  <si>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</si>
  <si>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</si>
  <si>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</si>
  <si>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</si>
  <si>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</si>
  <si>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</si>
  <si>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</si>
  <si>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</si>
  <si>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</si>
  <si>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</si>
  <si>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</si>
  <si>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</si>
  <si>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</si>
  <si>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</si>
  <si>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</si>
  <si>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</si>
  <si>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</si>
  <si>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</si>
  <si>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</si>
  <si>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</si>
  <si>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</si>
  <si>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</si>
  <si>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</si>
  <si>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</si>
  <si>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</si>
  <si>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</si>
  <si>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</si>
  <si>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</si>
  <si>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</si>
  <si>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</si>
  <si>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</si>
  <si>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</si>
  <si>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</si>
  <si>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</si>
  <si>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</si>
  <si>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</si>
  <si>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</si>
  <si>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</si>
  <si>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</si>
  <si>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</si>
  <si>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</si>
  <si>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</si>
  <si>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</si>
  <si>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</si>
  <si>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</si>
  <si>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</si>
  <si>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</si>
  <si>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</si>
  <si>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Daños Activos Fisicos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</si>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</sst>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family val="2"/>
    </font>
    <font>
      <b/>
      <sz val="10"/>
      <color theme="1"/>
      <name val="Arial"/>
      <family val="2"/>
    </font>
    <font>
      <b/>
      <sz val="14"/>
      <color theme="1"/>
      <name val="Arial"/>
      <family val="2"/>
    </font>
    <font>
      <sz val="10"/>
      <color theme="1"/>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4" fillId="0" borderId="0" applyFont="0" applyFill="0" applyBorder="0" applyAlignment="0" applyProtection="0"/>
    <xf numFmtId="0" fontId="47" fillId="0" borderId="0"/>
    <xf numFmtId="0" fontId="48" fillId="0" borderId="0"/>
    <xf numFmtId="0" fontId="5" fillId="0" borderId="0"/>
  </cellStyleXfs>
  <cellXfs count="41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46" xfId="2" applyFont="1" applyFill="1" applyBorder="1"/>
    <xf numFmtId="0" fontId="49" fillId="3" borderId="47" xfId="2" applyFont="1" applyFill="1" applyBorder="1"/>
    <xf numFmtId="0" fontId="49" fillId="3" borderId="48"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8" fillId="3" borderId="29"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justify" vertical="center" wrapText="1" readingOrder="1"/>
    </xf>
    <xf numFmtId="9" fontId="37" fillId="3" borderId="3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5" xfId="0" applyFont="1" applyFill="1" applyBorder="1" applyAlignment="1">
      <alignment horizontal="justify" vertical="center" wrapText="1" readingOrder="1"/>
    </xf>
    <xf numFmtId="0" fontId="38" fillId="3" borderId="36" xfId="0" applyFont="1" applyFill="1" applyBorder="1" applyAlignment="1">
      <alignment horizontal="center" vertical="center" wrapText="1" readingOrder="1"/>
    </xf>
    <xf numFmtId="0" fontId="46" fillId="3" borderId="0" xfId="0" applyFont="1" applyFill="1"/>
    <xf numFmtId="0" fontId="37" fillId="15" borderId="41"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59" fillId="0" borderId="28" xfId="0" applyFont="1" applyBorder="1" applyAlignment="1">
      <alignment horizontal="center" vertical="center"/>
    </xf>
    <xf numFmtId="0" fontId="61" fillId="0" borderId="28" xfId="0" applyFont="1" applyBorder="1" applyAlignment="1">
      <alignment vertical="center"/>
    </xf>
    <xf numFmtId="0" fontId="61" fillId="0" borderId="28" xfId="0" applyFont="1" applyBorder="1" applyAlignment="1">
      <alignment horizontal="center" vertical="center"/>
    </xf>
    <xf numFmtId="0" fontId="1" fillId="0" borderId="2" xfId="0" applyFont="1" applyBorder="1" applyAlignment="1" applyProtection="1">
      <alignment horizontal="justify" vertical="center" wrapText="1"/>
      <protection locked="0"/>
    </xf>
    <xf numFmtId="15" fontId="61" fillId="0" borderId="28" xfId="0" applyNumberFormat="1" applyFont="1" applyBorder="1" applyAlignment="1">
      <alignment horizontal="center" vertical="center"/>
    </xf>
    <xf numFmtId="10" fontId="4" fillId="14" borderId="2" xfId="1" applyNumberFormat="1" applyFont="1" applyFill="1" applyBorder="1" applyAlignment="1">
      <alignment horizontal="center" vertical="center" wrapText="1"/>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0" fontId="4" fillId="16" borderId="2" xfId="0" applyFont="1" applyFill="1" applyBorder="1" applyAlignment="1" applyProtection="1">
      <alignment horizontal="center" vertical="center" textRotation="90" wrapText="1"/>
      <protection hidden="1"/>
    </xf>
    <xf numFmtId="9" fontId="1" fillId="16" borderId="4" xfId="0" applyNumberFormat="1" applyFont="1" applyFill="1" applyBorder="1" applyAlignment="1" applyProtection="1">
      <alignment horizontal="center" vertical="center"/>
      <protection hidden="1"/>
    </xf>
    <xf numFmtId="0" fontId="4" fillId="16" borderId="2" xfId="0" applyFont="1" applyFill="1" applyBorder="1" applyAlignment="1" applyProtection="1">
      <alignment horizontal="center" vertical="center" textRotation="90"/>
      <protection hidden="1"/>
    </xf>
    <xf numFmtId="0" fontId="1" fillId="0" borderId="4" xfId="0" applyFont="1" applyFill="1" applyBorder="1" applyAlignment="1" applyProtection="1">
      <alignment horizontal="center" vertical="center" textRotation="90"/>
      <protection locked="0"/>
    </xf>
    <xf numFmtId="0" fontId="1" fillId="0" borderId="0" xfId="0" applyFont="1" applyFill="1"/>
    <xf numFmtId="0" fontId="1" fillId="0" borderId="2" xfId="0" applyFont="1" applyFill="1" applyBorder="1" applyAlignment="1" applyProtection="1">
      <alignment horizontal="justify" vertical="center" wrapText="1"/>
      <protection locked="0"/>
    </xf>
    <xf numFmtId="14" fontId="1" fillId="0" borderId="2" xfId="0" applyNumberFormat="1" applyFont="1" applyFill="1" applyBorder="1" applyAlignment="1" applyProtection="1">
      <alignment horizontal="justify" vertical="center"/>
      <protection locked="0"/>
    </xf>
    <xf numFmtId="14" fontId="1" fillId="0" borderId="2" xfId="0" applyNumberFormat="1" applyFont="1" applyBorder="1" applyAlignment="1" applyProtection="1">
      <alignment horizontal="justify" vertical="center" wrapText="1"/>
      <protection locked="0"/>
    </xf>
    <xf numFmtId="0" fontId="1" fillId="0" borderId="2" xfId="0" applyFont="1" applyFill="1" applyBorder="1" applyAlignment="1" applyProtection="1">
      <alignment horizontal="justify" vertical="center"/>
      <protection locked="0"/>
    </xf>
    <xf numFmtId="0" fontId="1" fillId="0" borderId="2" xfId="0" applyFont="1" applyFill="1" applyBorder="1" applyAlignment="1" applyProtection="1">
      <alignment horizontal="center" vertical="center" textRotation="90"/>
      <protection locked="0"/>
    </xf>
    <xf numFmtId="0" fontId="1" fillId="0" borderId="0" xfId="0" applyFont="1" applyAlignment="1">
      <alignment horizontal="left" vertical="center"/>
    </xf>
    <xf numFmtId="0" fontId="4" fillId="14" borderId="2"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4"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center" vertical="center" wrapText="1"/>
      <protection locked="0"/>
    </xf>
    <xf numFmtId="0" fontId="1" fillId="3" borderId="0" xfId="0" applyFont="1" applyFill="1" applyAlignment="1">
      <alignment horizontal="left" vertical="center"/>
    </xf>
    <xf numFmtId="0" fontId="1" fillId="0" borderId="4"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hidden="1"/>
    </xf>
    <xf numFmtId="0" fontId="37" fillId="15" borderId="40" xfId="0" applyFont="1" applyFill="1" applyBorder="1" applyAlignment="1">
      <alignment horizontal="center" vertical="center" wrapText="1" readingOrder="1"/>
    </xf>
    <xf numFmtId="0" fontId="37" fillId="3" borderId="29"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xf numFmtId="0" fontId="2" fillId="0" borderId="4"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protection locked="0"/>
    </xf>
    <xf numFmtId="0" fontId="50" fillId="14" borderId="43" xfId="2" applyFont="1" applyFill="1" applyBorder="1" applyAlignment="1">
      <alignment horizontal="center" vertical="center" wrapText="1"/>
    </xf>
    <xf numFmtId="0" fontId="50" fillId="14" borderId="44" xfId="2" applyFont="1" applyFill="1" applyBorder="1" applyAlignment="1">
      <alignment horizontal="center" vertical="center" wrapText="1"/>
    </xf>
    <xf numFmtId="0" fontId="50" fillId="14" borderId="45"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3" xfId="2" quotePrefix="1" applyFont="1" applyBorder="1" applyAlignment="1">
      <alignment horizontal="left" vertical="center" wrapText="1"/>
    </xf>
    <xf numFmtId="0" fontId="49" fillId="0" borderId="64"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51" fillId="3" borderId="46" xfId="2" quotePrefix="1" applyFont="1" applyFill="1" applyBorder="1" applyAlignment="1">
      <alignment horizontal="left" vertical="top" wrapText="1"/>
    </xf>
    <xf numFmtId="0" fontId="52" fillId="3" borderId="47" xfId="2" quotePrefix="1" applyFont="1" applyFill="1" applyBorder="1" applyAlignment="1">
      <alignment horizontal="left" vertical="top" wrapText="1"/>
    </xf>
    <xf numFmtId="0" fontId="52" fillId="3" borderId="48"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49" xfId="3" applyFont="1" applyFill="1" applyBorder="1" applyAlignment="1">
      <alignment horizontal="center" vertical="center" wrapText="1"/>
    </xf>
    <xf numFmtId="0" fontId="54" fillId="14" borderId="50" xfId="3" applyFont="1" applyFill="1" applyBorder="1" applyAlignment="1">
      <alignment horizontal="center" vertical="center" wrapText="1"/>
    </xf>
    <xf numFmtId="0" fontId="54" fillId="14" borderId="51" xfId="2" applyFont="1" applyFill="1" applyBorder="1" applyAlignment="1">
      <alignment horizontal="center" vertical="center"/>
    </xf>
    <xf numFmtId="0" fontId="54"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54" fillId="3" borderId="53" xfId="3" applyFont="1" applyFill="1" applyBorder="1" applyAlignment="1">
      <alignment horizontal="left" vertical="top" wrapText="1" readingOrder="1"/>
    </xf>
    <xf numFmtId="0" fontId="54" fillId="3" borderId="54" xfId="3" applyFont="1" applyFill="1" applyBorder="1" applyAlignment="1">
      <alignment horizontal="left" vertical="top" wrapText="1" readingOrder="1"/>
    </xf>
    <xf numFmtId="0" fontId="55" fillId="3" borderId="55" xfId="2" applyFont="1" applyFill="1" applyBorder="1" applyAlignment="1">
      <alignment horizontal="justify" vertical="center" wrapText="1"/>
    </xf>
    <xf numFmtId="0" fontId="55" fillId="3" borderId="56"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5" fillId="3" borderId="59" xfId="2" applyFont="1" applyFill="1" applyBorder="1" applyAlignment="1">
      <alignment horizontal="justify" vertical="center" wrapText="1"/>
    </xf>
    <xf numFmtId="0" fontId="55" fillId="3" borderId="60"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66" xfId="0" applyFont="1" applyFill="1" applyBorder="1" applyAlignment="1">
      <alignment horizontal="left" vertical="center" wrapText="1"/>
    </xf>
    <xf numFmtId="0" fontId="54" fillId="3" borderId="67" xfId="0" applyFont="1" applyFill="1" applyBorder="1" applyAlignment="1">
      <alignment horizontal="left" vertical="center"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5" fillId="3" borderId="61" xfId="0" applyFont="1" applyFill="1" applyBorder="1" applyAlignment="1">
      <alignment horizontal="justify" vertical="center" wrapText="1"/>
    </xf>
    <xf numFmtId="0" fontId="55" fillId="3" borderId="62" xfId="0" applyFont="1" applyFill="1" applyBorder="1" applyAlignment="1">
      <alignment horizontal="justify" vertical="center" wrapText="1"/>
    </xf>
    <xf numFmtId="0" fontId="1" fillId="0" borderId="28" xfId="0" applyFont="1" applyBorder="1" applyAlignment="1">
      <alignment horizontal="center" vertical="center"/>
    </xf>
    <xf numFmtId="0" fontId="1" fillId="0" borderId="4"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4" xfId="0" applyFont="1" applyFill="1" applyBorder="1" applyAlignment="1" applyProtection="1">
      <alignment horizontal="justify" vertical="center" wrapText="1"/>
      <protection locked="0"/>
    </xf>
    <xf numFmtId="0" fontId="1" fillId="0" borderId="8"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7" fillId="0" borderId="6"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6"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14" borderId="2"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8" fillId="0" borderId="28" xfId="0" applyFont="1" applyBorder="1" applyAlignment="1">
      <alignment horizontal="center" vertical="center"/>
    </xf>
    <xf numFmtId="0" fontId="60" fillId="0" borderId="28" xfId="0" applyFont="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0" xfId="0" applyFont="1" applyFill="1" applyBorder="1" applyAlignment="1">
      <alignment horizontal="center" vertical="center" wrapText="1" readingOrder="1"/>
    </xf>
    <xf numFmtId="0" fontId="40" fillId="15" borderId="31" xfId="0" applyFont="1" applyFill="1" applyBorder="1" applyAlignment="1">
      <alignment horizontal="center" vertical="center" wrapText="1" readingOrder="1"/>
    </xf>
    <xf numFmtId="0" fontId="40" fillId="15" borderId="42"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9" xfId="0" applyFont="1" applyFill="1" applyBorder="1" applyAlignment="1">
      <alignment horizontal="center" vertical="center" wrapText="1" readingOrder="1"/>
    </xf>
    <xf numFmtId="0" fontId="37" fillId="15" borderId="40"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2" xfId="0" applyFont="1" applyFill="1" applyBorder="1" applyAlignment="1">
      <alignment horizontal="center" vertical="center" wrapText="1" readingOrder="1"/>
    </xf>
    <xf numFmtId="0" fontId="37" fillId="3" borderId="29"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xf numFmtId="9" fontId="1" fillId="0" borderId="4" xfId="0" applyNumberFormat="1" applyFont="1" applyBorder="1" applyAlignment="1" applyProtection="1">
      <alignment horizontal="justify" vertical="center" wrapText="1"/>
      <protection locked="0"/>
    </xf>
    <xf numFmtId="9" fontId="1" fillId="0" borderId="4" xfId="0" applyNumberFormat="1" applyFont="1" applyBorder="1" applyAlignment="1" applyProtection="1">
      <alignment horizontal="justify" vertical="center" wrapText="1"/>
      <protection hidden="1"/>
    </xf>
    <xf numFmtId="9" fontId="1" fillId="0" borderId="8" xfId="0" applyNumberFormat="1" applyFont="1" applyBorder="1" applyAlignment="1" applyProtection="1">
      <alignment horizontal="justify" vertical="center" wrapText="1"/>
      <protection locked="0"/>
    </xf>
    <xf numFmtId="9" fontId="1" fillId="0" borderId="8" xfId="0" applyNumberFormat="1" applyFont="1" applyBorder="1" applyAlignment="1" applyProtection="1">
      <alignment horizontal="justify" vertical="center" wrapText="1"/>
      <protection hidden="1"/>
    </xf>
    <xf numFmtId="9" fontId="1" fillId="0" borderId="4" xfId="0" applyNumberFormat="1" applyFont="1" applyBorder="1" applyAlignment="1" applyProtection="1">
      <alignment horizontal="justify" vertical="center" wrapText="1"/>
      <protection locked="0"/>
    </xf>
    <xf numFmtId="9" fontId="1" fillId="0" borderId="4" xfId="0" applyNumberFormat="1" applyFont="1" applyBorder="1" applyAlignment="1" applyProtection="1">
      <alignment horizontal="justify" vertical="center" wrapText="1"/>
      <protection hidden="1"/>
    </xf>
    <xf numFmtId="14" fontId="1" fillId="3" borderId="0" xfId="0" applyNumberFormat="1" applyFont="1" applyFill="1"/>
    <xf numFmtId="14" fontId="1" fillId="0" borderId="2" xfId="0" applyNumberFormat="1" applyFont="1" applyFill="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11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217715</xdr:colOff>
      <xdr:row>0</xdr:row>
      <xdr:rowOff>18143</xdr:rowOff>
    </xdr:from>
    <xdr:to>
      <xdr:col>1</xdr:col>
      <xdr:colOff>802822</xdr:colOff>
      <xdr:row>3</xdr:row>
      <xdr:rowOff>207719</xdr:rowOff>
    </xdr:to>
    <xdr:pic>
      <xdr:nvPicPr>
        <xdr:cNvPr id="2" name="2 Imagen" descr="C:\Users\AUXPLANEACION03\Desktop\Gobernacion_del_quindio.jpg">
          <a:extLst>
            <a:ext uri="{FF2B5EF4-FFF2-40B4-BE49-F238E27FC236}">
              <a16:creationId xmlns:a16="http://schemas.microsoft.com/office/drawing/2014/main" id="{9C2BE7AC-429A-44EE-958F-B3422AF3D1C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7715" y="18143"/>
          <a:ext cx="857250" cy="10876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infra39/Desktop/EVIDENCIAS/CONTROL%20INTERNO/3.%20RIESGOS%20INSTITUCIONALES/MR-INF-01-V10_Mapa_riesgos_Infraestruct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1" zoomScale="120" zoomScaleNormal="120" workbookViewId="0">
      <selection activeCell="E20" sqref="E20:F20"/>
    </sheetView>
  </sheetViews>
  <sheetFormatPr baseColWidth="10" defaultColWidth="11.42578125" defaultRowHeight="15" x14ac:dyDescent="0.25"/>
  <cols>
    <col min="1" max="1" width="2.85546875" style="91" customWidth="1"/>
    <col min="2" max="3" width="24.7109375" style="91" customWidth="1"/>
    <col min="4" max="4" width="16" style="91" customWidth="1"/>
    <col min="5" max="5" width="24.7109375" style="91" customWidth="1"/>
    <col min="6" max="6" width="27.7109375" style="91" customWidth="1"/>
    <col min="7" max="8" width="24.7109375" style="91" customWidth="1"/>
    <col min="9" max="16384" width="11.42578125" style="91"/>
  </cols>
  <sheetData>
    <row r="1" spans="2:8" ht="15.75" thickBot="1" x14ac:dyDescent="0.3"/>
    <row r="2" spans="2:8" ht="18" x14ac:dyDescent="0.25">
      <c r="B2" s="162" t="s">
        <v>0</v>
      </c>
      <c r="C2" s="163"/>
      <c r="D2" s="163"/>
      <c r="E2" s="163"/>
      <c r="F2" s="163"/>
      <c r="G2" s="163"/>
      <c r="H2" s="164"/>
    </row>
    <row r="3" spans="2:8" x14ac:dyDescent="0.25">
      <c r="B3" s="92"/>
      <c r="C3" s="93"/>
      <c r="D3" s="93"/>
      <c r="E3" s="93"/>
      <c r="F3" s="93"/>
      <c r="G3" s="93"/>
      <c r="H3" s="94"/>
    </row>
    <row r="4" spans="2:8" ht="63" customHeight="1" x14ac:dyDescent="0.25">
      <c r="B4" s="165" t="s">
        <v>1</v>
      </c>
      <c r="C4" s="166"/>
      <c r="D4" s="166"/>
      <c r="E4" s="166"/>
      <c r="F4" s="166"/>
      <c r="G4" s="166"/>
      <c r="H4" s="167"/>
    </row>
    <row r="5" spans="2:8" ht="63" customHeight="1" x14ac:dyDescent="0.25">
      <c r="B5" s="168"/>
      <c r="C5" s="169"/>
      <c r="D5" s="169"/>
      <c r="E5" s="169"/>
      <c r="F5" s="169"/>
      <c r="G5" s="169"/>
      <c r="H5" s="170"/>
    </row>
    <row r="6" spans="2:8" ht="16.5" x14ac:dyDescent="0.25">
      <c r="B6" s="171" t="s">
        <v>2</v>
      </c>
      <c r="C6" s="172"/>
      <c r="D6" s="172"/>
      <c r="E6" s="172"/>
      <c r="F6" s="172"/>
      <c r="G6" s="172"/>
      <c r="H6" s="173"/>
    </row>
    <row r="7" spans="2:8" ht="95.25" customHeight="1" x14ac:dyDescent="0.25">
      <c r="B7" s="181" t="s">
        <v>3</v>
      </c>
      <c r="C7" s="182"/>
      <c r="D7" s="182"/>
      <c r="E7" s="182"/>
      <c r="F7" s="182"/>
      <c r="G7" s="182"/>
      <c r="H7" s="183"/>
    </row>
    <row r="8" spans="2:8" ht="16.5" x14ac:dyDescent="0.25">
      <c r="B8" s="124"/>
      <c r="C8" s="125"/>
      <c r="D8" s="125"/>
      <c r="E8" s="125"/>
      <c r="F8" s="125"/>
      <c r="G8" s="125"/>
      <c r="H8" s="126"/>
    </row>
    <row r="9" spans="2:8" ht="16.5" customHeight="1" x14ac:dyDescent="0.25">
      <c r="B9" s="174" t="s">
        <v>4</v>
      </c>
      <c r="C9" s="175"/>
      <c r="D9" s="175"/>
      <c r="E9" s="175"/>
      <c r="F9" s="175"/>
      <c r="G9" s="175"/>
      <c r="H9" s="176"/>
    </row>
    <row r="10" spans="2:8" ht="44.25" customHeight="1" x14ac:dyDescent="0.25">
      <c r="B10" s="174"/>
      <c r="C10" s="175"/>
      <c r="D10" s="175"/>
      <c r="E10" s="175"/>
      <c r="F10" s="175"/>
      <c r="G10" s="175"/>
      <c r="H10" s="176"/>
    </row>
    <row r="11" spans="2:8" ht="15.75" thickBot="1" x14ac:dyDescent="0.3">
      <c r="B11" s="113"/>
      <c r="C11" s="116"/>
      <c r="D11" s="121"/>
      <c r="E11" s="122"/>
      <c r="F11" s="122"/>
      <c r="G11" s="123"/>
      <c r="H11" s="117"/>
    </row>
    <row r="12" spans="2:8" ht="15.75" thickTop="1" x14ac:dyDescent="0.25">
      <c r="B12" s="113"/>
      <c r="C12" s="177" t="s">
        <v>5</v>
      </c>
      <c r="D12" s="178"/>
      <c r="E12" s="179" t="s">
        <v>6</v>
      </c>
      <c r="F12" s="180"/>
      <c r="G12" s="116"/>
      <c r="H12" s="117"/>
    </row>
    <row r="13" spans="2:8" ht="35.25" customHeight="1" x14ac:dyDescent="0.25">
      <c r="B13" s="113"/>
      <c r="C13" s="184" t="s">
        <v>7</v>
      </c>
      <c r="D13" s="185"/>
      <c r="E13" s="186" t="s">
        <v>8</v>
      </c>
      <c r="F13" s="187"/>
      <c r="G13" s="116"/>
      <c r="H13" s="117"/>
    </row>
    <row r="14" spans="2:8" ht="17.25" customHeight="1" x14ac:dyDescent="0.25">
      <c r="B14" s="113"/>
      <c r="C14" s="184" t="s">
        <v>9</v>
      </c>
      <c r="D14" s="185"/>
      <c r="E14" s="186" t="s">
        <v>10</v>
      </c>
      <c r="F14" s="187"/>
      <c r="G14" s="116"/>
      <c r="H14" s="117"/>
    </row>
    <row r="15" spans="2:8" ht="19.5" customHeight="1" x14ac:dyDescent="0.25">
      <c r="B15" s="113"/>
      <c r="C15" s="184" t="s">
        <v>11</v>
      </c>
      <c r="D15" s="185"/>
      <c r="E15" s="186" t="s">
        <v>12</v>
      </c>
      <c r="F15" s="187"/>
      <c r="G15" s="116"/>
      <c r="H15" s="117"/>
    </row>
    <row r="16" spans="2:8" ht="69.75" customHeight="1" x14ac:dyDescent="0.25">
      <c r="B16" s="113"/>
      <c r="C16" s="184" t="s">
        <v>13</v>
      </c>
      <c r="D16" s="185"/>
      <c r="E16" s="186" t="s">
        <v>14</v>
      </c>
      <c r="F16" s="187"/>
      <c r="G16" s="116"/>
      <c r="H16" s="117"/>
    </row>
    <row r="17" spans="2:8" ht="34.5" customHeight="1" x14ac:dyDescent="0.25">
      <c r="B17" s="113"/>
      <c r="C17" s="188" t="s">
        <v>15</v>
      </c>
      <c r="D17" s="189"/>
      <c r="E17" s="190" t="s">
        <v>16</v>
      </c>
      <c r="F17" s="191"/>
      <c r="G17" s="116"/>
      <c r="H17" s="117"/>
    </row>
    <row r="18" spans="2:8" ht="27.75" customHeight="1" x14ac:dyDescent="0.25">
      <c r="B18" s="113"/>
      <c r="C18" s="188" t="s">
        <v>17</v>
      </c>
      <c r="D18" s="189"/>
      <c r="E18" s="190" t="s">
        <v>18</v>
      </c>
      <c r="F18" s="191"/>
      <c r="G18" s="116"/>
      <c r="H18" s="117"/>
    </row>
    <row r="19" spans="2:8" ht="28.5" customHeight="1" x14ac:dyDescent="0.25">
      <c r="B19" s="113"/>
      <c r="C19" s="188" t="s">
        <v>19</v>
      </c>
      <c r="D19" s="189"/>
      <c r="E19" s="190" t="s">
        <v>20</v>
      </c>
      <c r="F19" s="191"/>
      <c r="G19" s="116"/>
      <c r="H19" s="117"/>
    </row>
    <row r="20" spans="2:8" ht="72.75" customHeight="1" x14ac:dyDescent="0.25">
      <c r="B20" s="113"/>
      <c r="C20" s="188" t="s">
        <v>21</v>
      </c>
      <c r="D20" s="189"/>
      <c r="E20" s="190" t="s">
        <v>22</v>
      </c>
      <c r="F20" s="191"/>
      <c r="G20" s="116"/>
      <c r="H20" s="117"/>
    </row>
    <row r="21" spans="2:8" ht="64.5" customHeight="1" x14ac:dyDescent="0.25">
      <c r="B21" s="113"/>
      <c r="C21" s="188" t="s">
        <v>23</v>
      </c>
      <c r="D21" s="189"/>
      <c r="E21" s="190" t="s">
        <v>24</v>
      </c>
      <c r="F21" s="191"/>
      <c r="G21" s="116"/>
      <c r="H21" s="117"/>
    </row>
    <row r="22" spans="2:8" ht="71.25" customHeight="1" x14ac:dyDescent="0.25">
      <c r="B22" s="113"/>
      <c r="C22" s="188" t="s">
        <v>25</v>
      </c>
      <c r="D22" s="189"/>
      <c r="E22" s="190" t="s">
        <v>26</v>
      </c>
      <c r="F22" s="191"/>
      <c r="G22" s="116"/>
      <c r="H22" s="117"/>
    </row>
    <row r="23" spans="2:8" ht="55.5" customHeight="1" x14ac:dyDescent="0.25">
      <c r="B23" s="113"/>
      <c r="C23" s="195" t="s">
        <v>27</v>
      </c>
      <c r="D23" s="196"/>
      <c r="E23" s="190" t="s">
        <v>28</v>
      </c>
      <c r="F23" s="191"/>
      <c r="G23" s="116"/>
      <c r="H23" s="117"/>
    </row>
    <row r="24" spans="2:8" ht="42" customHeight="1" x14ac:dyDescent="0.25">
      <c r="B24" s="113"/>
      <c r="C24" s="195" t="s">
        <v>29</v>
      </c>
      <c r="D24" s="196"/>
      <c r="E24" s="190" t="s">
        <v>30</v>
      </c>
      <c r="F24" s="191"/>
      <c r="G24" s="116"/>
      <c r="H24" s="117"/>
    </row>
    <row r="25" spans="2:8" ht="59.25" customHeight="1" x14ac:dyDescent="0.25">
      <c r="B25" s="113"/>
      <c r="C25" s="195" t="s">
        <v>31</v>
      </c>
      <c r="D25" s="196"/>
      <c r="E25" s="190" t="s">
        <v>32</v>
      </c>
      <c r="F25" s="191"/>
      <c r="G25" s="116"/>
      <c r="H25" s="117"/>
    </row>
    <row r="26" spans="2:8" ht="23.25" customHeight="1" x14ac:dyDescent="0.25">
      <c r="B26" s="113"/>
      <c r="C26" s="195" t="s">
        <v>33</v>
      </c>
      <c r="D26" s="196"/>
      <c r="E26" s="190" t="s">
        <v>34</v>
      </c>
      <c r="F26" s="191"/>
      <c r="G26" s="116"/>
      <c r="H26" s="117"/>
    </row>
    <row r="27" spans="2:8" ht="30.75" customHeight="1" x14ac:dyDescent="0.25">
      <c r="B27" s="113"/>
      <c r="C27" s="195" t="s">
        <v>35</v>
      </c>
      <c r="D27" s="196"/>
      <c r="E27" s="190" t="s">
        <v>36</v>
      </c>
      <c r="F27" s="191"/>
      <c r="G27" s="116"/>
      <c r="H27" s="117"/>
    </row>
    <row r="28" spans="2:8" ht="35.25" customHeight="1" x14ac:dyDescent="0.25">
      <c r="B28" s="113"/>
      <c r="C28" s="195" t="s">
        <v>37</v>
      </c>
      <c r="D28" s="196"/>
      <c r="E28" s="190" t="s">
        <v>38</v>
      </c>
      <c r="F28" s="191"/>
      <c r="G28" s="116"/>
      <c r="H28" s="117"/>
    </row>
    <row r="29" spans="2:8" ht="33" customHeight="1" x14ac:dyDescent="0.25">
      <c r="B29" s="113"/>
      <c r="C29" s="195" t="s">
        <v>37</v>
      </c>
      <c r="D29" s="196"/>
      <c r="E29" s="190" t="s">
        <v>38</v>
      </c>
      <c r="F29" s="191"/>
      <c r="G29" s="116"/>
      <c r="H29" s="117"/>
    </row>
    <row r="30" spans="2:8" ht="30" customHeight="1" x14ac:dyDescent="0.25">
      <c r="B30" s="113"/>
      <c r="C30" s="195" t="s">
        <v>39</v>
      </c>
      <c r="D30" s="196"/>
      <c r="E30" s="190" t="s">
        <v>40</v>
      </c>
      <c r="F30" s="191"/>
      <c r="G30" s="116"/>
      <c r="H30" s="117"/>
    </row>
    <row r="31" spans="2:8" ht="35.25" customHeight="1" x14ac:dyDescent="0.25">
      <c r="B31" s="113"/>
      <c r="C31" s="195" t="s">
        <v>41</v>
      </c>
      <c r="D31" s="196"/>
      <c r="E31" s="190" t="s">
        <v>42</v>
      </c>
      <c r="F31" s="191"/>
      <c r="G31" s="116"/>
      <c r="H31" s="117"/>
    </row>
    <row r="32" spans="2:8" ht="31.5" customHeight="1" x14ac:dyDescent="0.25">
      <c r="B32" s="113"/>
      <c r="C32" s="195" t="s">
        <v>43</v>
      </c>
      <c r="D32" s="196"/>
      <c r="E32" s="190" t="s">
        <v>44</v>
      </c>
      <c r="F32" s="191"/>
      <c r="G32" s="116"/>
      <c r="H32" s="117"/>
    </row>
    <row r="33" spans="2:8" ht="35.25" customHeight="1" x14ac:dyDescent="0.25">
      <c r="B33" s="113"/>
      <c r="C33" s="195" t="s">
        <v>45</v>
      </c>
      <c r="D33" s="196"/>
      <c r="E33" s="190" t="s">
        <v>46</v>
      </c>
      <c r="F33" s="191"/>
      <c r="G33" s="116"/>
      <c r="H33" s="117"/>
    </row>
    <row r="34" spans="2:8" ht="59.25" customHeight="1" x14ac:dyDescent="0.25">
      <c r="B34" s="113"/>
      <c r="C34" s="195" t="s">
        <v>47</v>
      </c>
      <c r="D34" s="196"/>
      <c r="E34" s="190" t="s">
        <v>48</v>
      </c>
      <c r="F34" s="191"/>
      <c r="G34" s="116"/>
      <c r="H34" s="117"/>
    </row>
    <row r="35" spans="2:8" ht="29.25" customHeight="1" x14ac:dyDescent="0.25">
      <c r="B35" s="113"/>
      <c r="C35" s="195" t="s">
        <v>49</v>
      </c>
      <c r="D35" s="196"/>
      <c r="E35" s="190" t="s">
        <v>50</v>
      </c>
      <c r="F35" s="191"/>
      <c r="G35" s="116"/>
      <c r="H35" s="117"/>
    </row>
    <row r="36" spans="2:8" ht="82.5" customHeight="1" x14ac:dyDescent="0.25">
      <c r="B36" s="113"/>
      <c r="C36" s="195" t="s">
        <v>51</v>
      </c>
      <c r="D36" s="196"/>
      <c r="E36" s="190" t="s">
        <v>52</v>
      </c>
      <c r="F36" s="191"/>
      <c r="G36" s="116"/>
      <c r="H36" s="117"/>
    </row>
    <row r="37" spans="2:8" ht="46.5" customHeight="1" x14ac:dyDescent="0.25">
      <c r="B37" s="113"/>
      <c r="C37" s="195" t="s">
        <v>53</v>
      </c>
      <c r="D37" s="196"/>
      <c r="E37" s="190" t="s">
        <v>54</v>
      </c>
      <c r="F37" s="191"/>
      <c r="G37" s="116"/>
      <c r="H37" s="117"/>
    </row>
    <row r="38" spans="2:8" ht="6.75" customHeight="1" thickBot="1" x14ac:dyDescent="0.3">
      <c r="B38" s="113"/>
      <c r="C38" s="197"/>
      <c r="D38" s="198"/>
      <c r="E38" s="199"/>
      <c r="F38" s="200"/>
      <c r="G38" s="116"/>
      <c r="H38" s="117"/>
    </row>
    <row r="39" spans="2:8" ht="15.75" thickTop="1" x14ac:dyDescent="0.25">
      <c r="B39" s="113"/>
      <c r="C39" s="114"/>
      <c r="D39" s="114"/>
      <c r="E39" s="115"/>
      <c r="F39" s="115"/>
      <c r="G39" s="116"/>
      <c r="H39" s="117"/>
    </row>
    <row r="40" spans="2:8" ht="21" customHeight="1" x14ac:dyDescent="0.25">
      <c r="B40" s="192" t="s">
        <v>55</v>
      </c>
      <c r="C40" s="193"/>
      <c r="D40" s="193"/>
      <c r="E40" s="193"/>
      <c r="F40" s="193"/>
      <c r="G40" s="193"/>
      <c r="H40" s="194"/>
    </row>
    <row r="41" spans="2:8" ht="20.25" customHeight="1" x14ac:dyDescent="0.25">
      <c r="B41" s="192" t="s">
        <v>56</v>
      </c>
      <c r="C41" s="193"/>
      <c r="D41" s="193"/>
      <c r="E41" s="193"/>
      <c r="F41" s="193"/>
      <c r="G41" s="193"/>
      <c r="H41" s="194"/>
    </row>
    <row r="42" spans="2:8" ht="20.25" customHeight="1" x14ac:dyDescent="0.25">
      <c r="B42" s="192" t="s">
        <v>57</v>
      </c>
      <c r="C42" s="193"/>
      <c r="D42" s="193"/>
      <c r="E42" s="193"/>
      <c r="F42" s="193"/>
      <c r="G42" s="193"/>
      <c r="H42" s="194"/>
    </row>
    <row r="43" spans="2:8" ht="20.25" customHeight="1" x14ac:dyDescent="0.25">
      <c r="B43" s="192" t="s">
        <v>58</v>
      </c>
      <c r="C43" s="193"/>
      <c r="D43" s="193"/>
      <c r="E43" s="193"/>
      <c r="F43" s="193"/>
      <c r="G43" s="193"/>
      <c r="H43" s="194"/>
    </row>
    <row r="44" spans="2:8" x14ac:dyDescent="0.25">
      <c r="B44" s="192" t="s">
        <v>59</v>
      </c>
      <c r="C44" s="193"/>
      <c r="D44" s="193"/>
      <c r="E44" s="193"/>
      <c r="F44" s="193"/>
      <c r="G44" s="193"/>
      <c r="H44" s="194"/>
    </row>
    <row r="45" spans="2:8" ht="15.75" thickBot="1" x14ac:dyDescent="0.3">
      <c r="B45" s="118"/>
      <c r="C45" s="119"/>
      <c r="D45" s="119"/>
      <c r="E45" s="119"/>
      <c r="F45" s="119"/>
      <c r="G45" s="119"/>
      <c r="H45" s="120"/>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P27"/>
  <sheetViews>
    <sheetView showGridLines="0" tabSelected="1" zoomScale="70" zoomScaleNormal="70" workbookViewId="0">
      <selection activeCell="C12" sqref="C12:C13"/>
    </sheetView>
  </sheetViews>
  <sheetFormatPr baseColWidth="10" defaultColWidth="11.42578125" defaultRowHeight="16.5" x14ac:dyDescent="0.3"/>
  <cols>
    <col min="1" max="1" width="4" style="2" bestFit="1" customWidth="1"/>
    <col min="2" max="2" width="14.140625" style="2" customWidth="1"/>
    <col min="3" max="3" width="31.42578125" style="2" customWidth="1"/>
    <col min="4" max="4" width="31.28515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customWidth="1"/>
    <col min="12" max="12" width="17.5703125" style="1" customWidth="1"/>
    <col min="13" max="13" width="6.28515625" style="1" bestFit="1" customWidth="1"/>
    <col min="14" max="14" width="16" style="1" customWidth="1"/>
    <col min="15" max="15" width="5.85546875" style="1" customWidth="1"/>
    <col min="16" max="16" width="49.14062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5.85546875" style="1" bestFit="1" customWidth="1"/>
    <col min="32" max="32" width="18.85546875" style="1" customWidth="1"/>
    <col min="33" max="33" width="19.7109375" style="1" customWidth="1"/>
    <col min="34" max="34" width="16.42578125" style="1" customWidth="1"/>
    <col min="35" max="35" width="28.140625" style="1" customWidth="1"/>
    <col min="36" max="36" width="21" style="1" customWidth="1"/>
    <col min="37" max="37" width="14" style="1" bestFit="1" customWidth="1"/>
    <col min="38" max="38" width="16.7109375" style="1" bestFit="1" customWidth="1"/>
    <col min="39" max="39" width="13.140625" style="133" bestFit="1" customWidth="1"/>
    <col min="40" max="40" width="26.7109375" style="1" bestFit="1" customWidth="1"/>
    <col min="41" max="42" width="14" style="1" bestFit="1" customWidth="1"/>
    <col min="43" max="43" width="16.7109375" style="1" bestFit="1" customWidth="1"/>
    <col min="44" max="44" width="13.140625" style="133" bestFit="1" customWidth="1"/>
    <col min="45" max="45" width="26.7109375" style="1" bestFit="1" customWidth="1"/>
    <col min="46" max="46" width="14" style="1" bestFit="1" customWidth="1"/>
    <col min="47" max="16384" width="11.42578125" style="1"/>
  </cols>
  <sheetData>
    <row r="1" spans="1:68" ht="24" customHeight="1" x14ac:dyDescent="0.3">
      <c r="A1" s="201"/>
      <c r="B1" s="201"/>
      <c r="C1" s="251" t="s">
        <v>60</v>
      </c>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127" t="s">
        <v>61</v>
      </c>
      <c r="AT1" s="127" t="s">
        <v>62</v>
      </c>
    </row>
    <row r="2" spans="1:68" ht="24" customHeight="1" x14ac:dyDescent="0.3">
      <c r="A2" s="201"/>
      <c r="B2" s="201"/>
      <c r="C2" s="252" t="s">
        <v>63</v>
      </c>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128" t="s">
        <v>64</v>
      </c>
      <c r="AT2" s="129">
        <v>12</v>
      </c>
    </row>
    <row r="3" spans="1:68" ht="24" customHeight="1" x14ac:dyDescent="0.3">
      <c r="A3" s="201"/>
      <c r="B3" s="201"/>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128" t="s">
        <v>65</v>
      </c>
      <c r="AT3" s="131">
        <v>45828</v>
      </c>
      <c r="AU3" s="8"/>
      <c r="AV3" s="8"/>
      <c r="AW3" s="8"/>
      <c r="AX3" s="8"/>
      <c r="AY3" s="8"/>
      <c r="AZ3" s="8"/>
      <c r="BA3" s="8"/>
      <c r="BB3" s="8"/>
      <c r="BC3" s="8"/>
      <c r="BD3" s="8"/>
      <c r="BE3" s="8"/>
      <c r="BF3" s="8"/>
      <c r="BG3" s="8"/>
      <c r="BH3" s="8"/>
      <c r="BI3" s="8"/>
      <c r="BJ3" s="8"/>
      <c r="BK3" s="8"/>
      <c r="BL3" s="8"/>
      <c r="BM3" s="8"/>
      <c r="BN3" s="8"/>
      <c r="BO3" s="8"/>
      <c r="BP3" s="8"/>
    </row>
    <row r="4" spans="1:68" ht="24" customHeight="1" x14ac:dyDescent="0.3">
      <c r="A4" s="201"/>
      <c r="B4" s="201"/>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128" t="s">
        <v>66</v>
      </c>
      <c r="AT4" s="129" t="s">
        <v>67</v>
      </c>
      <c r="AU4" s="8"/>
      <c r="AV4" s="8"/>
      <c r="AW4" s="8"/>
      <c r="AX4" s="8"/>
      <c r="AY4" s="8"/>
      <c r="AZ4" s="8"/>
      <c r="BA4" s="8"/>
      <c r="BB4" s="8"/>
      <c r="BC4" s="8"/>
      <c r="BD4" s="8"/>
      <c r="BE4" s="8"/>
      <c r="BF4" s="8"/>
      <c r="BG4" s="8"/>
      <c r="BH4" s="8"/>
      <c r="BI4" s="8"/>
      <c r="BJ4" s="8"/>
      <c r="BK4" s="8"/>
      <c r="BL4" s="8"/>
      <c r="BM4" s="8"/>
      <c r="BN4" s="8"/>
      <c r="BO4" s="8"/>
      <c r="BP4" s="8"/>
    </row>
    <row r="5" spans="1:68" x14ac:dyDescent="0.3">
      <c r="A5" s="29"/>
      <c r="B5" s="153"/>
      <c r="C5" s="29"/>
      <c r="D5" s="29"/>
      <c r="E5" s="8"/>
      <c r="F5" s="2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134"/>
      <c r="AN5" s="8"/>
      <c r="AO5" s="8"/>
      <c r="AP5" s="8"/>
      <c r="AQ5" s="8"/>
      <c r="AR5" s="134"/>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x14ac:dyDescent="0.3">
      <c r="A6" s="219" t="s">
        <v>68</v>
      </c>
      <c r="B6" s="220"/>
      <c r="C6" s="243" t="s">
        <v>69</v>
      </c>
      <c r="D6" s="244"/>
      <c r="E6" s="244"/>
      <c r="F6" s="244"/>
      <c r="G6" s="244"/>
      <c r="H6" s="244"/>
      <c r="I6" s="244"/>
      <c r="J6" s="244"/>
      <c r="K6" s="244"/>
      <c r="L6" s="244"/>
      <c r="M6" s="244"/>
      <c r="N6" s="245"/>
      <c r="O6" s="246"/>
      <c r="P6" s="246"/>
      <c r="Q6" s="246"/>
      <c r="R6" s="8"/>
      <c r="S6" s="8"/>
      <c r="T6" s="8"/>
      <c r="U6" s="8"/>
      <c r="V6" s="8"/>
      <c r="W6" s="8"/>
      <c r="X6" s="8"/>
      <c r="Y6" s="8"/>
      <c r="Z6" s="8"/>
      <c r="AA6" s="8"/>
      <c r="AB6" s="8"/>
      <c r="AC6" s="8"/>
      <c r="AD6" s="8"/>
      <c r="AE6" s="8"/>
      <c r="AF6" s="8"/>
      <c r="AG6" s="8"/>
      <c r="AH6" s="8"/>
      <c r="AI6" s="8"/>
      <c r="AJ6" s="8"/>
      <c r="AK6" s="8"/>
      <c r="AL6" s="8"/>
      <c r="AM6" s="134"/>
      <c r="AN6" s="8"/>
      <c r="AO6" s="8"/>
      <c r="AP6" s="8"/>
      <c r="AQ6" s="8"/>
      <c r="AR6" s="134"/>
      <c r="AS6" s="8"/>
      <c r="AT6" s="8"/>
      <c r="AU6" s="8"/>
      <c r="AV6" s="8"/>
      <c r="AW6" s="8"/>
      <c r="AX6" s="8"/>
      <c r="AY6" s="8"/>
      <c r="AZ6" s="8"/>
      <c r="BA6" s="8"/>
      <c r="BB6" s="8"/>
      <c r="BC6" s="8"/>
      <c r="BD6" s="8"/>
      <c r="BE6" s="8"/>
      <c r="BF6" s="8"/>
      <c r="BG6" s="8"/>
      <c r="BH6" s="8"/>
      <c r="BI6" s="8"/>
      <c r="BJ6" s="8"/>
      <c r="BK6" s="8"/>
      <c r="BL6" s="8"/>
      <c r="BM6" s="8"/>
      <c r="BN6" s="8"/>
      <c r="BO6" s="8"/>
      <c r="BP6" s="8"/>
    </row>
    <row r="7" spans="1:68" ht="45.75" customHeight="1" x14ac:dyDescent="0.3">
      <c r="A7" s="219" t="s">
        <v>70</v>
      </c>
      <c r="B7" s="220"/>
      <c r="C7" s="237" t="s">
        <v>71</v>
      </c>
      <c r="D7" s="238"/>
      <c r="E7" s="238"/>
      <c r="F7" s="238"/>
      <c r="G7" s="238"/>
      <c r="H7" s="238"/>
      <c r="I7" s="238"/>
      <c r="J7" s="238"/>
      <c r="K7" s="238"/>
      <c r="L7" s="238"/>
      <c r="M7" s="238"/>
      <c r="N7" s="239"/>
      <c r="O7" s="140"/>
      <c r="P7" s="8"/>
      <c r="Q7" s="8"/>
      <c r="R7" s="8"/>
      <c r="S7" s="8"/>
      <c r="T7" s="8"/>
      <c r="U7" s="8"/>
      <c r="V7" s="8"/>
      <c r="W7" s="8"/>
      <c r="X7" s="8"/>
      <c r="Y7" s="8"/>
      <c r="Z7" s="8"/>
      <c r="AA7" s="8"/>
      <c r="AB7" s="8"/>
      <c r="AC7" s="8"/>
      <c r="AD7" s="8"/>
      <c r="AE7" s="8"/>
      <c r="AF7" s="8"/>
      <c r="AG7" s="8"/>
      <c r="AH7" s="8"/>
      <c r="AI7" s="8"/>
      <c r="AJ7" s="8"/>
      <c r="AK7" s="8"/>
      <c r="AL7" s="8"/>
      <c r="AM7" s="134"/>
      <c r="AN7" s="8"/>
      <c r="AO7" s="8"/>
      <c r="AP7" s="8"/>
      <c r="AQ7" s="8"/>
      <c r="AR7" s="134"/>
      <c r="AS7" s="8"/>
      <c r="AT7" s="8"/>
      <c r="AU7" s="8"/>
      <c r="AV7" s="8"/>
      <c r="AW7" s="8"/>
      <c r="AX7" s="8"/>
      <c r="AY7" s="8"/>
      <c r="AZ7" s="8"/>
      <c r="BA7" s="8"/>
      <c r="BB7" s="8"/>
      <c r="BC7" s="8"/>
      <c r="BD7" s="8"/>
      <c r="BE7" s="8"/>
      <c r="BF7" s="8"/>
      <c r="BG7" s="8"/>
      <c r="BH7" s="8"/>
      <c r="BI7" s="8"/>
      <c r="BJ7" s="8"/>
      <c r="BK7" s="8"/>
      <c r="BL7" s="8"/>
      <c r="BM7" s="8"/>
      <c r="BN7" s="8"/>
      <c r="BO7" s="8"/>
      <c r="BP7" s="8"/>
    </row>
    <row r="8" spans="1:68" ht="69.75" customHeight="1" x14ac:dyDescent="0.3">
      <c r="A8" s="219" t="s">
        <v>72</v>
      </c>
      <c r="B8" s="220"/>
      <c r="C8" s="237" t="s">
        <v>73</v>
      </c>
      <c r="D8" s="240"/>
      <c r="E8" s="240"/>
      <c r="F8" s="240"/>
      <c r="G8" s="240"/>
      <c r="H8" s="240"/>
      <c r="I8" s="240"/>
      <c r="J8" s="240"/>
      <c r="K8" s="240"/>
      <c r="L8" s="240"/>
      <c r="M8" s="240"/>
      <c r="N8" s="241"/>
      <c r="O8" s="140"/>
      <c r="P8" s="8"/>
      <c r="Q8" s="8"/>
      <c r="R8" s="8"/>
      <c r="S8" s="8"/>
      <c r="T8" s="8"/>
      <c r="U8" s="8"/>
      <c r="V8" s="8"/>
      <c r="W8" s="8"/>
      <c r="X8" s="8"/>
      <c r="Y8" s="8"/>
      <c r="Z8" s="8"/>
      <c r="AA8" s="8"/>
      <c r="AB8" s="8"/>
      <c r="AC8" s="8"/>
      <c r="AD8" s="8"/>
      <c r="AE8" s="8"/>
      <c r="AF8" s="8"/>
      <c r="AG8" s="8"/>
      <c r="AH8" s="8"/>
      <c r="AI8" s="8"/>
      <c r="AJ8" s="8"/>
      <c r="AK8" s="8"/>
      <c r="AL8" s="8"/>
      <c r="AM8" s="134"/>
      <c r="AN8" s="8"/>
      <c r="AO8" s="8"/>
      <c r="AP8" s="8"/>
      <c r="AQ8" s="8"/>
      <c r="AR8" s="134"/>
      <c r="AS8" s="8"/>
      <c r="AT8" s="8"/>
      <c r="AU8" s="8"/>
      <c r="AV8" s="8"/>
      <c r="AW8" s="8"/>
      <c r="AX8" s="8"/>
      <c r="AY8" s="8"/>
      <c r="AZ8" s="8"/>
      <c r="BA8" s="8"/>
      <c r="BB8" s="8"/>
      <c r="BC8" s="8"/>
      <c r="BD8" s="8"/>
      <c r="BE8" s="8"/>
      <c r="BF8" s="8"/>
      <c r="BG8" s="8"/>
      <c r="BH8" s="8"/>
      <c r="BI8" s="8"/>
      <c r="BJ8" s="8"/>
      <c r="BK8" s="8"/>
      <c r="BL8" s="8"/>
      <c r="BM8" s="8"/>
      <c r="BN8" s="8"/>
      <c r="BO8" s="8"/>
      <c r="BP8" s="8"/>
    </row>
    <row r="9" spans="1:68" ht="24" customHeight="1" x14ac:dyDescent="0.3">
      <c r="A9" s="253" t="s">
        <v>74</v>
      </c>
      <c r="B9" s="254"/>
      <c r="C9" s="254"/>
      <c r="D9" s="254"/>
      <c r="E9" s="254"/>
      <c r="F9" s="254"/>
      <c r="G9" s="255"/>
      <c r="H9" s="253" t="s">
        <v>75</v>
      </c>
      <c r="I9" s="254"/>
      <c r="J9" s="254"/>
      <c r="K9" s="254"/>
      <c r="L9" s="254"/>
      <c r="M9" s="254"/>
      <c r="N9" s="255"/>
      <c r="O9" s="253" t="s">
        <v>76</v>
      </c>
      <c r="P9" s="254"/>
      <c r="Q9" s="254"/>
      <c r="R9" s="254"/>
      <c r="S9" s="254"/>
      <c r="T9" s="254"/>
      <c r="U9" s="254"/>
      <c r="V9" s="254"/>
      <c r="W9" s="255"/>
      <c r="X9" s="253" t="s">
        <v>77</v>
      </c>
      <c r="Y9" s="254"/>
      <c r="Z9" s="254"/>
      <c r="AA9" s="254"/>
      <c r="AB9" s="254"/>
      <c r="AC9" s="254"/>
      <c r="AD9" s="255"/>
      <c r="AE9" s="253" t="s">
        <v>78</v>
      </c>
      <c r="AF9" s="254"/>
      <c r="AG9" s="254"/>
      <c r="AH9" s="254"/>
      <c r="AI9" s="254"/>
      <c r="AJ9" s="255"/>
      <c r="AK9" s="218" t="s">
        <v>79</v>
      </c>
      <c r="AL9" s="218"/>
      <c r="AM9" s="218"/>
      <c r="AN9" s="218"/>
      <c r="AO9" s="218"/>
      <c r="AP9" s="218"/>
      <c r="AQ9" s="218"/>
      <c r="AR9" s="218"/>
      <c r="AS9" s="218"/>
      <c r="AT9" s="218"/>
      <c r="AU9" s="8"/>
      <c r="AV9" s="8"/>
      <c r="AW9" s="8"/>
      <c r="AX9" s="8"/>
      <c r="AY9" s="8"/>
      <c r="AZ9" s="8"/>
      <c r="BA9" s="8"/>
      <c r="BB9" s="8"/>
      <c r="BC9" s="8"/>
      <c r="BD9" s="8"/>
      <c r="BE9" s="8"/>
      <c r="BF9" s="8"/>
      <c r="BG9" s="8"/>
      <c r="BH9" s="8"/>
      <c r="BI9" s="8"/>
      <c r="BJ9" s="8"/>
      <c r="BK9" s="8"/>
      <c r="BL9" s="8"/>
      <c r="BM9" s="8"/>
      <c r="BN9" s="8"/>
      <c r="BO9" s="8"/>
      <c r="BP9" s="8"/>
    </row>
    <row r="10" spans="1:68" ht="16.5" customHeight="1" x14ac:dyDescent="0.3">
      <c r="A10" s="221" t="s">
        <v>80</v>
      </c>
      <c r="B10" s="218" t="s">
        <v>15</v>
      </c>
      <c r="C10" s="224" t="s">
        <v>17</v>
      </c>
      <c r="D10" s="224" t="s">
        <v>19</v>
      </c>
      <c r="E10" s="225" t="s">
        <v>21</v>
      </c>
      <c r="F10" s="223" t="s">
        <v>23</v>
      </c>
      <c r="G10" s="224" t="s">
        <v>81</v>
      </c>
      <c r="H10" s="242" t="s">
        <v>82</v>
      </c>
      <c r="I10" s="233" t="s">
        <v>83</v>
      </c>
      <c r="J10" s="223" t="s">
        <v>84</v>
      </c>
      <c r="K10" s="223" t="s">
        <v>85</v>
      </c>
      <c r="L10" s="231" t="s">
        <v>86</v>
      </c>
      <c r="M10" s="233" t="s">
        <v>83</v>
      </c>
      <c r="N10" s="224" t="s">
        <v>29</v>
      </c>
      <c r="O10" s="235" t="s">
        <v>87</v>
      </c>
      <c r="P10" s="234" t="s">
        <v>31</v>
      </c>
      <c r="Q10" s="223" t="s">
        <v>33</v>
      </c>
      <c r="R10" s="234" t="s">
        <v>88</v>
      </c>
      <c r="S10" s="234"/>
      <c r="T10" s="234"/>
      <c r="U10" s="234"/>
      <c r="V10" s="234"/>
      <c r="W10" s="234"/>
      <c r="X10" s="230" t="s">
        <v>89</v>
      </c>
      <c r="Y10" s="230" t="s">
        <v>90</v>
      </c>
      <c r="Z10" s="230" t="s">
        <v>83</v>
      </c>
      <c r="AA10" s="230" t="s">
        <v>91</v>
      </c>
      <c r="AB10" s="230" t="s">
        <v>83</v>
      </c>
      <c r="AC10" s="230" t="s">
        <v>92</v>
      </c>
      <c r="AD10" s="235" t="s">
        <v>49</v>
      </c>
      <c r="AE10" s="234" t="s">
        <v>78</v>
      </c>
      <c r="AF10" s="234" t="s">
        <v>93</v>
      </c>
      <c r="AG10" s="234" t="s">
        <v>94</v>
      </c>
      <c r="AH10" s="234" t="s">
        <v>95</v>
      </c>
      <c r="AI10" s="234" t="s">
        <v>96</v>
      </c>
      <c r="AJ10" s="234" t="s">
        <v>53</v>
      </c>
      <c r="AK10" s="247" t="s">
        <v>97</v>
      </c>
      <c r="AL10" s="247"/>
      <c r="AM10" s="247"/>
      <c r="AN10" s="247"/>
      <c r="AO10" s="247"/>
      <c r="AP10" s="247" t="s">
        <v>98</v>
      </c>
      <c r="AQ10" s="247"/>
      <c r="AR10" s="247"/>
      <c r="AS10" s="247"/>
      <c r="AT10" s="247"/>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x14ac:dyDescent="0.25">
      <c r="A11" s="222"/>
      <c r="B11" s="218"/>
      <c r="C11" s="234"/>
      <c r="D11" s="234"/>
      <c r="E11" s="218"/>
      <c r="F11" s="224"/>
      <c r="G11" s="234"/>
      <c r="H11" s="224"/>
      <c r="I11" s="232"/>
      <c r="J11" s="224"/>
      <c r="K11" s="224"/>
      <c r="L11" s="232"/>
      <c r="M11" s="232"/>
      <c r="N11" s="234"/>
      <c r="O11" s="236"/>
      <c r="P11" s="234"/>
      <c r="Q11" s="224"/>
      <c r="R11" s="7" t="s">
        <v>99</v>
      </c>
      <c r="S11" s="7" t="s">
        <v>100</v>
      </c>
      <c r="T11" s="7" t="s">
        <v>101</v>
      </c>
      <c r="U11" s="7" t="s">
        <v>102</v>
      </c>
      <c r="V11" s="7" t="s">
        <v>103</v>
      </c>
      <c r="W11" s="7" t="s">
        <v>104</v>
      </c>
      <c r="X11" s="230"/>
      <c r="Y11" s="230"/>
      <c r="Z11" s="230"/>
      <c r="AA11" s="230"/>
      <c r="AB11" s="230"/>
      <c r="AC11" s="230"/>
      <c r="AD11" s="236"/>
      <c r="AE11" s="234"/>
      <c r="AF11" s="234"/>
      <c r="AG11" s="234"/>
      <c r="AH11" s="234"/>
      <c r="AI11" s="234"/>
      <c r="AJ11" s="234"/>
      <c r="AK11" s="147" t="s">
        <v>105</v>
      </c>
      <c r="AL11" s="147" t="s">
        <v>106</v>
      </c>
      <c r="AM11" s="132" t="s">
        <v>107</v>
      </c>
      <c r="AN11" s="147" t="s">
        <v>108</v>
      </c>
      <c r="AO11" s="147" t="s">
        <v>109</v>
      </c>
      <c r="AP11" s="147" t="s">
        <v>105</v>
      </c>
      <c r="AQ11" s="147" t="s">
        <v>106</v>
      </c>
      <c r="AR11" s="132" t="s">
        <v>107</v>
      </c>
      <c r="AS11" s="147" t="s">
        <v>108</v>
      </c>
      <c r="AT11" s="147" t="s">
        <v>109</v>
      </c>
      <c r="AU11" s="26"/>
      <c r="AV11" s="26"/>
      <c r="AW11" s="26"/>
      <c r="AX11" s="26"/>
      <c r="AY11" s="26"/>
      <c r="AZ11" s="26"/>
      <c r="BA11" s="26"/>
      <c r="BB11" s="26"/>
      <c r="BC11" s="26"/>
      <c r="BD11" s="26"/>
      <c r="BE11" s="26"/>
      <c r="BF11" s="26"/>
      <c r="BG11" s="26"/>
      <c r="BH11" s="26"/>
      <c r="BI11" s="26"/>
      <c r="BJ11" s="26"/>
      <c r="BK11" s="26"/>
      <c r="BL11" s="26"/>
      <c r="BM11" s="26"/>
      <c r="BN11" s="26"/>
      <c r="BO11" s="26"/>
      <c r="BP11" s="26"/>
    </row>
    <row r="12" spans="1:68" s="3" customFormat="1" ht="210.75" customHeight="1" x14ac:dyDescent="0.25">
      <c r="A12" s="208">
        <v>1</v>
      </c>
      <c r="B12" s="210" t="s">
        <v>110</v>
      </c>
      <c r="C12" s="212" t="s">
        <v>111</v>
      </c>
      <c r="D12" s="214" t="s">
        <v>112</v>
      </c>
      <c r="E12" s="216" t="s">
        <v>113</v>
      </c>
      <c r="F12" s="202" t="s">
        <v>114</v>
      </c>
      <c r="G12" s="204">
        <v>28</v>
      </c>
      <c r="H12" s="206" t="str">
        <f>IF(G12&lt;=0,"",IF(G12&lt;=2,"Muy Baja",IF(G12&lt;=24,"Baja",IF(G12&lt;=500,"Media",IF(G12&lt;=5000,"Alta","Muy Alta")))))</f>
        <v>Media</v>
      </c>
      <c r="I12" s="226">
        <f>IF(H12="","",IF(H12="Muy Baja",0.2,IF(H12="Baja",0.4,IF(H12="Media",0.6,IF(H12="Alta",0.8,IF(H12="Muy Alta",1,))))))</f>
        <v>0.6</v>
      </c>
      <c r="J12" s="407" t="s">
        <v>115</v>
      </c>
      <c r="K12" s="408"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206" t="str">
        <f>IF(OR(K12='Tabla Impacto'!$C$11,K12='Tabla Impacto'!$D$11),"Leve",IF(OR(K12='Tabla Impacto'!$C$12,K12='Tabla Impacto'!$D$12),"Menor",IF(OR(K12='Tabla Impacto'!$C$13,K12='Tabla Impacto'!$D$13),"Moderado",IF(OR(K12='Tabla Impacto'!$C$14,K12='Tabla Impacto'!$D$14),"Mayor",IF(OR(K12='Tabla Impacto'!$C$15,K12='Tabla Impacto'!$D$15),"Catastrófico","")))))</f>
        <v>Mayor</v>
      </c>
      <c r="M12" s="226">
        <f>IF(L12="","",IF(L12="Leve",0.2,IF(L12="Menor",0.4,IF(L12="Moderado",0.6,IF(L12="Mayor",0.8,IF(L12="Catastrófico",1,))))))</f>
        <v>0.8</v>
      </c>
      <c r="N12" s="22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41" t="s">
        <v>116</v>
      </c>
      <c r="Q12" s="47" t="str">
        <f t="shared" ref="Q12:Q19" si="0">IF(OR(R12="Preventivo",R12="Detectivo"),"Probabilidad",IF(R12="Correctivo","Impacto",""))</f>
        <v>Probabilidad</v>
      </c>
      <c r="R12" s="145" t="s">
        <v>117</v>
      </c>
      <c r="S12" s="48" t="s">
        <v>118</v>
      </c>
      <c r="T12" s="49" t="str">
        <f>IF(AND(R12="Preventivo",S12="Automático"),"50%",IF(AND(R12="Preventivo",S12="Manual"),"40%",IF(AND(R12="Detectivo",S12="Automático"),"40%",IF(AND(R12="Detectivo",S12="Manual"),"30%",IF(AND(R12="Correctivo",S12="Automático"),"35%",IF(AND(R12="Correctivo",S12="Manual"),"25%",""))))))</f>
        <v>30%</v>
      </c>
      <c r="U12" s="48" t="s">
        <v>119</v>
      </c>
      <c r="V12" s="48" t="s">
        <v>120</v>
      </c>
      <c r="W12" s="48" t="s">
        <v>121</v>
      </c>
      <c r="X12" s="24">
        <f>IFERROR(IF(Q12="Probabilidad",(I12-(+I12*T12)),IF(Q12="Impacto",I12,"")),"")</f>
        <v>0.42</v>
      </c>
      <c r="Y12" s="50" t="str">
        <f>IFERROR(IF(X12="","",IF(X12&lt;=0.2,"Muy Baja",IF(X12&lt;=0.4,"Baja",IF(X12&lt;=0.6,"Media",IF(X12&lt;=0.8,"Alta","Muy Alta"))))),"")</f>
        <v>Media</v>
      </c>
      <c r="Z12" s="51">
        <f>+X12</f>
        <v>0.42</v>
      </c>
      <c r="AA12" s="50" t="str">
        <f>IFERROR(IF(AB12="","",IF(AB12&lt;=0.2,"Leve",IF(AB12&lt;=0.4,"Menor",IF(AB12&lt;=0.6,"Moderado",IF(AB12&lt;=0.8,"Mayor","Catastrófico"))))),"")</f>
        <v>Mayor</v>
      </c>
      <c r="AB12" s="51">
        <f>IFERROR(IF(Q12="Impacto",(M12-(+M12*T12)),IF(Q12="Probabilidad",M12,"")),"")</f>
        <v>0.8</v>
      </c>
      <c r="AC12" s="52"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53" t="s">
        <v>122</v>
      </c>
      <c r="AE12" s="141" t="s">
        <v>123</v>
      </c>
      <c r="AF12" s="141" t="s">
        <v>124</v>
      </c>
      <c r="AG12" s="414">
        <v>46022</v>
      </c>
      <c r="AH12" s="142" t="s">
        <v>141</v>
      </c>
      <c r="AI12" s="143" t="s">
        <v>125</v>
      </c>
      <c r="AJ12" s="46" t="s">
        <v>126</v>
      </c>
      <c r="AK12" s="46"/>
      <c r="AL12" s="46"/>
      <c r="AM12" s="135" t="e">
        <f>AK12/AL12</f>
        <v>#DIV/0!</v>
      </c>
      <c r="AN12" s="46"/>
      <c r="AO12" s="46"/>
      <c r="AP12" s="46"/>
      <c r="AQ12" s="46"/>
      <c r="AR12" s="135" t="e">
        <f>AP12/AQ12</f>
        <v>#DIV/0!</v>
      </c>
      <c r="AS12" s="46"/>
      <c r="AT12" s="46"/>
      <c r="AU12" s="27"/>
      <c r="AV12" s="27"/>
      <c r="AW12" s="27"/>
      <c r="AX12" s="27"/>
      <c r="AY12" s="27"/>
      <c r="AZ12" s="27"/>
      <c r="BA12" s="27"/>
      <c r="BB12" s="27"/>
      <c r="BC12" s="27"/>
      <c r="BD12" s="27"/>
      <c r="BE12" s="27"/>
      <c r="BF12" s="27"/>
      <c r="BG12" s="27"/>
      <c r="BH12" s="27"/>
      <c r="BI12" s="27"/>
      <c r="BJ12" s="27"/>
      <c r="BK12" s="27"/>
      <c r="BL12" s="27"/>
      <c r="BM12" s="27"/>
      <c r="BN12" s="27"/>
      <c r="BO12" s="27"/>
      <c r="BP12" s="27"/>
    </row>
    <row r="13" spans="1:68" ht="195" customHeight="1" x14ac:dyDescent="0.3">
      <c r="A13" s="209"/>
      <c r="B13" s="211"/>
      <c r="C13" s="213"/>
      <c r="D13" s="215"/>
      <c r="E13" s="217"/>
      <c r="F13" s="203"/>
      <c r="G13" s="205"/>
      <c r="H13" s="207"/>
      <c r="I13" s="227"/>
      <c r="J13" s="409"/>
      <c r="K13" s="410">
        <f>IF(NOT(ISERROR(MATCH(J13,_xlfn.ANCHORARRAY(E16),0))),#REF!&amp;"Por favor no seleccionar los criterios de impacto",J13)</f>
        <v>0</v>
      </c>
      <c r="L13" s="207"/>
      <c r="M13" s="227"/>
      <c r="N13" s="229"/>
      <c r="O13" s="6">
        <v>2</v>
      </c>
      <c r="P13" s="141" t="s">
        <v>127</v>
      </c>
      <c r="Q13" s="47" t="str">
        <f t="shared" si="0"/>
        <v>Probabilidad</v>
      </c>
      <c r="R13" s="48" t="s">
        <v>117</v>
      </c>
      <c r="S13" s="48" t="s">
        <v>118</v>
      </c>
      <c r="T13" s="49" t="str">
        <f t="shared" ref="T13" si="1">IF(AND(R13="Preventivo",S13="Automático"),"50%",IF(AND(R13="Preventivo",S13="Manual"),"40%",IF(AND(R13="Detectivo",S13="Automático"),"40%",IF(AND(R13="Detectivo",S13="Manual"),"30%",IF(AND(R13="Correctivo",S13="Automático"),"35%",IF(AND(R13="Correctivo",S13="Manual"),"25%",""))))))</f>
        <v>30%</v>
      </c>
      <c r="U13" s="145" t="s">
        <v>119</v>
      </c>
      <c r="V13" s="48" t="s">
        <v>120</v>
      </c>
      <c r="W13" s="48" t="s">
        <v>121</v>
      </c>
      <c r="X13" s="24">
        <f>IFERROR(IF(AND(Q12="Probabilidad",Q13="Probabilidad"),(Z12-(+Z12*T13)),IF(Q13="Probabilidad",(I12-(+I12*T13)),IF(Q13="Impacto",Z12,""))),"")</f>
        <v>0.29399999999999998</v>
      </c>
      <c r="Y13" s="50" t="str">
        <f t="shared" ref="Y13:Y15" si="2">IFERROR(IF(X13="","",IF(X13&lt;=0.2,"Muy Baja",IF(X13&lt;=0.4,"Baja",IF(X13&lt;=0.6,"Media",IF(X13&lt;=0.8,"Alta","Muy Alta"))))),"")</f>
        <v>Baja</v>
      </c>
      <c r="Z13" s="51">
        <f t="shared" ref="Z13" si="3">+X13</f>
        <v>0.29399999999999998</v>
      </c>
      <c r="AA13" s="50" t="str">
        <f t="shared" ref="AA13:AA15" si="4">IFERROR(IF(AB13="","",IF(AB13&lt;=0.2,"Leve",IF(AB13&lt;=0.4,"Menor",IF(AB13&lt;=0.6,"Moderado",IF(AB13&lt;=0.8,"Mayor","Catastrófico"))))),"")</f>
        <v>Mayor</v>
      </c>
      <c r="AB13" s="51">
        <f>IFERROR(IF(AND(Q12="Impacto",Q13="Impacto"),(AB12-(+AB12*T13)),IF(Q13="Impacto",($M$12-(+$M$12*T13)),IF(Q13="Probabilidad",AB12,""))),"")</f>
        <v>0.8</v>
      </c>
      <c r="AC13" s="52" t="str">
        <f t="shared" ref="AC13" si="5">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53" t="s">
        <v>122</v>
      </c>
      <c r="AE13" s="141" t="s">
        <v>128</v>
      </c>
      <c r="AF13" s="141" t="s">
        <v>124</v>
      </c>
      <c r="AG13" s="414">
        <v>46022</v>
      </c>
      <c r="AH13" s="142" t="s">
        <v>141</v>
      </c>
      <c r="AI13" s="130" t="s">
        <v>129</v>
      </c>
      <c r="AJ13" s="46" t="s">
        <v>126</v>
      </c>
      <c r="AK13" s="46"/>
      <c r="AL13" s="46"/>
      <c r="AM13" s="135" t="e">
        <f t="shared" ref="AM13:AM19" si="6">AK13/AL13</f>
        <v>#DIV/0!</v>
      </c>
      <c r="AN13" s="46"/>
      <c r="AO13" s="46"/>
      <c r="AP13" s="46"/>
      <c r="AQ13" s="46"/>
      <c r="AR13" s="135" t="e">
        <f t="shared" ref="AR13:AR19" si="7">AP13/AQ13</f>
        <v>#DIV/0!</v>
      </c>
      <c r="AS13" s="46"/>
      <c r="AT13" s="46"/>
      <c r="AU13" s="8"/>
      <c r="AV13" s="8"/>
      <c r="AW13" s="8"/>
      <c r="AX13" s="8"/>
      <c r="AY13" s="8"/>
      <c r="AZ13" s="8"/>
      <c r="BA13" s="8"/>
      <c r="BB13" s="8"/>
      <c r="BC13" s="8"/>
      <c r="BD13" s="8"/>
      <c r="BE13" s="8"/>
      <c r="BF13" s="8"/>
      <c r="BG13" s="8"/>
      <c r="BH13" s="8"/>
      <c r="BI13" s="8"/>
      <c r="BJ13" s="8"/>
      <c r="BK13" s="8"/>
      <c r="BL13" s="8"/>
      <c r="BM13" s="8"/>
      <c r="BN13" s="8"/>
      <c r="BO13" s="8"/>
      <c r="BP13" s="8"/>
    </row>
    <row r="14" spans="1:68" ht="306.75" customHeight="1" x14ac:dyDescent="0.3">
      <c r="A14" s="208">
        <v>2</v>
      </c>
      <c r="B14" s="210" t="s">
        <v>110</v>
      </c>
      <c r="C14" s="212" t="s">
        <v>130</v>
      </c>
      <c r="D14" s="214" t="s">
        <v>131</v>
      </c>
      <c r="E14" s="216" t="s">
        <v>132</v>
      </c>
      <c r="F14" s="202" t="s">
        <v>114</v>
      </c>
      <c r="G14" s="204">
        <v>29</v>
      </c>
      <c r="H14" s="206" t="str">
        <f>IF(G14&lt;=0,"",IF(G14&lt;=2,"Muy Baja",IF(G14&lt;=24,"Baja",IF(G14&lt;=500,"Media",IF(G14&lt;=5000,"Alta","Muy Alta")))))</f>
        <v>Media</v>
      </c>
      <c r="I14" s="226">
        <f>IF(H14="","",IF(H14="Muy Baja",0.2,IF(H14="Baja",0.4,IF(H14="Media",0.6,IF(H14="Alta",0.8,IF(H14="Muy Alta",1,))))))</f>
        <v>0.6</v>
      </c>
      <c r="J14" s="407" t="s">
        <v>133</v>
      </c>
      <c r="K14" s="408" t="str">
        <f>IF(NOT(ISERROR(MATCH(J14,'Tabla Impacto'!$B$221:$B$223,0))),'Tabla Impacto'!$F$223&amp;"Por favor no seleccionar los criterios de impacto(Afectación Económica o presupuestal y Pérdida Reputacional)",J14)</f>
        <v xml:space="preserve">     El riesgo afecta la imagen de la entidad a nivel nacional, con efecto publicitarios sostenible a nivel país</v>
      </c>
      <c r="L14" s="206" t="str">
        <f>IF(OR(K14='Tabla Impacto'!$C$11,K14='Tabla Impacto'!$D$11),"Leve",IF(OR(K14='Tabla Impacto'!$C$12,K14='Tabla Impacto'!$D$12),"Menor",IF(OR(K14='Tabla Impacto'!$C$13,K14='Tabla Impacto'!$D$13),"Moderado",IF(OR(K14='Tabla Impacto'!$C$14,K14='Tabla Impacto'!$D$14),"Mayor",IF(OR(K14='Tabla Impacto'!$C$15,K14='Tabla Impacto'!$D$15),"Catastrófico","")))))</f>
        <v>Catastrófico</v>
      </c>
      <c r="M14" s="226">
        <f>IF(L14="","",IF(L14="Leve",0.2,IF(L14="Menor",0.4,IF(L14="Moderado",0.6,IF(L14="Mayor",0.8,IF(L14="Catastrófico",1,))))))</f>
        <v>1</v>
      </c>
      <c r="N14" s="228"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Extremo</v>
      </c>
      <c r="O14" s="6">
        <v>1</v>
      </c>
      <c r="P14" s="141" t="s">
        <v>134</v>
      </c>
      <c r="Q14" s="47" t="str">
        <f t="shared" si="0"/>
        <v>Probabilidad</v>
      </c>
      <c r="R14" s="48" t="s">
        <v>117</v>
      </c>
      <c r="S14" s="48" t="s">
        <v>118</v>
      </c>
      <c r="T14" s="49" t="str">
        <f>IF(AND(R14="Preventivo",S14="Automático"),"50%",IF(AND(R14="Preventivo",S14="Manual"),"40%",IF(AND(R14="Detectivo",S14="Automático"),"40%",IF(AND(R14="Detectivo",S14="Manual"),"30%",IF(AND(R14="Correctivo",S14="Automático"),"35%",IF(AND(R14="Correctivo",S14="Manual"),"25%",""))))))</f>
        <v>30%</v>
      </c>
      <c r="U14" s="48" t="s">
        <v>119</v>
      </c>
      <c r="V14" s="48" t="s">
        <v>120</v>
      </c>
      <c r="W14" s="48" t="s">
        <v>121</v>
      </c>
      <c r="X14" s="24">
        <f>IFERROR(IF(Q14="Probabilidad",(I14-(+I14*T14)),IF(Q14="Impacto",I14,"")),"")</f>
        <v>0.42</v>
      </c>
      <c r="Y14" s="50" t="str">
        <f>IFERROR(IF(X14="","",IF(X14&lt;=0.2,"Muy Baja",IF(X14&lt;=0.4,"Baja",IF(X14&lt;=0.6,"Media",IF(X14&lt;=0.8,"Alta","Muy Alta"))))),"")</f>
        <v>Media</v>
      </c>
      <c r="Z14" s="51">
        <f>+X14</f>
        <v>0.42</v>
      </c>
      <c r="AA14" s="50" t="str">
        <f>IFERROR(IF(AB14="","",IF(AB14&lt;=0.2,"Leve",IF(AB14&lt;=0.4,"Menor",IF(AB14&lt;=0.6,"Moderado",IF(AB14&lt;=0.8,"Mayor","Catastrófico"))))),"")</f>
        <v>Catastrófico</v>
      </c>
      <c r="AB14" s="51">
        <f>IFERROR(IF(Q14="Impacto",(M14-(+M14*T14)),IF(Q14="Probabilidad",M14,"")),"")</f>
        <v>1</v>
      </c>
      <c r="AC14" s="52"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Extremo</v>
      </c>
      <c r="AD14" s="53" t="s">
        <v>122</v>
      </c>
      <c r="AE14" s="141" t="s">
        <v>135</v>
      </c>
      <c r="AF14" s="141" t="s">
        <v>124</v>
      </c>
      <c r="AG14" s="414">
        <v>46022</v>
      </c>
      <c r="AH14" s="142" t="s">
        <v>141</v>
      </c>
      <c r="AI14" s="130" t="s">
        <v>136</v>
      </c>
      <c r="AJ14" s="46" t="s">
        <v>126</v>
      </c>
      <c r="AK14" s="46"/>
      <c r="AL14" s="46"/>
      <c r="AM14" s="135" t="e">
        <f t="shared" si="6"/>
        <v>#DIV/0!</v>
      </c>
      <c r="AN14" s="46"/>
      <c r="AO14" s="46"/>
      <c r="AP14" s="46"/>
      <c r="AQ14" s="46"/>
      <c r="AR14" s="135" t="e">
        <f t="shared" si="7"/>
        <v>#DIV/0!</v>
      </c>
      <c r="AS14" s="46"/>
      <c r="AT14" s="46"/>
      <c r="AU14" s="8"/>
      <c r="AV14" s="8"/>
      <c r="AW14" s="8"/>
      <c r="AX14" s="8"/>
      <c r="AY14" s="8"/>
      <c r="AZ14" s="8"/>
      <c r="BA14" s="8"/>
      <c r="BB14" s="8"/>
      <c r="BC14" s="8"/>
      <c r="BD14" s="8"/>
      <c r="BE14" s="8"/>
      <c r="BF14" s="8"/>
      <c r="BG14" s="8"/>
      <c r="BH14" s="8"/>
      <c r="BI14" s="8"/>
      <c r="BJ14" s="8"/>
      <c r="BK14" s="8"/>
      <c r="BL14" s="8"/>
      <c r="BM14" s="8"/>
      <c r="BN14" s="8"/>
      <c r="BO14" s="8"/>
      <c r="BP14" s="8"/>
    </row>
    <row r="15" spans="1:68" ht="223.5" customHeight="1" x14ac:dyDescent="0.3">
      <c r="A15" s="209"/>
      <c r="B15" s="211"/>
      <c r="C15" s="213"/>
      <c r="D15" s="215"/>
      <c r="E15" s="217"/>
      <c r="F15" s="203"/>
      <c r="G15" s="205"/>
      <c r="H15" s="207"/>
      <c r="I15" s="227"/>
      <c r="J15" s="409"/>
      <c r="K15" s="410">
        <f>IF(NOT(ISERROR(MATCH(J15,_xlfn.ANCHORARRAY(#REF!),0))),#REF!&amp;"Por favor no seleccionar los criterios de impacto",J15)</f>
        <v>0</v>
      </c>
      <c r="L15" s="207"/>
      <c r="M15" s="227"/>
      <c r="N15" s="229"/>
      <c r="O15" s="6">
        <v>2</v>
      </c>
      <c r="P15" s="161" t="s">
        <v>137</v>
      </c>
      <c r="Q15" s="47" t="str">
        <f t="shared" si="0"/>
        <v>Probabilidad</v>
      </c>
      <c r="R15" s="48" t="s">
        <v>138</v>
      </c>
      <c r="S15" s="48" t="s">
        <v>118</v>
      </c>
      <c r="T15" s="49" t="str">
        <f t="shared" ref="T15" si="8">IF(AND(R15="Preventivo",S15="Automático"),"50%",IF(AND(R15="Preventivo",S15="Manual"),"40%",IF(AND(R15="Detectivo",S15="Automático"),"40%",IF(AND(R15="Detectivo",S15="Manual"),"30%",IF(AND(R15="Correctivo",S15="Automático"),"35%",IF(AND(R15="Correctivo",S15="Manual"),"25%",""))))))</f>
        <v>40%</v>
      </c>
      <c r="U15" s="48" t="s">
        <v>119</v>
      </c>
      <c r="V15" s="48" t="s">
        <v>120</v>
      </c>
      <c r="W15" s="48" t="s">
        <v>121</v>
      </c>
      <c r="X15" s="24">
        <f>IFERROR(IF(AND(Q14="Probabilidad",Q15="Probabilidad"),(Z14-(+Z14*T15)),IF(Q15="Probabilidad",(I14-(+I14*T15)),IF(Q15="Impacto",Z14,""))),"")</f>
        <v>0.252</v>
      </c>
      <c r="Y15" s="50" t="str">
        <f t="shared" si="2"/>
        <v>Baja</v>
      </c>
      <c r="Z15" s="51">
        <f t="shared" ref="Z15" si="9">+X15</f>
        <v>0.252</v>
      </c>
      <c r="AA15" s="50" t="str">
        <f t="shared" si="4"/>
        <v>Mayor</v>
      </c>
      <c r="AB15" s="51">
        <f>IFERROR(IF(AND(Q14="Impacto",Q15="Impacto"),(AB12-(+AB12*T15)),IF(Q15="Impacto",($M$14-(+$M$14*T15)),IF(Q15="Probabilidad",AB12,""))),"")</f>
        <v>0.8</v>
      </c>
      <c r="AC15" s="52" t="str">
        <f t="shared" ref="AC15" si="10">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Alto</v>
      </c>
      <c r="AD15" s="53" t="s">
        <v>122</v>
      </c>
      <c r="AE15" s="141" t="s">
        <v>139</v>
      </c>
      <c r="AF15" s="144" t="s">
        <v>140</v>
      </c>
      <c r="AG15" s="414">
        <v>46022</v>
      </c>
      <c r="AH15" s="142" t="s">
        <v>141</v>
      </c>
      <c r="AI15" s="130" t="s">
        <v>142</v>
      </c>
      <c r="AJ15" s="46" t="s">
        <v>126</v>
      </c>
      <c r="AK15" s="46"/>
      <c r="AL15" s="46"/>
      <c r="AM15" s="135" t="e">
        <f t="shared" si="6"/>
        <v>#DIV/0!</v>
      </c>
      <c r="AN15" s="46"/>
      <c r="AO15" s="46"/>
      <c r="AP15" s="46"/>
      <c r="AQ15" s="46"/>
      <c r="AR15" s="135" t="e">
        <f t="shared" si="7"/>
        <v>#DIV/0!</v>
      </c>
      <c r="AS15" s="46"/>
      <c r="AT15" s="46"/>
      <c r="AU15" s="8"/>
      <c r="AV15" s="8"/>
      <c r="AW15" s="8"/>
      <c r="AX15" s="8"/>
      <c r="AY15" s="8"/>
      <c r="AZ15" s="8"/>
      <c r="BA15" s="8"/>
      <c r="BB15" s="8"/>
      <c r="BC15" s="8"/>
      <c r="BD15" s="8"/>
      <c r="BE15" s="8"/>
      <c r="BF15" s="8"/>
      <c r="BG15" s="8"/>
      <c r="BH15" s="8"/>
      <c r="BI15" s="8"/>
      <c r="BJ15" s="8"/>
      <c r="BK15" s="8"/>
      <c r="BL15" s="8"/>
      <c r="BM15" s="8"/>
      <c r="BN15" s="8"/>
      <c r="BO15" s="8"/>
      <c r="BP15" s="8"/>
    </row>
    <row r="16" spans="1:68" ht="246" customHeight="1" x14ac:dyDescent="0.3">
      <c r="A16" s="150">
        <v>3</v>
      </c>
      <c r="B16" s="152" t="s">
        <v>110</v>
      </c>
      <c r="C16" s="151" t="s">
        <v>143</v>
      </c>
      <c r="D16" s="151" t="s">
        <v>144</v>
      </c>
      <c r="E16" s="160" t="s">
        <v>145</v>
      </c>
      <c r="F16" s="152" t="s">
        <v>146</v>
      </c>
      <c r="G16" s="154">
        <v>144</v>
      </c>
      <c r="H16" s="149" t="str">
        <f>IF(G16&lt;=0,"",IF(G16&lt;=2,"Muy Baja",IF(G16&lt;=24,"Baja",IF(G16&lt;=500,"Media",IF(G16&lt;=5000,"Alta","Muy Alta")))))</f>
        <v>Media</v>
      </c>
      <c r="I16" s="148">
        <f>IF(H16="","",IF(H16="Muy Baja",0.2,IF(H16="Baja",0.4,IF(H16="Media",0.6,IF(H16="Alta",0.8,IF(H16="Muy Alta",1,))))))</f>
        <v>0.6</v>
      </c>
      <c r="J16" s="411" t="s">
        <v>147</v>
      </c>
      <c r="K16" s="412" t="str">
        <f>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149" t="str">
        <f>IF(OR(K16='Tabla Impacto'!$C$11,K16='Tabla Impacto'!$D$11),"Leve",IF(OR(K16='Tabla Impacto'!$C$12,K16='Tabla Impacto'!$D$12),"Menor",IF(OR(K16='Tabla Impacto'!$C$13,K16='Tabla Impacto'!$D$13),"Moderado",IF(OR(K16='Tabla Impacto'!$C$14,K16='Tabla Impacto'!$D$14),"Mayor",IF(OR(K16='Tabla Impacto'!$C$15,K16='Tabla Impacto'!$D$15),"Catastrófico","")))))</f>
        <v>Moderado</v>
      </c>
      <c r="M16" s="148">
        <f>IF(L16="","",IF(L16="Leve",0.2,IF(L16="Menor",0.4,IF(L16="Moderado",0.6,IF(L16="Mayor",0.8,IF(L16="Catastrófico",1,))))))</f>
        <v>0.6</v>
      </c>
      <c r="N16" s="155"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6">
        <v>1</v>
      </c>
      <c r="P16" s="141" t="s">
        <v>148</v>
      </c>
      <c r="Q16" s="47" t="str">
        <f t="shared" si="0"/>
        <v>Probabilidad</v>
      </c>
      <c r="R16" s="145" t="s">
        <v>117</v>
      </c>
      <c r="S16" s="48" t="s">
        <v>118</v>
      </c>
      <c r="T16" s="49" t="str">
        <f>IF(AND(R16="Preventivo",S16="Automático"),"50%",IF(AND(R16="Preventivo",S16="Manual"),"40%",IF(AND(R16="Detectivo",S16="Automático"),"40%",IF(AND(R16="Detectivo",S16="Manual"),"30%",IF(AND(R16="Correctivo",S16="Automático"),"35%",IF(AND(R16="Correctivo",S16="Manual"),"25%",""))))))</f>
        <v>30%</v>
      </c>
      <c r="U16" s="48" t="s">
        <v>119</v>
      </c>
      <c r="V16" s="48" t="s">
        <v>149</v>
      </c>
      <c r="W16" s="48" t="s">
        <v>121</v>
      </c>
      <c r="X16" s="24">
        <f>IFERROR(IF(Q16="Probabilidad",(I16-(+I16*T16)),IF(Q16="Impacto",I16,"")),"")</f>
        <v>0.42</v>
      </c>
      <c r="Y16" s="50" t="str">
        <f>IFERROR(IF(X16="","",IF(X16&lt;=0.2,"Muy Baja",IF(X16&lt;=0.4,"Baja",IF(X16&lt;=0.6,"Media",IF(X16&lt;=0.8,"Alta","Muy Alta"))))),"")</f>
        <v>Media</v>
      </c>
      <c r="Z16" s="51">
        <f>+X16</f>
        <v>0.42</v>
      </c>
      <c r="AA16" s="50" t="str">
        <f>IFERROR(IF(AB16="","",IF(AB16&lt;=0.2,"Leve",IF(AB16&lt;=0.4,"Menor",IF(AB16&lt;=0.6,"Moderado",IF(AB16&lt;=0.8,"Mayor","Catastrófico"))))),"")</f>
        <v>Moderado</v>
      </c>
      <c r="AB16" s="51">
        <f>IFERROR(IF(Q16="Impacto",(M16-(+M16*T16)),IF(Q16="Probabilidad",M16,"")),"")</f>
        <v>0.6</v>
      </c>
      <c r="AC16" s="52"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53" t="s">
        <v>122</v>
      </c>
      <c r="AE16" s="141" t="s">
        <v>150</v>
      </c>
      <c r="AF16" s="141" t="s">
        <v>124</v>
      </c>
      <c r="AG16" s="414">
        <v>46022</v>
      </c>
      <c r="AH16" s="142" t="s">
        <v>141</v>
      </c>
      <c r="AI16" s="130" t="s">
        <v>151</v>
      </c>
      <c r="AJ16" s="46" t="s">
        <v>126</v>
      </c>
      <c r="AK16" s="46"/>
      <c r="AL16" s="46"/>
      <c r="AM16" s="135" t="e">
        <f t="shared" si="6"/>
        <v>#DIV/0!</v>
      </c>
      <c r="AN16" s="46"/>
      <c r="AO16" s="46"/>
      <c r="AP16" s="46"/>
      <c r="AQ16" s="46"/>
      <c r="AR16" s="135" t="e">
        <f t="shared" si="7"/>
        <v>#DIV/0!</v>
      </c>
      <c r="AS16" s="46"/>
      <c r="AT16" s="46"/>
      <c r="AU16" s="8"/>
      <c r="AV16" s="8"/>
      <c r="AW16" s="8"/>
      <c r="AX16" s="8"/>
      <c r="AY16" s="8"/>
      <c r="AZ16" s="8"/>
      <c r="BA16" s="8"/>
      <c r="BB16" s="8"/>
      <c r="BC16" s="8"/>
      <c r="BD16" s="8"/>
      <c r="BE16" s="8"/>
      <c r="BF16" s="8"/>
      <c r="BG16" s="8"/>
      <c r="BH16" s="8"/>
      <c r="BI16" s="8"/>
      <c r="BJ16" s="8"/>
      <c r="BK16" s="8"/>
      <c r="BL16" s="8"/>
      <c r="BM16" s="8"/>
      <c r="BN16" s="8"/>
      <c r="BO16" s="8"/>
      <c r="BP16" s="8"/>
    </row>
    <row r="17" spans="1:68" ht="163.5" customHeight="1" x14ac:dyDescent="0.3">
      <c r="A17" s="208">
        <v>4</v>
      </c>
      <c r="B17" s="202" t="s">
        <v>110</v>
      </c>
      <c r="C17" s="214" t="s">
        <v>152</v>
      </c>
      <c r="D17" s="214" t="s">
        <v>153</v>
      </c>
      <c r="E17" s="216" t="s">
        <v>154</v>
      </c>
      <c r="F17" s="202" t="s">
        <v>114</v>
      </c>
      <c r="G17" s="204">
        <v>300</v>
      </c>
      <c r="H17" s="206" t="str">
        <f>IF(G17&lt;=0,"",IF(G17&lt;=2,"Muy Baja",IF(G17&lt;=24,"Baja",IF(G17&lt;=500,"Media",IF(G17&lt;=5000,"Alta","Muy Alta")))))</f>
        <v>Media</v>
      </c>
      <c r="I17" s="226">
        <f>IF(H17="","",IF(H17="Muy Baja",0.2,IF(H17="Baja",0.4,IF(H17="Media",0.6,IF(H17="Alta",0.8,IF(H17="Muy Alta",1,))))))</f>
        <v>0.6</v>
      </c>
      <c r="J17" s="407" t="s">
        <v>147</v>
      </c>
      <c r="K17" s="408" t="str">
        <f>IF(NOT(ISERROR(MATCH(J17,'Tabla Impacto'!$B$221:$B$223,0))),'Tabla Impacto'!$F$223&amp;"Por favor no seleccionar los criterios de impacto(Afectación Económica o presupuestal y Pérdida Reputacional)",J17)</f>
        <v xml:space="preserve">     El riesgo afecta la imagen de la entidad con algunos usuarios de relevancia frente al logro de los objetivos</v>
      </c>
      <c r="L17" s="206" t="str">
        <f>IF(OR(K17='Tabla Impacto'!$C$11,K17='Tabla Impacto'!$D$11),"Leve",IF(OR(K17='Tabla Impacto'!$C$12,K17='Tabla Impacto'!$D$12),"Menor",IF(OR(K17='Tabla Impacto'!$C$13,K17='Tabla Impacto'!$D$13),"Moderado",IF(OR(K17='Tabla Impacto'!$C$14,K17='Tabla Impacto'!$D$14),"Mayor",IF(OR(K17='Tabla Impacto'!$C$15,K17='Tabla Impacto'!$D$15),"Catastrófico","")))))</f>
        <v>Moderado</v>
      </c>
      <c r="M17" s="226">
        <f>IF(L17="","",IF(L17="Leve",0.2,IF(L17="Menor",0.4,IF(L17="Moderado",0.6,IF(L17="Mayor",0.8,IF(L17="Catastrófico",1,))))))</f>
        <v>0.6</v>
      </c>
      <c r="N17" s="228"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Moderado</v>
      </c>
      <c r="O17" s="6">
        <v>1</v>
      </c>
      <c r="P17" s="141" t="s">
        <v>155</v>
      </c>
      <c r="Q17" s="47" t="str">
        <f t="shared" si="0"/>
        <v>Probabilidad</v>
      </c>
      <c r="R17" s="48" t="s">
        <v>138</v>
      </c>
      <c r="S17" s="48" t="s">
        <v>118</v>
      </c>
      <c r="T17" s="49" t="str">
        <f>IF(AND(R17="Preventivo",S17="Automático"),"50%",IF(AND(R17="Preventivo",S17="Manual"),"40%",IF(AND(R17="Detectivo",S17="Automático"),"40%",IF(AND(R17="Detectivo",S17="Manual"),"30%",IF(AND(R17="Correctivo",S17="Automático"),"35%",IF(AND(R17="Correctivo",S17="Manual"),"25%",""))))))</f>
        <v>40%</v>
      </c>
      <c r="U17" s="48" t="s">
        <v>119</v>
      </c>
      <c r="V17" s="48" t="s">
        <v>120</v>
      </c>
      <c r="W17" s="48" t="s">
        <v>121</v>
      </c>
      <c r="X17" s="24">
        <f>IFERROR(IF(Q17="Probabilidad",(I17-(+I17*T17)),IF(Q17="Impacto",I17,"")),"")</f>
        <v>0.36</v>
      </c>
      <c r="Y17" s="50" t="str">
        <f>IFERROR(IF(X17="","",IF(X17&lt;=0.2,"Muy Baja",IF(X17&lt;=0.4,"Baja",IF(X17&lt;=0.6,"Media",IF(X17&lt;=0.8,"Alta","Muy Alta"))))),"")</f>
        <v>Baja</v>
      </c>
      <c r="Z17" s="51">
        <f>+X17</f>
        <v>0.36</v>
      </c>
      <c r="AA17" s="50" t="str">
        <f>IFERROR(IF(AB17="","",IF(AB17&lt;=0.2,"Leve",IF(AB17&lt;=0.4,"Menor",IF(AB17&lt;=0.6,"Moderado",IF(AB17&lt;=0.8,"Mayor","Catastrófico"))))),"")</f>
        <v>Moderado</v>
      </c>
      <c r="AB17" s="51">
        <f>IFERROR(IF(Q17="Impacto",(M17-(+M17*T17)),IF(Q17="Probabilidad",M17,"")),"")</f>
        <v>0.6</v>
      </c>
      <c r="AC17" s="52"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53" t="s">
        <v>122</v>
      </c>
      <c r="AE17" s="141" t="s">
        <v>156</v>
      </c>
      <c r="AF17" s="141" t="s">
        <v>157</v>
      </c>
      <c r="AG17" s="414">
        <v>46022</v>
      </c>
      <c r="AH17" s="142" t="s">
        <v>141</v>
      </c>
      <c r="AI17" s="130" t="s">
        <v>158</v>
      </c>
      <c r="AJ17" s="46" t="s">
        <v>126</v>
      </c>
      <c r="AK17" s="46"/>
      <c r="AL17" s="46"/>
      <c r="AM17" s="135" t="e">
        <f t="shared" si="6"/>
        <v>#DIV/0!</v>
      </c>
      <c r="AN17" s="46"/>
      <c r="AO17" s="46"/>
      <c r="AP17" s="46"/>
      <c r="AQ17" s="46"/>
      <c r="AR17" s="135" t="e">
        <f t="shared" si="7"/>
        <v>#DIV/0!</v>
      </c>
      <c r="AS17" s="46"/>
      <c r="AT17" s="46"/>
      <c r="AU17" s="8"/>
      <c r="AV17" s="8"/>
      <c r="AW17" s="8"/>
      <c r="AX17" s="8"/>
      <c r="AY17" s="8"/>
      <c r="AZ17" s="8"/>
      <c r="BA17" s="8"/>
      <c r="BB17" s="8"/>
      <c r="BC17" s="8"/>
      <c r="BD17" s="8"/>
      <c r="BE17" s="8"/>
      <c r="BF17" s="8"/>
      <c r="BG17" s="8"/>
      <c r="BH17" s="8"/>
      <c r="BI17" s="8"/>
      <c r="BJ17" s="8"/>
      <c r="BK17" s="8"/>
      <c r="BL17" s="8"/>
      <c r="BM17" s="8"/>
      <c r="BN17" s="8"/>
      <c r="BO17" s="8"/>
      <c r="BP17" s="8"/>
    </row>
    <row r="18" spans="1:68" ht="115.5" customHeight="1" x14ac:dyDescent="0.3">
      <c r="A18" s="209"/>
      <c r="B18" s="203"/>
      <c r="C18" s="215"/>
      <c r="D18" s="215"/>
      <c r="E18" s="217"/>
      <c r="F18" s="203"/>
      <c r="G18" s="205"/>
      <c r="H18" s="207"/>
      <c r="I18" s="227"/>
      <c r="J18" s="409"/>
      <c r="K18" s="410">
        <f>IF(NOT(ISERROR(MATCH(J18,_xlfn.ANCHORARRAY(#REF!),0))),#REF!&amp;"Por favor no seleccionar los criterios de impacto",J18)</f>
        <v>0</v>
      </c>
      <c r="L18" s="207"/>
      <c r="M18" s="227"/>
      <c r="N18" s="229"/>
      <c r="O18" s="6">
        <v>2</v>
      </c>
      <c r="P18" s="141" t="s">
        <v>159</v>
      </c>
      <c r="Q18" s="47" t="str">
        <f t="shared" si="0"/>
        <v>Probabilidad</v>
      </c>
      <c r="R18" s="48" t="s">
        <v>138</v>
      </c>
      <c r="S18" s="48" t="s">
        <v>118</v>
      </c>
      <c r="T18" s="49" t="str">
        <f>IF(AND(R18="Preventivo",S18="Automático"),"50%",IF(AND(R18="Preventivo",S18="Manual"),"40%",IF(AND(R18="Detectivo",S18="Automático"),"40%",IF(AND(R18="Detectivo",S18="Manual"),"30%",IF(AND(R18="Correctivo",S18="Automático"),"35%",IF(AND(R18="Correctivo",S18="Manual"),"25%",""))))))</f>
        <v>40%</v>
      </c>
      <c r="U18" s="48" t="s">
        <v>119</v>
      </c>
      <c r="V18" s="48" t="s">
        <v>120</v>
      </c>
      <c r="W18" s="48" t="s">
        <v>121</v>
      </c>
      <c r="X18" s="24">
        <f>IFERROR(IF(Q18="Probabilidad",(I18-(+I18*T18)),IF(Q18="Impacto",I18,"")),"")</f>
        <v>0</v>
      </c>
      <c r="Y18" s="136" t="str">
        <f>IFERROR(IF(X18="","",IF(X18&lt;=0.2,"Muy Baja",IF(X18&lt;=0.4,"Baja",IF(X18&lt;=0.6,"Media",IF(X18&lt;=0.8,"Alta","Muy Alta"))))),"")</f>
        <v>Muy Baja</v>
      </c>
      <c r="Z18" s="137">
        <f>+X18</f>
        <v>0</v>
      </c>
      <c r="AA18" s="136" t="str">
        <f>IFERROR(IF(AB18="","",IF(AB18&lt;=0.2,"Leve",IF(AB18&lt;=0.4,"Menor",IF(AB18&lt;=0.6,"Moderado",IF(AB18&lt;=0.8,"Mayor","Catastrófico"))))),"")</f>
        <v>Leve</v>
      </c>
      <c r="AB18" s="137">
        <f>IFERROR(IF(Q18="Impacto",(M18-(+M18*T18)),IF(Q18="Probabilidad",M18,"")),"")</f>
        <v>0</v>
      </c>
      <c r="AC18" s="13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Bajo</v>
      </c>
      <c r="AD18" s="139" t="s">
        <v>122</v>
      </c>
      <c r="AE18" s="141" t="s">
        <v>160</v>
      </c>
      <c r="AF18" s="141" t="s">
        <v>161</v>
      </c>
      <c r="AG18" s="414">
        <v>46022</v>
      </c>
      <c r="AH18" s="142" t="s">
        <v>141</v>
      </c>
      <c r="AI18" s="130" t="s">
        <v>162</v>
      </c>
      <c r="AJ18" s="46" t="s">
        <v>126</v>
      </c>
      <c r="AK18" s="46"/>
      <c r="AL18" s="46"/>
      <c r="AM18" s="135" t="e">
        <f t="shared" ref="AM18" si="11">AK18/AL18</f>
        <v>#DIV/0!</v>
      </c>
      <c r="AN18" s="46"/>
      <c r="AO18" s="46"/>
      <c r="AP18" s="46"/>
      <c r="AQ18" s="46"/>
      <c r="AR18" s="135" t="e">
        <f t="shared" ref="AR18" si="12">AP18/AQ18</f>
        <v>#DIV/0!</v>
      </c>
      <c r="AS18" s="46"/>
      <c r="AT18" s="46"/>
      <c r="AU18" s="8"/>
      <c r="AV18" s="8"/>
      <c r="AW18" s="8"/>
      <c r="AX18" s="8"/>
      <c r="AY18" s="8"/>
      <c r="AZ18" s="8"/>
      <c r="BA18" s="8"/>
      <c r="BB18" s="8"/>
      <c r="BC18" s="8"/>
      <c r="BD18" s="8"/>
      <c r="BE18" s="8"/>
      <c r="BF18" s="413">
        <v>46022</v>
      </c>
      <c r="BG18" s="8"/>
      <c r="BH18" s="8"/>
      <c r="BI18" s="8"/>
      <c r="BJ18" s="8"/>
      <c r="BK18" s="8"/>
      <c r="BL18" s="8"/>
      <c r="BM18" s="8"/>
      <c r="BN18" s="8"/>
      <c r="BO18" s="8"/>
      <c r="BP18" s="8"/>
    </row>
    <row r="19" spans="1:68" ht="191.25" customHeight="1" x14ac:dyDescent="0.3">
      <c r="A19" s="150">
        <v>5</v>
      </c>
      <c r="B19" s="152" t="s">
        <v>163</v>
      </c>
      <c r="C19" s="151" t="s">
        <v>164</v>
      </c>
      <c r="D19" s="151" t="s">
        <v>165</v>
      </c>
      <c r="E19" s="160" t="s">
        <v>166</v>
      </c>
      <c r="F19" s="152" t="s">
        <v>146</v>
      </c>
      <c r="G19" s="154">
        <v>15</v>
      </c>
      <c r="H19" s="149" t="str">
        <f>IF(G19&lt;=0,"",IF(G19&lt;=2,"Muy Baja",IF(G19&lt;=24,"Baja",IF(G19&lt;=500,"Media",IF(G19&lt;=5000,"Alta","Muy Alta")))))</f>
        <v>Baja</v>
      </c>
      <c r="I19" s="148">
        <f>IF(H19="","",IF(H19="Muy Baja",0.2,IF(H19="Baja",0.4,IF(H19="Media",0.6,IF(H19="Alta",0.8,IF(H19="Muy Alta",1,))))))</f>
        <v>0.4</v>
      </c>
      <c r="J19" s="411" t="s">
        <v>115</v>
      </c>
      <c r="K19" s="412" t="str">
        <f>IF(NOT(ISERROR(MATCH(J19,'Tabla Impacto'!$B$221:$B$223,0))),'Tabla Impacto'!$F$223&amp;"Por favor no seleccionar los criterios de impacto(Afectación Económica o presupuestal y Pérdida Reputacional)",J19)</f>
        <v xml:space="preserve">     El riesgo afecta la imagen de de la entidad con efecto publicitario sostenido a nivel de sector administrativo, nivel departamental o municipal</v>
      </c>
      <c r="L19" s="149" t="str">
        <f>IF(OR(K19='Tabla Impacto'!$C$11,K19='Tabla Impacto'!$D$11),"Leve",IF(OR(K19='Tabla Impacto'!$C$12,K19='Tabla Impacto'!$D$12),"Menor",IF(OR(K19='Tabla Impacto'!$C$13,K19='Tabla Impacto'!$D$13),"Moderado",IF(OR(K19='Tabla Impacto'!$C$14,K19='Tabla Impacto'!$D$14),"Mayor",IF(OR(K19='Tabla Impacto'!$C$15,K19='Tabla Impacto'!$D$15),"Catastrófico","")))))</f>
        <v>Mayor</v>
      </c>
      <c r="M19" s="148">
        <f>IF(L19="","",IF(L19="Leve",0.2,IF(L19="Menor",0.4,IF(L19="Moderado",0.6,IF(L19="Mayor",0.8,IF(L19="Catastrófico",1,))))))</f>
        <v>0.8</v>
      </c>
      <c r="N19" s="155"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6">
        <v>1</v>
      </c>
      <c r="P19" s="141" t="s">
        <v>167</v>
      </c>
      <c r="Q19" s="47" t="str">
        <f t="shared" si="0"/>
        <v>Probabilidad</v>
      </c>
      <c r="R19" s="48" t="s">
        <v>138</v>
      </c>
      <c r="S19" s="48" t="s">
        <v>118</v>
      </c>
      <c r="T19" s="49" t="str">
        <f>IF(AND(R19="Preventivo",S19="Automático"),"50%",IF(AND(R19="Preventivo",S19="Manual"),"40%",IF(AND(R19="Detectivo",S19="Automático"),"40%",IF(AND(R19="Detectivo",S19="Manual"),"30%",IF(AND(R19="Correctivo",S19="Automático"),"35%",IF(AND(R19="Correctivo",S19="Manual"),"25%",""))))))</f>
        <v>40%</v>
      </c>
      <c r="U19" s="48" t="s">
        <v>119</v>
      </c>
      <c r="V19" s="48" t="s">
        <v>149</v>
      </c>
      <c r="W19" s="48" t="s">
        <v>121</v>
      </c>
      <c r="X19" s="24">
        <f>IFERROR(IF(Q19="Probabilidad",(I19-(+I19*T19)),IF(Q19="Impacto",I19,"")),"")</f>
        <v>0.24</v>
      </c>
      <c r="Y19" s="50" t="str">
        <f>IFERROR(IF(X19="","",IF(X19&lt;=0.2,"Muy Baja",IF(X19&lt;=0.4,"Baja",IF(X19&lt;=0.6,"Media",IF(X19&lt;=0.8,"Alta","Muy Alta"))))),"")</f>
        <v>Baja</v>
      </c>
      <c r="Z19" s="51">
        <f>+X19</f>
        <v>0.24</v>
      </c>
      <c r="AA19" s="50" t="str">
        <f>IFERROR(IF(AB19="","",IF(AB19&lt;=0.2,"Leve",IF(AB19&lt;=0.4,"Menor",IF(AB19&lt;=0.6,"Moderado",IF(AB19&lt;=0.8,"Mayor","Catastrófico"))))),"")</f>
        <v>Mayor</v>
      </c>
      <c r="AB19" s="51">
        <f>IFERROR(IF(Q19="Impacto",(M19-(+M19*T19)),IF(Q19="Probabilidad",M19,"")),"")</f>
        <v>0.8</v>
      </c>
      <c r="AC19" s="52"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53" t="s">
        <v>122</v>
      </c>
      <c r="AE19" s="141" t="s">
        <v>168</v>
      </c>
      <c r="AF19" s="141" t="s">
        <v>161</v>
      </c>
      <c r="AG19" s="414">
        <v>46022</v>
      </c>
      <c r="AH19" s="142" t="s">
        <v>141</v>
      </c>
      <c r="AI19" s="130" t="s">
        <v>169</v>
      </c>
      <c r="AJ19" s="46" t="s">
        <v>126</v>
      </c>
      <c r="AK19" s="46"/>
      <c r="AL19" s="46"/>
      <c r="AM19" s="135" t="e">
        <f t="shared" si="6"/>
        <v>#DIV/0!</v>
      </c>
      <c r="AN19" s="46"/>
      <c r="AO19" s="46"/>
      <c r="AP19" s="46"/>
      <c r="AQ19" s="46"/>
      <c r="AR19" s="135" t="e">
        <f t="shared" si="7"/>
        <v>#DIV/0!</v>
      </c>
      <c r="AS19" s="46"/>
      <c r="AT19" s="46"/>
      <c r="AU19" s="8"/>
      <c r="AV19" s="8"/>
      <c r="AW19" s="8"/>
      <c r="AX19" s="8"/>
      <c r="AY19" s="8"/>
      <c r="AZ19" s="8"/>
      <c r="BA19" s="8"/>
      <c r="BB19" s="8"/>
      <c r="BC19" s="8"/>
      <c r="BD19" s="8"/>
      <c r="BE19" s="8"/>
      <c r="BF19" s="8"/>
      <c r="BG19" s="8"/>
      <c r="BH19" s="8"/>
      <c r="BI19" s="8"/>
      <c r="BJ19" s="8"/>
      <c r="BK19" s="8"/>
      <c r="BL19" s="8"/>
      <c r="BM19" s="8"/>
      <c r="BN19" s="8"/>
      <c r="BO19" s="8"/>
      <c r="BP19" s="8"/>
    </row>
    <row r="20" spans="1:68" ht="49.5" customHeight="1" x14ac:dyDescent="0.3">
      <c r="A20" s="6"/>
      <c r="B20" s="248" t="s">
        <v>170</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50"/>
    </row>
    <row r="22" spans="1:68" x14ac:dyDescent="0.3">
      <c r="A22" s="1"/>
      <c r="B22" s="25" t="s">
        <v>171</v>
      </c>
      <c r="C22" s="1"/>
      <c r="D22" s="1"/>
      <c r="F22" s="1"/>
    </row>
    <row r="24" spans="1:68" x14ac:dyDescent="0.3">
      <c r="B24" s="2" t="s">
        <v>172</v>
      </c>
      <c r="C24" s="146" t="s">
        <v>173</v>
      </c>
      <c r="D24" s="146" t="s">
        <v>174</v>
      </c>
    </row>
    <row r="25" spans="1:68" x14ac:dyDescent="0.3">
      <c r="B25" s="2" t="s">
        <v>175</v>
      </c>
      <c r="C25" s="146" t="s">
        <v>176</v>
      </c>
      <c r="D25" s="146" t="s">
        <v>177</v>
      </c>
    </row>
    <row r="26" spans="1:68" x14ac:dyDescent="0.3">
      <c r="C26" s="146"/>
      <c r="D26" s="146"/>
    </row>
    <row r="27" spans="1:68" x14ac:dyDescent="0.3">
      <c r="B27" s="2" t="s">
        <v>178</v>
      </c>
      <c r="C27" s="146" t="s">
        <v>176</v>
      </c>
      <c r="D27" s="146" t="s">
        <v>177</v>
      </c>
    </row>
  </sheetData>
  <dataConsolidate/>
  <mergeCells count="92">
    <mergeCell ref="AK9:AT9"/>
    <mergeCell ref="AK10:AO10"/>
    <mergeCell ref="AP10:AT10"/>
    <mergeCell ref="B20:AT20"/>
    <mergeCell ref="C1:AR1"/>
    <mergeCell ref="C2:AR4"/>
    <mergeCell ref="A9:G9"/>
    <mergeCell ref="H9:N9"/>
    <mergeCell ref="O9:W9"/>
    <mergeCell ref="X9:AD9"/>
    <mergeCell ref="AE9:AJ9"/>
    <mergeCell ref="I17:I18"/>
    <mergeCell ref="J17:J18"/>
    <mergeCell ref="K17:K18"/>
    <mergeCell ref="L17:L18"/>
    <mergeCell ref="M17:M18"/>
    <mergeCell ref="A14:A15"/>
    <mergeCell ref="B14:B15"/>
    <mergeCell ref="C14:C15"/>
    <mergeCell ref="D14:D15"/>
    <mergeCell ref="C17:C18"/>
    <mergeCell ref="D17:D18"/>
    <mergeCell ref="A17:A18"/>
    <mergeCell ref="B17:B18"/>
    <mergeCell ref="C6:N6"/>
    <mergeCell ref="O6:Q6"/>
    <mergeCell ref="F17:F18"/>
    <mergeCell ref="G17:G18"/>
    <mergeCell ref="H17:H18"/>
    <mergeCell ref="E14:E15"/>
    <mergeCell ref="K14:K15"/>
    <mergeCell ref="L14:L15"/>
    <mergeCell ref="E17:E18"/>
    <mergeCell ref="N17:N18"/>
    <mergeCell ref="D10:D11"/>
    <mergeCell ref="C10:C11"/>
    <mergeCell ref="N12:N13"/>
    <mergeCell ref="I12:I13"/>
    <mergeCell ref="J12:J13"/>
    <mergeCell ref="K12:K13"/>
    <mergeCell ref="AD10:AD11"/>
    <mergeCell ref="C7:N7"/>
    <mergeCell ref="C8:N8"/>
    <mergeCell ref="O10:O11"/>
    <mergeCell ref="AC10:AC11"/>
    <mergeCell ref="AB10:AB11"/>
    <mergeCell ref="X10:X11"/>
    <mergeCell ref="P10:P11"/>
    <mergeCell ref="G10:G11"/>
    <mergeCell ref="H10:H11"/>
    <mergeCell ref="I10:I11"/>
    <mergeCell ref="J10:J11"/>
    <mergeCell ref="K10:K11"/>
    <mergeCell ref="AE10:AE11"/>
    <mergeCell ref="AJ10:AJ11"/>
    <mergeCell ref="AI10:AI11"/>
    <mergeCell ref="AH10:AH11"/>
    <mergeCell ref="AG10:AG11"/>
    <mergeCell ref="AF10:AF11"/>
    <mergeCell ref="L12:L13"/>
    <mergeCell ref="M12:M13"/>
    <mergeCell ref="AA10:AA11"/>
    <mergeCell ref="Y10:Y11"/>
    <mergeCell ref="Z10:Z11"/>
    <mergeCell ref="L10:L11"/>
    <mergeCell ref="M10:M11"/>
    <mergeCell ref="N10:N11"/>
    <mergeCell ref="Q10:Q11"/>
    <mergeCell ref="R10:W10"/>
    <mergeCell ref="M14:M15"/>
    <mergeCell ref="N14:N15"/>
    <mergeCell ref="F14:F15"/>
    <mergeCell ref="G14:G15"/>
    <mergeCell ref="H14:H15"/>
    <mergeCell ref="I14:I15"/>
    <mergeCell ref="J14:J15"/>
    <mergeCell ref="A1:B4"/>
    <mergeCell ref="F12:F13"/>
    <mergeCell ref="G12:G13"/>
    <mergeCell ref="H12:H13"/>
    <mergeCell ref="A12:A13"/>
    <mergeCell ref="B12:B13"/>
    <mergeCell ref="C12:C13"/>
    <mergeCell ref="D12:D13"/>
    <mergeCell ref="E12:E13"/>
    <mergeCell ref="B10:B11"/>
    <mergeCell ref="A6:B6"/>
    <mergeCell ref="A7:B7"/>
    <mergeCell ref="A8:B8"/>
    <mergeCell ref="A10:A11"/>
    <mergeCell ref="F10:F11"/>
    <mergeCell ref="E10:E11"/>
  </mergeCells>
  <conditionalFormatting sqref="H12 H14 Y14:Y16">
    <cfRule type="cellIs" dxfId="111" priority="348" operator="equal">
      <formula>"Muy Alta"</formula>
    </cfRule>
    <cfRule type="cellIs" dxfId="110" priority="349" operator="equal">
      <formula>"Alta"</formula>
    </cfRule>
    <cfRule type="cellIs" dxfId="109" priority="350" operator="equal">
      <formula>"Media"</formula>
    </cfRule>
    <cfRule type="cellIs" dxfId="108" priority="351" operator="equal">
      <formula>"Baja"</formula>
    </cfRule>
    <cfRule type="cellIs" dxfId="107" priority="352" operator="equal">
      <formula>"Muy Baja"</formula>
    </cfRule>
  </conditionalFormatting>
  <conditionalFormatting sqref="L12 L14 L16:L17 L19 AA14:AA16">
    <cfRule type="cellIs" dxfId="106" priority="343" operator="equal">
      <formula>"Catastrófico"</formula>
    </cfRule>
    <cfRule type="cellIs" dxfId="105" priority="344" operator="equal">
      <formula>"Mayor"</formula>
    </cfRule>
    <cfRule type="cellIs" dxfId="104" priority="345" operator="equal">
      <formula>"Moderado"</formula>
    </cfRule>
    <cfRule type="cellIs" dxfId="103" priority="346" operator="equal">
      <formula>"Menor"</formula>
    </cfRule>
    <cfRule type="cellIs" dxfId="102" priority="347" operator="equal">
      <formula>"Leve"</formula>
    </cfRule>
  </conditionalFormatting>
  <conditionalFormatting sqref="N12 AC14:AC16">
    <cfRule type="cellIs" dxfId="101" priority="339" operator="equal">
      <formula>"Extremo"</formula>
    </cfRule>
    <cfRule type="cellIs" dxfId="100" priority="340" operator="equal">
      <formula>"Alto"</formula>
    </cfRule>
    <cfRule type="cellIs" dxfId="99" priority="341" operator="equal">
      <formula>"Moderado"</formula>
    </cfRule>
    <cfRule type="cellIs" dxfId="98" priority="342" operator="equal">
      <formula>"Bajo"</formula>
    </cfRule>
  </conditionalFormatting>
  <conditionalFormatting sqref="Y12:Y13">
    <cfRule type="cellIs" dxfId="97" priority="334" operator="equal">
      <formula>"Muy Alta"</formula>
    </cfRule>
    <cfRule type="cellIs" dxfId="96" priority="335" operator="equal">
      <formula>"Alta"</formula>
    </cfRule>
    <cfRule type="cellIs" dxfId="95" priority="336" operator="equal">
      <formula>"Media"</formula>
    </cfRule>
    <cfRule type="cellIs" dxfId="94" priority="337" operator="equal">
      <formula>"Baja"</formula>
    </cfRule>
    <cfRule type="cellIs" dxfId="93" priority="338" operator="equal">
      <formula>"Muy Baja"</formula>
    </cfRule>
  </conditionalFormatting>
  <conditionalFormatting sqref="AA12:AA13">
    <cfRule type="cellIs" dxfId="92" priority="329" operator="equal">
      <formula>"Catastrófico"</formula>
    </cfRule>
    <cfRule type="cellIs" dxfId="91" priority="330" operator="equal">
      <formula>"Mayor"</formula>
    </cfRule>
    <cfRule type="cellIs" dxfId="90" priority="331" operator="equal">
      <formula>"Moderado"</formula>
    </cfRule>
    <cfRule type="cellIs" dxfId="89" priority="332" operator="equal">
      <formula>"Menor"</formula>
    </cfRule>
    <cfRule type="cellIs" dxfId="88" priority="333" operator="equal">
      <formula>"Leve"</formula>
    </cfRule>
  </conditionalFormatting>
  <conditionalFormatting sqref="AC12:AC13">
    <cfRule type="cellIs" dxfId="87" priority="325" operator="equal">
      <formula>"Extremo"</formula>
    </cfRule>
    <cfRule type="cellIs" dxfId="86" priority="326" operator="equal">
      <formula>"Alto"</formula>
    </cfRule>
    <cfRule type="cellIs" dxfId="85" priority="327" operator="equal">
      <formula>"Moderado"</formula>
    </cfRule>
    <cfRule type="cellIs" dxfId="84" priority="328" operator="equal">
      <formula>"Bajo"</formula>
    </cfRule>
  </conditionalFormatting>
  <conditionalFormatting sqref="N14">
    <cfRule type="cellIs" dxfId="83" priority="269" operator="equal">
      <formula>"Extremo"</formula>
    </cfRule>
    <cfRule type="cellIs" dxfId="82" priority="270" operator="equal">
      <formula>"Alto"</formula>
    </cfRule>
    <cfRule type="cellIs" dxfId="81" priority="271" operator="equal">
      <formula>"Moderado"</formula>
    </cfRule>
    <cfRule type="cellIs" dxfId="80" priority="272" operator="equal">
      <formula>"Bajo"</formula>
    </cfRule>
  </conditionalFormatting>
  <conditionalFormatting sqref="H16">
    <cfRule type="cellIs" dxfId="79" priority="250" operator="equal">
      <formula>"Muy Alta"</formula>
    </cfRule>
    <cfRule type="cellIs" dxfId="78" priority="251" operator="equal">
      <formula>"Alta"</formula>
    </cfRule>
    <cfRule type="cellIs" dxfId="77" priority="252" operator="equal">
      <formula>"Media"</formula>
    </cfRule>
    <cfRule type="cellIs" dxfId="76" priority="253" operator="equal">
      <formula>"Baja"</formula>
    </cfRule>
    <cfRule type="cellIs" dxfId="75" priority="254" operator="equal">
      <formula>"Muy Baja"</formula>
    </cfRule>
  </conditionalFormatting>
  <conditionalFormatting sqref="N16">
    <cfRule type="cellIs" dxfId="74" priority="241" operator="equal">
      <formula>"Extremo"</formula>
    </cfRule>
    <cfRule type="cellIs" dxfId="73" priority="242" operator="equal">
      <formula>"Alto"</formula>
    </cfRule>
    <cfRule type="cellIs" dxfId="72" priority="243" operator="equal">
      <formula>"Moderado"</formula>
    </cfRule>
    <cfRule type="cellIs" dxfId="71" priority="244" operator="equal">
      <formula>"Bajo"</formula>
    </cfRule>
  </conditionalFormatting>
  <conditionalFormatting sqref="H17">
    <cfRule type="cellIs" dxfId="70" priority="194" operator="equal">
      <formula>"Muy Alta"</formula>
    </cfRule>
    <cfRule type="cellIs" dxfId="69" priority="195" operator="equal">
      <formula>"Alta"</formula>
    </cfRule>
    <cfRule type="cellIs" dxfId="68" priority="196" operator="equal">
      <formula>"Media"</formula>
    </cfRule>
    <cfRule type="cellIs" dxfId="67" priority="197" operator="equal">
      <formula>"Baja"</formula>
    </cfRule>
    <cfRule type="cellIs" dxfId="66" priority="198" operator="equal">
      <formula>"Muy Baja"</formula>
    </cfRule>
  </conditionalFormatting>
  <conditionalFormatting sqref="N17">
    <cfRule type="cellIs" dxfId="65" priority="185" operator="equal">
      <formula>"Extremo"</formula>
    </cfRule>
    <cfRule type="cellIs" dxfId="64" priority="186" operator="equal">
      <formula>"Alto"</formula>
    </cfRule>
    <cfRule type="cellIs" dxfId="63" priority="187" operator="equal">
      <formula>"Moderado"</formula>
    </cfRule>
    <cfRule type="cellIs" dxfId="62" priority="188" operator="equal">
      <formula>"Bajo"</formula>
    </cfRule>
  </conditionalFormatting>
  <conditionalFormatting sqref="Y17">
    <cfRule type="cellIs" dxfId="61" priority="180" operator="equal">
      <formula>"Muy Alta"</formula>
    </cfRule>
    <cfRule type="cellIs" dxfId="60" priority="181" operator="equal">
      <formula>"Alta"</formula>
    </cfRule>
    <cfRule type="cellIs" dxfId="59" priority="182" operator="equal">
      <formula>"Media"</formula>
    </cfRule>
    <cfRule type="cellIs" dxfId="58" priority="183" operator="equal">
      <formula>"Baja"</formula>
    </cfRule>
    <cfRule type="cellIs" dxfId="57" priority="184" operator="equal">
      <formula>"Muy Baja"</formula>
    </cfRule>
  </conditionalFormatting>
  <conditionalFormatting sqref="AA17:AA18">
    <cfRule type="cellIs" dxfId="56" priority="175" operator="equal">
      <formula>"Catastrófico"</formula>
    </cfRule>
    <cfRule type="cellIs" dxfId="55" priority="176" operator="equal">
      <formula>"Mayor"</formula>
    </cfRule>
    <cfRule type="cellIs" dxfId="54" priority="177" operator="equal">
      <formula>"Moderado"</formula>
    </cfRule>
    <cfRule type="cellIs" dxfId="53" priority="178" operator="equal">
      <formula>"Menor"</formula>
    </cfRule>
    <cfRule type="cellIs" dxfId="52" priority="179" operator="equal">
      <formula>"Leve"</formula>
    </cfRule>
  </conditionalFormatting>
  <conditionalFormatting sqref="AC17:AC18">
    <cfRule type="cellIs" dxfId="51" priority="171" operator="equal">
      <formula>"Extremo"</formula>
    </cfRule>
    <cfRule type="cellIs" dxfId="50" priority="172" operator="equal">
      <formula>"Alto"</formula>
    </cfRule>
    <cfRule type="cellIs" dxfId="49" priority="173" operator="equal">
      <formula>"Moderado"</formula>
    </cfRule>
    <cfRule type="cellIs" dxfId="48" priority="174" operator="equal">
      <formula>"Bajo"</formula>
    </cfRule>
  </conditionalFormatting>
  <conditionalFormatting sqref="H19">
    <cfRule type="cellIs" dxfId="47" priority="166" operator="equal">
      <formula>"Muy Alta"</formula>
    </cfRule>
    <cfRule type="cellIs" dxfId="46" priority="167" operator="equal">
      <formula>"Alta"</formula>
    </cfRule>
    <cfRule type="cellIs" dxfId="45" priority="168" operator="equal">
      <formula>"Media"</formula>
    </cfRule>
    <cfRule type="cellIs" dxfId="44" priority="169" operator="equal">
      <formula>"Baja"</formula>
    </cfRule>
    <cfRule type="cellIs" dxfId="43" priority="170" operator="equal">
      <formula>"Muy Baja"</formula>
    </cfRule>
  </conditionalFormatting>
  <conditionalFormatting sqref="N19">
    <cfRule type="cellIs" dxfId="42" priority="157" operator="equal">
      <formula>"Extremo"</formula>
    </cfRule>
    <cfRule type="cellIs" dxfId="41" priority="158" operator="equal">
      <formula>"Alto"</formula>
    </cfRule>
    <cfRule type="cellIs" dxfId="40" priority="159" operator="equal">
      <formula>"Moderado"</formula>
    </cfRule>
    <cfRule type="cellIs" dxfId="39" priority="160" operator="equal">
      <formula>"Bajo"</formula>
    </cfRule>
  </conditionalFormatting>
  <conditionalFormatting sqref="Y19">
    <cfRule type="cellIs" dxfId="38" priority="152" operator="equal">
      <formula>"Muy Alta"</formula>
    </cfRule>
    <cfRule type="cellIs" dxfId="37" priority="153" operator="equal">
      <formula>"Alta"</formula>
    </cfRule>
    <cfRule type="cellIs" dxfId="36" priority="154" operator="equal">
      <formula>"Media"</formula>
    </cfRule>
    <cfRule type="cellIs" dxfId="35" priority="155" operator="equal">
      <formula>"Baja"</formula>
    </cfRule>
    <cfRule type="cellIs" dxfId="34" priority="156" operator="equal">
      <formula>"Muy Baja"</formula>
    </cfRule>
  </conditionalFormatting>
  <conditionalFormatting sqref="AA19">
    <cfRule type="cellIs" dxfId="33" priority="147" operator="equal">
      <formula>"Catastrófico"</formula>
    </cfRule>
    <cfRule type="cellIs" dxfId="32" priority="148" operator="equal">
      <formula>"Mayor"</formula>
    </cfRule>
    <cfRule type="cellIs" dxfId="31" priority="149" operator="equal">
      <formula>"Moderado"</formula>
    </cfRule>
    <cfRule type="cellIs" dxfId="30" priority="150" operator="equal">
      <formula>"Menor"</formula>
    </cfRule>
    <cfRule type="cellIs" dxfId="29" priority="151" operator="equal">
      <formula>"Leve"</formula>
    </cfRule>
  </conditionalFormatting>
  <conditionalFormatting sqref="AC19">
    <cfRule type="cellIs" dxfId="28" priority="143" operator="equal">
      <formula>"Extremo"</formula>
    </cfRule>
    <cfRule type="cellIs" dxfId="27" priority="144" operator="equal">
      <formula>"Alto"</formula>
    </cfRule>
    <cfRule type="cellIs" dxfId="26" priority="145" operator="equal">
      <formula>"Moderado"</formula>
    </cfRule>
    <cfRule type="cellIs" dxfId="25" priority="146" operator="equal">
      <formula>"Bajo"</formula>
    </cfRule>
  </conditionalFormatting>
  <conditionalFormatting sqref="K19 K12:K17">
    <cfRule type="containsText" dxfId="24" priority="30" operator="containsText" text="❌">
      <formula>NOT(ISERROR(SEARCH("❌",K12)))</formula>
    </cfRule>
  </conditionalFormatting>
  <conditionalFormatting sqref="L18">
    <cfRule type="cellIs" dxfId="23" priority="25" operator="equal">
      <formula>"Catastrófico"</formula>
    </cfRule>
    <cfRule type="cellIs" dxfId="22" priority="26" operator="equal">
      <formula>"Mayor"</formula>
    </cfRule>
    <cfRule type="cellIs" dxfId="21" priority="27" operator="equal">
      <formula>"Moderado"</formula>
    </cfRule>
    <cfRule type="cellIs" dxfId="20" priority="28" operator="equal">
      <formula>"Menor"</formula>
    </cfRule>
    <cfRule type="cellIs" dxfId="19" priority="29" operator="equal">
      <formula>"Leve"</formula>
    </cfRule>
  </conditionalFormatting>
  <conditionalFormatting sqref="H18">
    <cfRule type="cellIs" dxfId="18" priority="20" operator="equal">
      <formula>"Muy Alta"</formula>
    </cfRule>
    <cfRule type="cellIs" dxfId="17" priority="21" operator="equal">
      <formula>"Alta"</formula>
    </cfRule>
    <cfRule type="cellIs" dxfId="16" priority="22" operator="equal">
      <formula>"Media"</formula>
    </cfRule>
    <cfRule type="cellIs" dxfId="15" priority="23" operator="equal">
      <formula>"Baja"</formula>
    </cfRule>
    <cfRule type="cellIs" dxfId="14" priority="24" operator="equal">
      <formula>"Muy Baja"</formula>
    </cfRule>
  </conditionalFormatting>
  <conditionalFormatting sqref="N18">
    <cfRule type="cellIs" dxfId="13" priority="16" operator="equal">
      <formula>"Extremo"</formula>
    </cfRule>
    <cfRule type="cellIs" dxfId="12" priority="17" operator="equal">
      <formula>"Alto"</formula>
    </cfRule>
    <cfRule type="cellIs" dxfId="11" priority="18" operator="equal">
      <formula>"Moderado"</formula>
    </cfRule>
    <cfRule type="cellIs" dxfId="10" priority="19" operator="equal">
      <formula>"Bajo"</formula>
    </cfRule>
  </conditionalFormatting>
  <conditionalFormatting sqref="Y18">
    <cfRule type="cellIs" dxfId="9" priority="11" operator="equal">
      <formula>"Muy Alta"</formula>
    </cfRule>
    <cfRule type="cellIs" dxfId="8" priority="12" operator="equal">
      <formula>"Alta"</formula>
    </cfRule>
    <cfRule type="cellIs" dxfId="7" priority="13" operator="equal">
      <formula>"Media"</formula>
    </cfRule>
    <cfRule type="cellIs" dxfId="6" priority="14" operator="equal">
      <formula>"Baja"</formula>
    </cfRule>
    <cfRule type="cellIs" dxfId="5" priority="15" operator="equal">
      <formula>"Muy Baja"</formula>
    </cfRule>
  </conditionalFormatting>
  <conditionalFormatting sqref="K18">
    <cfRule type="containsText" dxfId="4" priority="1" operator="containsText" text="❌">
      <formula>NOT(ISERROR(SEARCH("❌",K18)))</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AJ12:AJ19</xm:sqref>
        </x14:dataValidation>
        <x14:dataValidation type="custom" allowBlank="1" showInputMessage="1" showErrorMessage="1" error="Recuerde que las acciones se generan bajo la medida de mitigar el riesgo">
          <x14:formula1>
            <xm:f>IF(OR(AD13='Opciones Tratamiento'!$B$2,AD13='Opciones Tratamiento'!$B$3,AD13='Opciones Tratamiento'!$B$4),ISBLANK(AD13),ISTEXT(AD13))</xm:f>
          </x14:formula1>
          <xm:sqref>AI13 AI16:AI19</xm:sqref>
        </x14:dataValidation>
        <x14:dataValidation type="custom" allowBlank="1" showInputMessage="1" showErrorMessage="1" error="Recuerde que las acciones se generan bajo la medida de mitigar el riesgo">
          <x14:formula1>
            <xm:f>IF(OR(AD12='C:\Users\Auxinfra39\Desktop\EVIDENCIAS\CONTROL INTERNO\3. RIESGOS INSTITUCIONALES\[MR-INF-01-V10_Mapa_riesgos_Infraestructura.xlsx]Opciones Tratamiento'!#REF!,AD12='C:\Users\Auxinfra39\Desktop\EVIDENCIAS\CONTROL INTERNO\3. RIESGOS INSTITUCIONALES\[MR-INF-01-V10_Mapa_riesgos_Infraestructura.xlsx]Opciones Tratamiento'!#REF!,AD12='C:\Users\Auxinfra39\Desktop\EVIDENCIAS\CONTROL INTERNO\3. RIESGOS INSTITUCIONALES\[MR-INF-01-V10_Mapa_riesgos_Infraestructura.xlsx]Opciones Tratamiento'!#REF!),ISBLANK(AD12),ISTEXT(AD12))</xm:f>
          </x14:formula1>
          <xm:sqref>AG12:AG19</xm:sqref>
        </x14:dataValidation>
        <x14:dataValidation type="list" allowBlank="1" showInputMessage="1" showErrorMessage="1">
          <x14:formula1>
            <xm:f>'Tabla Valoración controles'!$D$4:$D$6</xm:f>
          </x14:formula1>
          <xm:sqref>R12:R19</xm:sqref>
        </x14:dataValidation>
        <x14:dataValidation type="list" allowBlank="1" showInputMessage="1" showErrorMessage="1">
          <x14:formula1>
            <xm:f>'Tabla Valoración controles'!$D$7:$D$8</xm:f>
          </x14:formula1>
          <xm:sqref>S12:S19</xm:sqref>
        </x14:dataValidation>
        <x14:dataValidation type="list" allowBlank="1" showInputMessage="1" showErrorMessage="1">
          <x14:formula1>
            <xm:f>'Tabla Valoración controles'!$D$9:$D$10</xm:f>
          </x14:formula1>
          <xm:sqref>U12:U19</xm:sqref>
        </x14:dataValidation>
        <x14:dataValidation type="list" allowBlank="1" showInputMessage="1" showErrorMessage="1">
          <x14:formula1>
            <xm:f>'Tabla Valoración controles'!$D$11:$D$12</xm:f>
          </x14:formula1>
          <xm:sqref>V12:V19</xm:sqref>
        </x14:dataValidation>
        <x14:dataValidation type="list" allowBlank="1" showInputMessage="1" showErrorMessage="1">
          <x14:formula1>
            <xm:f>'Tabla Valoración controles'!$D$13:$D$14</xm:f>
          </x14:formula1>
          <xm:sqref>W12:W19</xm:sqref>
        </x14:dataValidation>
        <x14:dataValidation type="list" allowBlank="1" showInputMessage="1" showErrorMessage="1">
          <x14:formula1>
            <xm:f>'Opciones Tratamiento'!$B$13:$B$19</xm:f>
          </x14:formula1>
          <xm:sqref>F12:F19</xm:sqref>
        </x14:dataValidation>
        <x14:dataValidation type="list" allowBlank="1" showInputMessage="1" showErrorMessage="1">
          <x14:formula1>
            <xm:f>'Opciones Tratamiento'!$E$2:$E$4</xm:f>
          </x14:formula1>
          <xm:sqref>B12:B19</xm:sqref>
        </x14:dataValidation>
        <x14:dataValidation type="list" allowBlank="1" showInputMessage="1" showErrorMessage="1">
          <x14:formula1>
            <xm:f>'Opciones Tratamiento'!$B$2:$B$5</xm:f>
          </x14:formula1>
          <xm:sqref>AD12:AD19</xm:sqref>
        </x14:dataValidation>
        <x14:dataValidation type="list" allowBlank="1" showInputMessage="1" showErrorMessage="1">
          <x14:formula1>
            <xm:f>'Tabla Impacto'!$F$210:$F$221</xm:f>
          </x14:formula1>
          <xm:sqref>J12:J19</xm:sqref>
        </x14:dataValidation>
        <x14:dataValidation type="custom" allowBlank="1" showInputMessage="1" showErrorMessage="1" error="Recuerde que las acciones se generan bajo la medida de mitigar el riesgo">
          <x14:formula1>
            <xm:f>IF(OR(AC12='Opciones Tratamiento'!$B$2,AC12='Opciones Tratamiento'!$B$3,AC12='Opciones Tratamiento'!$B$4),ISBLANK(AC12),ISTEXT(AC12))</xm:f>
          </x14:formula1>
          <xm:sqref>AE12 AF12:AF19</xm:sqref>
        </x14:dataValidation>
        <x14:dataValidation type="custom" allowBlank="1" showInputMessage="1" showErrorMessage="1" error="Recuerde que las acciones se generan bajo la medida de mitigar el riesgo">
          <x14:formula1>
            <xm:f>IF(OR(AD13='Opciones Tratamiento'!$B$2,AD13='Opciones Tratamiento'!$B$3,AD13='Opciones Tratamiento'!$B$4),ISBLANK(AD13),ISTEXT(AD13))</xm:f>
          </x14:formula1>
          <xm:sqref>AE13:AE19</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5" zoomScale="60" zoomScaleNormal="60" workbookViewId="0">
      <selection activeCell="AN42" sqref="AN42"/>
    </sheetView>
  </sheetViews>
  <sheetFormatPr baseColWidth="10" defaultColWidth="11.42578125" defaultRowHeight="15" x14ac:dyDescent="0.25"/>
  <cols>
    <col min="2" max="9" width="5.7109375" customWidth="1"/>
    <col min="10" max="10" width="8.28515625" customWidth="1"/>
    <col min="11" max="14" width="5.7109375" customWidth="1"/>
    <col min="15" max="15" width="9.7109375" customWidth="1"/>
    <col min="16" max="39" width="5.7109375" customWidth="1"/>
    <col min="41" max="46" width="5.7109375" customWidth="1"/>
  </cols>
  <sheetData>
    <row r="1" spans="1:99" x14ac:dyDescent="0.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row>
    <row r="2" spans="1:99" ht="18" customHeight="1" x14ac:dyDescent="0.25">
      <c r="A2" s="91"/>
      <c r="B2" s="256" t="s">
        <v>179</v>
      </c>
      <c r="C2" s="256"/>
      <c r="D2" s="256"/>
      <c r="E2" s="256"/>
      <c r="F2" s="256"/>
      <c r="G2" s="256"/>
      <c r="H2" s="256"/>
      <c r="I2" s="256"/>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row>
    <row r="3" spans="1:99" ht="18.75" customHeight="1" x14ac:dyDescent="0.25">
      <c r="A3" s="91"/>
      <c r="B3" s="256"/>
      <c r="C3" s="256"/>
      <c r="D3" s="256"/>
      <c r="E3" s="256"/>
      <c r="F3" s="256"/>
      <c r="G3" s="256"/>
      <c r="H3" s="256"/>
      <c r="I3" s="256"/>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row>
    <row r="4" spans="1:99" ht="15" customHeight="1" x14ac:dyDescent="0.25">
      <c r="A4" s="91"/>
      <c r="B4" s="256"/>
      <c r="C4" s="256"/>
      <c r="D4" s="256"/>
      <c r="E4" s="256"/>
      <c r="F4" s="256"/>
      <c r="G4" s="256"/>
      <c r="H4" s="256"/>
      <c r="I4" s="256"/>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row>
    <row r="5" spans="1:99" ht="15.75"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row>
    <row r="6" spans="1:99" ht="15" customHeight="1" x14ac:dyDescent="0.25">
      <c r="A6" s="91"/>
      <c r="B6" s="306" t="s">
        <v>180</v>
      </c>
      <c r="C6" s="306"/>
      <c r="D6" s="307"/>
      <c r="E6" s="296" t="s">
        <v>181</v>
      </c>
      <c r="F6" s="297"/>
      <c r="G6" s="297"/>
      <c r="H6" s="297"/>
      <c r="I6" s="298"/>
      <c r="J6" s="291" t="str">
        <f>IF(AND('Mapa final'!$H$12="Muy Alta",'Mapa final'!$L$12="Menor"),CONCATENATE("R",'Mapa final'!$A$12),"")</f>
        <v/>
      </c>
      <c r="K6" s="292"/>
      <c r="L6" s="292" t="str">
        <f>IF(AND('Mapa final'!$H$18="Muy Alta",'Mapa final'!$L$18="Menor"),CONCATENATE("R",'Mapa final'!$A$18),"")</f>
        <v/>
      </c>
      <c r="M6" s="292"/>
      <c r="N6" s="292" t="str">
        <f>IF(AND('Mapa final'!$H$24="Muy Alta",'Mapa final'!$L$24="Menor"),CONCATENATE("R",'Mapa final'!$A$24),"")</f>
        <v/>
      </c>
      <c r="O6" s="293"/>
      <c r="P6" s="291" t="str">
        <f>IF(AND('Mapa final'!$H$12="Muy Alta",'Mapa final'!$L$12="Menor"),CONCATENATE("R",'Mapa final'!$A$12),"")</f>
        <v/>
      </c>
      <c r="Q6" s="292"/>
      <c r="R6" s="292" t="str">
        <f>IF(AND('Mapa final'!$H$18="Muy Alta",'Mapa final'!$L$18="Menor"),CONCATENATE("R",'Mapa final'!$A$18),"")</f>
        <v/>
      </c>
      <c r="S6" s="292"/>
      <c r="T6" s="292" t="str">
        <f>IF(AND('Mapa final'!$H$24="Muy Alta",'Mapa final'!$L$24="Menor"),CONCATENATE("R",'Mapa final'!$A$24),"")</f>
        <v/>
      </c>
      <c r="U6" s="293"/>
      <c r="V6" s="291" t="str">
        <f>IF(AND('Mapa final'!$H$12="Muy Alta",'Mapa final'!$L$12="Menor"),CONCATENATE("R",'Mapa final'!$A$12),"")</f>
        <v/>
      </c>
      <c r="W6" s="292"/>
      <c r="X6" s="292" t="str">
        <f>IF(AND('Mapa final'!$H$18="Muy Alta",'Mapa final'!$L$18="Menor"),CONCATENATE("R",'Mapa final'!$A$18),"")</f>
        <v/>
      </c>
      <c r="Y6" s="292"/>
      <c r="Z6" s="292" t="str">
        <f>IF(AND('Mapa final'!$H$24="Muy Alta",'Mapa final'!$L$24="Menor"),CONCATENATE("R",'Mapa final'!$A$24),"")</f>
        <v/>
      </c>
      <c r="AA6" s="293"/>
      <c r="AB6" s="291" t="str">
        <f>IF(AND('Mapa final'!$H$12="Muy Alta",'Mapa final'!$L$12="Menor"),CONCATENATE("R",'Mapa final'!$A$12),"")</f>
        <v/>
      </c>
      <c r="AC6" s="292"/>
      <c r="AD6" s="292" t="str">
        <f>IF(AND('Mapa final'!$H$18="Muy Alta",'Mapa final'!$L$18="Menor"),CONCATENATE("R",'Mapa final'!$A$18),"")</f>
        <v/>
      </c>
      <c r="AE6" s="292"/>
      <c r="AF6" s="292" t="str">
        <f>IF(AND('Mapa final'!$H$24="Muy Alta",'Mapa final'!$L$24="Menor"),CONCATENATE("R",'Mapa final'!$A$24),"")</f>
        <v/>
      </c>
      <c r="AG6" s="293"/>
      <c r="AH6" s="282" t="str">
        <f>IF(AND('Mapa final'!$H$12="Muy Alta",'Mapa final'!$L$12="Menor"),CONCATENATE("R",'Mapa final'!$A$12),"")</f>
        <v/>
      </c>
      <c r="AI6" s="283"/>
      <c r="AJ6" s="283" t="str">
        <f>IF(AND('Mapa final'!$H$18="Muy Alta",'Mapa final'!$L$18="Menor"),CONCATENATE("R",'Mapa final'!$A$18),"")</f>
        <v/>
      </c>
      <c r="AK6" s="283"/>
      <c r="AL6" s="283" t="str">
        <f>IF(AND('Mapa final'!$H$24="Muy Alta",'Mapa final'!$L$24="Menor"),CONCATENATE("R",'Mapa final'!$A$24),"")</f>
        <v/>
      </c>
      <c r="AM6" s="284"/>
      <c r="AO6" s="308" t="s">
        <v>182</v>
      </c>
      <c r="AP6" s="309"/>
      <c r="AQ6" s="309"/>
      <c r="AR6" s="309"/>
      <c r="AS6" s="309"/>
      <c r="AT6" s="310"/>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row>
    <row r="7" spans="1:99" ht="15" customHeight="1" x14ac:dyDescent="0.25">
      <c r="A7" s="91"/>
      <c r="B7" s="306"/>
      <c r="C7" s="306"/>
      <c r="D7" s="307"/>
      <c r="E7" s="299"/>
      <c r="F7" s="300"/>
      <c r="G7" s="300"/>
      <c r="H7" s="300"/>
      <c r="I7" s="301"/>
      <c r="J7" s="285"/>
      <c r="K7" s="286"/>
      <c r="L7" s="286"/>
      <c r="M7" s="286"/>
      <c r="N7" s="286"/>
      <c r="O7" s="287"/>
      <c r="P7" s="285"/>
      <c r="Q7" s="286"/>
      <c r="R7" s="286"/>
      <c r="S7" s="286"/>
      <c r="T7" s="286"/>
      <c r="U7" s="287"/>
      <c r="V7" s="285"/>
      <c r="W7" s="286"/>
      <c r="X7" s="286"/>
      <c r="Y7" s="286"/>
      <c r="Z7" s="286"/>
      <c r="AA7" s="287"/>
      <c r="AB7" s="285"/>
      <c r="AC7" s="286"/>
      <c r="AD7" s="286"/>
      <c r="AE7" s="286"/>
      <c r="AF7" s="286"/>
      <c r="AG7" s="287"/>
      <c r="AH7" s="276"/>
      <c r="AI7" s="277"/>
      <c r="AJ7" s="277"/>
      <c r="AK7" s="277"/>
      <c r="AL7" s="277"/>
      <c r="AM7" s="278"/>
      <c r="AN7" s="91"/>
      <c r="AO7" s="311"/>
      <c r="AP7" s="312"/>
      <c r="AQ7" s="312"/>
      <c r="AR7" s="312"/>
      <c r="AS7" s="312"/>
      <c r="AT7" s="313"/>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row>
    <row r="8" spans="1:99" ht="15" customHeight="1" x14ac:dyDescent="0.25">
      <c r="A8" s="91"/>
      <c r="B8" s="306"/>
      <c r="C8" s="306"/>
      <c r="D8" s="307"/>
      <c r="E8" s="299"/>
      <c r="F8" s="300"/>
      <c r="G8" s="300"/>
      <c r="H8" s="300"/>
      <c r="I8" s="301"/>
      <c r="J8" s="285" t="str">
        <f>IF(AND('Mapa final'!$H$30="Muy Alta",'Mapa final'!$L$30="Menor"),CONCATENATE("R",'Mapa final'!$A$30),"")</f>
        <v/>
      </c>
      <c r="K8" s="286"/>
      <c r="L8" s="286" t="str">
        <f>IF(AND('Mapa final'!$H$36="Muy Alta",'Mapa final'!$L$36="Menor"),CONCATENATE("R",'Mapa final'!$A$36),"")</f>
        <v/>
      </c>
      <c r="M8" s="286"/>
      <c r="N8" s="286" t="str">
        <f>IF(AND('Mapa final'!$H$42="Muy Alta",'Mapa final'!$L$42="Menor"),CONCATENATE("R",'Mapa final'!$A$42),"")</f>
        <v/>
      </c>
      <c r="O8" s="287"/>
      <c r="P8" s="285" t="str">
        <f>IF(AND('Mapa final'!$H$30="Muy Alta",'Mapa final'!$L$30="Menor"),CONCATENATE("R",'Mapa final'!$A$30),"")</f>
        <v/>
      </c>
      <c r="Q8" s="286"/>
      <c r="R8" s="286" t="str">
        <f>IF(AND('Mapa final'!$H$36="Muy Alta",'Mapa final'!$L$36="Menor"),CONCATENATE("R",'Mapa final'!$A$36),"")</f>
        <v/>
      </c>
      <c r="S8" s="286"/>
      <c r="T8" s="286" t="str">
        <f>IF(AND('Mapa final'!$H$42="Muy Alta",'Mapa final'!$L$42="Menor"),CONCATENATE("R",'Mapa final'!$A$42),"")</f>
        <v/>
      </c>
      <c r="U8" s="287"/>
      <c r="V8" s="285" t="str">
        <f>IF(AND('Mapa final'!$H$30="Muy Alta",'Mapa final'!$L$30="Menor"),CONCATENATE("R",'Mapa final'!$A$30),"")</f>
        <v/>
      </c>
      <c r="W8" s="286"/>
      <c r="X8" s="286" t="str">
        <f>IF(AND('Mapa final'!$H$36="Muy Alta",'Mapa final'!$L$36="Menor"),CONCATENATE("R",'Mapa final'!$A$36),"")</f>
        <v/>
      </c>
      <c r="Y8" s="286"/>
      <c r="Z8" s="286" t="str">
        <f>IF(AND('Mapa final'!$H$42="Muy Alta",'Mapa final'!$L$42="Menor"),CONCATENATE("R",'Mapa final'!$A$42),"")</f>
        <v/>
      </c>
      <c r="AA8" s="287"/>
      <c r="AB8" s="285" t="str">
        <f>IF(AND('Mapa final'!$H$30="Muy Alta",'Mapa final'!$L$30="Menor"),CONCATENATE("R",'Mapa final'!$A$30),"")</f>
        <v/>
      </c>
      <c r="AC8" s="286"/>
      <c r="AD8" s="286" t="str">
        <f>IF(AND('Mapa final'!$H$36="Muy Alta",'Mapa final'!$L$36="Menor"),CONCATENATE("R",'Mapa final'!$A$36),"")</f>
        <v/>
      </c>
      <c r="AE8" s="286"/>
      <c r="AF8" s="286" t="str">
        <f>IF(AND('Mapa final'!$H$42="Muy Alta",'Mapa final'!$L$42="Menor"),CONCATENATE("R",'Mapa final'!$A$42),"")</f>
        <v/>
      </c>
      <c r="AG8" s="287"/>
      <c r="AH8" s="276" t="str">
        <f>IF(AND('Mapa final'!$H$30="Muy Alta",'Mapa final'!$L$30="Menor"),CONCATENATE("R",'Mapa final'!$A$30),"")</f>
        <v/>
      </c>
      <c r="AI8" s="277"/>
      <c r="AJ8" s="277" t="str">
        <f>IF(AND('Mapa final'!$H$36="Muy Alta",'Mapa final'!$L$36="Menor"),CONCATENATE("R",'Mapa final'!$A$36),"")</f>
        <v/>
      </c>
      <c r="AK8" s="277"/>
      <c r="AL8" s="277" t="str">
        <f>IF(AND('Mapa final'!$H$42="Muy Alta",'Mapa final'!$L$42="Menor"),CONCATENATE("R",'Mapa final'!$A$42),"")</f>
        <v/>
      </c>
      <c r="AM8" s="278"/>
      <c r="AN8" s="91"/>
      <c r="AO8" s="311"/>
      <c r="AP8" s="312"/>
      <c r="AQ8" s="312"/>
      <c r="AR8" s="312"/>
      <c r="AS8" s="312"/>
      <c r="AT8" s="313"/>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row>
    <row r="9" spans="1:99" ht="15" customHeight="1" x14ac:dyDescent="0.25">
      <c r="A9" s="91"/>
      <c r="B9" s="306"/>
      <c r="C9" s="306"/>
      <c r="D9" s="307"/>
      <c r="E9" s="299"/>
      <c r="F9" s="300"/>
      <c r="G9" s="300"/>
      <c r="H9" s="300"/>
      <c r="I9" s="301"/>
      <c r="J9" s="285"/>
      <c r="K9" s="286"/>
      <c r="L9" s="286"/>
      <c r="M9" s="286"/>
      <c r="N9" s="286"/>
      <c r="O9" s="287"/>
      <c r="P9" s="285"/>
      <c r="Q9" s="286"/>
      <c r="R9" s="286"/>
      <c r="S9" s="286"/>
      <c r="T9" s="286"/>
      <c r="U9" s="287"/>
      <c r="V9" s="285"/>
      <c r="W9" s="286"/>
      <c r="X9" s="286"/>
      <c r="Y9" s="286"/>
      <c r="Z9" s="286"/>
      <c r="AA9" s="287"/>
      <c r="AB9" s="285"/>
      <c r="AC9" s="286"/>
      <c r="AD9" s="286"/>
      <c r="AE9" s="286"/>
      <c r="AF9" s="286"/>
      <c r="AG9" s="287"/>
      <c r="AH9" s="276"/>
      <c r="AI9" s="277"/>
      <c r="AJ9" s="277"/>
      <c r="AK9" s="277"/>
      <c r="AL9" s="277"/>
      <c r="AM9" s="278"/>
      <c r="AN9" s="91"/>
      <c r="AO9" s="311"/>
      <c r="AP9" s="312"/>
      <c r="AQ9" s="312"/>
      <c r="AR9" s="312"/>
      <c r="AS9" s="312"/>
      <c r="AT9" s="313"/>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row>
    <row r="10" spans="1:99" ht="15" customHeight="1" x14ac:dyDescent="0.25">
      <c r="A10" s="91"/>
      <c r="B10" s="306"/>
      <c r="C10" s="306"/>
      <c r="D10" s="307"/>
      <c r="E10" s="299"/>
      <c r="F10" s="300"/>
      <c r="G10" s="300"/>
      <c r="H10" s="300"/>
      <c r="I10" s="301"/>
      <c r="J10" s="285" t="str">
        <f>IF(AND('Mapa final'!$H$48="Muy Alta",'Mapa final'!$L$48="Menor"),CONCATENATE("R",'Mapa final'!$A$48),"")</f>
        <v/>
      </c>
      <c r="K10" s="286"/>
      <c r="L10" s="286" t="str">
        <f>IF(AND('Mapa final'!$H$54="Muy Alta",'Mapa final'!$L$54="Menor"),CONCATENATE("R",'Mapa final'!$A$54),"")</f>
        <v/>
      </c>
      <c r="M10" s="286"/>
      <c r="N10" s="286" t="str">
        <f>IF(AND('Mapa final'!$H$60="Muy Alta",'Mapa final'!$L$60="Menor"),CONCATENATE("R",'Mapa final'!$A$60),"")</f>
        <v/>
      </c>
      <c r="O10" s="287"/>
      <c r="P10" s="285" t="str">
        <f>IF(AND('Mapa final'!$H$48="Muy Alta",'Mapa final'!$L$48="Menor"),CONCATENATE("R",'Mapa final'!$A$48),"")</f>
        <v/>
      </c>
      <c r="Q10" s="286"/>
      <c r="R10" s="286" t="str">
        <f>IF(AND('Mapa final'!$H$54="Muy Alta",'Mapa final'!$L$54="Menor"),CONCATENATE("R",'Mapa final'!$A$54),"")</f>
        <v/>
      </c>
      <c r="S10" s="286"/>
      <c r="T10" s="286" t="str">
        <f>IF(AND('Mapa final'!$H$60="Muy Alta",'Mapa final'!$L$60="Menor"),CONCATENATE("R",'Mapa final'!$A$60),"")</f>
        <v/>
      </c>
      <c r="U10" s="287"/>
      <c r="V10" s="285" t="str">
        <f>IF(AND('Mapa final'!$H$48="Muy Alta",'Mapa final'!$L$48="Menor"),CONCATENATE("R",'Mapa final'!$A$48),"")</f>
        <v/>
      </c>
      <c r="W10" s="286"/>
      <c r="X10" s="286" t="str">
        <f>IF(AND('Mapa final'!$H$54="Muy Alta",'Mapa final'!$L$54="Menor"),CONCATENATE("R",'Mapa final'!$A$54),"")</f>
        <v/>
      </c>
      <c r="Y10" s="286"/>
      <c r="Z10" s="286" t="str">
        <f>IF(AND('Mapa final'!$H$60="Muy Alta",'Mapa final'!$L$60="Menor"),CONCATENATE("R",'Mapa final'!$A$60),"")</f>
        <v/>
      </c>
      <c r="AA10" s="287"/>
      <c r="AB10" s="285" t="str">
        <f>IF(AND('Mapa final'!$H$48="Muy Alta",'Mapa final'!$L$48="Menor"),CONCATENATE("R",'Mapa final'!$A$48),"")</f>
        <v/>
      </c>
      <c r="AC10" s="286"/>
      <c r="AD10" s="286" t="str">
        <f>IF(AND('Mapa final'!$H$54="Muy Alta",'Mapa final'!$L$54="Menor"),CONCATENATE("R",'Mapa final'!$A$54),"")</f>
        <v/>
      </c>
      <c r="AE10" s="286"/>
      <c r="AF10" s="286" t="str">
        <f>IF(AND('Mapa final'!$H$60="Muy Alta",'Mapa final'!$L$60="Menor"),CONCATENATE("R",'Mapa final'!$A$60),"")</f>
        <v/>
      </c>
      <c r="AG10" s="287"/>
      <c r="AH10" s="276" t="str">
        <f>IF(AND('Mapa final'!$H$48="Muy Alta",'Mapa final'!$L$48="Menor"),CONCATENATE("R",'Mapa final'!$A$48),"")</f>
        <v/>
      </c>
      <c r="AI10" s="277"/>
      <c r="AJ10" s="277" t="str">
        <f>IF(AND('Mapa final'!$H$54="Muy Alta",'Mapa final'!$L$54="Menor"),CONCATENATE("R",'Mapa final'!$A$54),"")</f>
        <v/>
      </c>
      <c r="AK10" s="277"/>
      <c r="AL10" s="277" t="str">
        <f>IF(AND('Mapa final'!$H$60="Muy Alta",'Mapa final'!$L$60="Menor"),CONCATENATE("R",'Mapa final'!$A$60),"")</f>
        <v/>
      </c>
      <c r="AM10" s="278"/>
      <c r="AN10" s="91"/>
      <c r="AO10" s="311"/>
      <c r="AP10" s="312"/>
      <c r="AQ10" s="312"/>
      <c r="AR10" s="312"/>
      <c r="AS10" s="312"/>
      <c r="AT10" s="313"/>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row>
    <row r="11" spans="1:99" ht="15" customHeight="1" x14ac:dyDescent="0.25">
      <c r="A11" s="91"/>
      <c r="B11" s="306"/>
      <c r="C11" s="306"/>
      <c r="D11" s="307"/>
      <c r="E11" s="299"/>
      <c r="F11" s="300"/>
      <c r="G11" s="300"/>
      <c r="H11" s="300"/>
      <c r="I11" s="301"/>
      <c r="J11" s="285"/>
      <c r="K11" s="286"/>
      <c r="L11" s="286"/>
      <c r="M11" s="286"/>
      <c r="N11" s="286"/>
      <c r="O11" s="287"/>
      <c r="P11" s="285"/>
      <c r="Q11" s="286"/>
      <c r="R11" s="286"/>
      <c r="S11" s="286"/>
      <c r="T11" s="286"/>
      <c r="U11" s="287"/>
      <c r="V11" s="285"/>
      <c r="W11" s="286"/>
      <c r="X11" s="286"/>
      <c r="Y11" s="286"/>
      <c r="Z11" s="286"/>
      <c r="AA11" s="287"/>
      <c r="AB11" s="285"/>
      <c r="AC11" s="286"/>
      <c r="AD11" s="286"/>
      <c r="AE11" s="286"/>
      <c r="AF11" s="286"/>
      <c r="AG11" s="287"/>
      <c r="AH11" s="276"/>
      <c r="AI11" s="277"/>
      <c r="AJ11" s="277"/>
      <c r="AK11" s="277"/>
      <c r="AL11" s="277"/>
      <c r="AM11" s="278"/>
      <c r="AN11" s="91"/>
      <c r="AO11" s="311"/>
      <c r="AP11" s="312"/>
      <c r="AQ11" s="312"/>
      <c r="AR11" s="312"/>
      <c r="AS11" s="312"/>
      <c r="AT11" s="313"/>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row>
    <row r="12" spans="1:99" ht="15" customHeight="1" x14ac:dyDescent="0.25">
      <c r="A12" s="91"/>
      <c r="B12" s="306"/>
      <c r="C12" s="306"/>
      <c r="D12" s="307"/>
      <c r="E12" s="299"/>
      <c r="F12" s="300"/>
      <c r="G12" s="300"/>
      <c r="H12" s="300"/>
      <c r="I12" s="301"/>
      <c r="J12" s="285" t="str">
        <f>IF(AND('Mapa final'!$H$66="Muy Alta",'Mapa final'!$L$66="Menor"),CONCATENATE("R",'Mapa final'!$A$66),"")</f>
        <v/>
      </c>
      <c r="K12" s="286"/>
      <c r="L12" s="286" t="str">
        <f>IF(AND('Mapa final'!$H$72="Muy Alta",'Mapa final'!$L$72="Menor"),CONCATENATE("R",'Mapa final'!$A$72),"")</f>
        <v/>
      </c>
      <c r="M12" s="286"/>
      <c r="N12" s="286" t="str">
        <f>IF(AND('Mapa final'!$H$79="Muy Alta",'Mapa final'!$L$79="Menor"),CONCATENATE("R",'Mapa final'!$A$79),"")</f>
        <v/>
      </c>
      <c r="O12" s="287"/>
      <c r="P12" s="285" t="str">
        <f>IF(AND('Mapa final'!$H$66="Muy Alta",'Mapa final'!$L$66="Menor"),CONCATENATE("R",'Mapa final'!$A$66),"")</f>
        <v/>
      </c>
      <c r="Q12" s="286"/>
      <c r="R12" s="286" t="str">
        <f>IF(AND('Mapa final'!$H$72="Muy Alta",'Mapa final'!$L$72="Menor"),CONCATENATE("R",'Mapa final'!$A$72),"")</f>
        <v/>
      </c>
      <c r="S12" s="286"/>
      <c r="T12" s="286" t="str">
        <f>IF(AND('Mapa final'!$H$79="Muy Alta",'Mapa final'!$L$79="Menor"),CONCATENATE("R",'Mapa final'!$A$79),"")</f>
        <v/>
      </c>
      <c r="U12" s="287"/>
      <c r="V12" s="285" t="str">
        <f>IF(AND('Mapa final'!$H$66="Muy Alta",'Mapa final'!$L$66="Menor"),CONCATENATE("R",'Mapa final'!$A$66),"")</f>
        <v/>
      </c>
      <c r="W12" s="286"/>
      <c r="X12" s="286" t="str">
        <f>IF(AND('Mapa final'!$H$72="Muy Alta",'Mapa final'!$L$72="Menor"),CONCATENATE("R",'Mapa final'!$A$72),"")</f>
        <v/>
      </c>
      <c r="Y12" s="286"/>
      <c r="Z12" s="286" t="str">
        <f>IF(AND('Mapa final'!$H$79="Muy Alta",'Mapa final'!$L$79="Menor"),CONCATENATE("R",'Mapa final'!$A$79),"")</f>
        <v/>
      </c>
      <c r="AA12" s="287"/>
      <c r="AB12" s="285" t="str">
        <f>IF(AND('Mapa final'!$H$66="Muy Alta",'Mapa final'!$L$66="Menor"),CONCATENATE("R",'Mapa final'!$A$66),"")</f>
        <v/>
      </c>
      <c r="AC12" s="286"/>
      <c r="AD12" s="286" t="str">
        <f>IF(AND('Mapa final'!$H$72="Muy Alta",'Mapa final'!$L$72="Menor"),CONCATENATE("R",'Mapa final'!$A$72),"")</f>
        <v/>
      </c>
      <c r="AE12" s="286"/>
      <c r="AF12" s="286" t="str">
        <f>IF(AND('Mapa final'!$H$79="Muy Alta",'Mapa final'!$L$79="Menor"),CONCATENATE("R",'Mapa final'!$A$79),"")</f>
        <v/>
      </c>
      <c r="AG12" s="287"/>
      <c r="AH12" s="276" t="str">
        <f>IF(AND('Mapa final'!$H$66="Muy Alta",'Mapa final'!$L$66="Menor"),CONCATENATE("R",'Mapa final'!$A$66),"")</f>
        <v/>
      </c>
      <c r="AI12" s="277"/>
      <c r="AJ12" s="277" t="str">
        <f>IF(AND('Mapa final'!$H$72="Muy Alta",'Mapa final'!$L$72="Menor"),CONCATENATE("R",'Mapa final'!$A$72),"")</f>
        <v/>
      </c>
      <c r="AK12" s="277"/>
      <c r="AL12" s="277" t="str">
        <f>IF(AND('Mapa final'!$H$79="Muy Alta",'Mapa final'!$L$79="Menor"),CONCATENATE("R",'Mapa final'!$A$79),"")</f>
        <v/>
      </c>
      <c r="AM12" s="278"/>
      <c r="AN12" s="91"/>
      <c r="AO12" s="311"/>
      <c r="AP12" s="312"/>
      <c r="AQ12" s="312"/>
      <c r="AR12" s="312"/>
      <c r="AS12" s="312"/>
      <c r="AT12" s="313"/>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row>
    <row r="13" spans="1:99" ht="15.75" customHeight="1" thickBot="1" x14ac:dyDescent="0.3">
      <c r="A13" s="91"/>
      <c r="B13" s="306"/>
      <c r="C13" s="306"/>
      <c r="D13" s="307"/>
      <c r="E13" s="302"/>
      <c r="F13" s="303"/>
      <c r="G13" s="303"/>
      <c r="H13" s="303"/>
      <c r="I13" s="304"/>
      <c r="J13" s="285"/>
      <c r="K13" s="286"/>
      <c r="L13" s="286"/>
      <c r="M13" s="286"/>
      <c r="N13" s="286"/>
      <c r="O13" s="287"/>
      <c r="P13" s="285"/>
      <c r="Q13" s="286"/>
      <c r="R13" s="286"/>
      <c r="S13" s="286"/>
      <c r="T13" s="286"/>
      <c r="U13" s="287"/>
      <c r="V13" s="285"/>
      <c r="W13" s="286"/>
      <c r="X13" s="286"/>
      <c r="Y13" s="286"/>
      <c r="Z13" s="286"/>
      <c r="AA13" s="287"/>
      <c r="AB13" s="285"/>
      <c r="AC13" s="286"/>
      <c r="AD13" s="286"/>
      <c r="AE13" s="286"/>
      <c r="AF13" s="286"/>
      <c r="AG13" s="287"/>
      <c r="AH13" s="279"/>
      <c r="AI13" s="280"/>
      <c r="AJ13" s="280"/>
      <c r="AK13" s="280"/>
      <c r="AL13" s="280"/>
      <c r="AM13" s="281"/>
      <c r="AN13" s="91"/>
      <c r="AO13" s="314"/>
      <c r="AP13" s="315"/>
      <c r="AQ13" s="315"/>
      <c r="AR13" s="315"/>
      <c r="AS13" s="315"/>
      <c r="AT13" s="316"/>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row>
    <row r="14" spans="1:99" ht="15" customHeight="1" x14ac:dyDescent="0.25">
      <c r="A14" s="91"/>
      <c r="B14" s="306"/>
      <c r="C14" s="306"/>
      <c r="D14" s="307"/>
      <c r="E14" s="296" t="s">
        <v>183</v>
      </c>
      <c r="F14" s="297"/>
      <c r="G14" s="297"/>
      <c r="H14" s="297"/>
      <c r="I14" s="297"/>
      <c r="J14" s="272" t="str">
        <f>IF(AND('Mapa final'!$H$12="Muy Alta",'Mapa final'!$L$12="Menor"),CONCATENATE("R",'Mapa final'!$A$12),"")</f>
        <v/>
      </c>
      <c r="K14" s="273"/>
      <c r="L14" s="273" t="str">
        <f>IF(AND('Mapa final'!$H$18="Muy Alta",'Mapa final'!$L$18="Menor"),CONCATENATE("R",'Mapa final'!$A$18),"")</f>
        <v/>
      </c>
      <c r="M14" s="273"/>
      <c r="N14" s="273" t="str">
        <f>IF(AND('Mapa final'!$H$24="Muy Alta",'Mapa final'!$L$24="Menor"),CONCATENATE("R",'Mapa final'!$A$24),"")</f>
        <v/>
      </c>
      <c r="O14" s="274"/>
      <c r="P14" s="272" t="str">
        <f>IF(AND('Mapa final'!$H$12="Muy Alta",'Mapa final'!$L$12="Menor"),CONCATENATE("R",'Mapa final'!$A$12),"")</f>
        <v/>
      </c>
      <c r="Q14" s="273"/>
      <c r="R14" s="273" t="str">
        <f>IF(AND('Mapa final'!$H$18="Muy Alta",'Mapa final'!$L$18="Menor"),CONCATENATE("R",'Mapa final'!$A$18),"")</f>
        <v/>
      </c>
      <c r="S14" s="273"/>
      <c r="T14" s="273" t="str">
        <f>IF(AND('Mapa final'!$H$24="Muy Alta",'Mapa final'!$L$24="Menor"),CONCATENATE("R",'Mapa final'!$A$24),"")</f>
        <v/>
      </c>
      <c r="U14" s="274"/>
      <c r="V14" s="291" t="str">
        <f>IF(AND('Mapa final'!$H$12="Muy Alta",'Mapa final'!$L$12="Menor"),CONCATENATE("R",'Mapa final'!$A$12),"")</f>
        <v/>
      </c>
      <c r="W14" s="292"/>
      <c r="X14" s="292" t="str">
        <f>IF(AND('Mapa final'!$H$18="Muy Alta",'Mapa final'!$L$18="Menor"),CONCATENATE("R",'Mapa final'!$A$18),"")</f>
        <v/>
      </c>
      <c r="Y14" s="292"/>
      <c r="Z14" s="292" t="str">
        <f>IF(AND('Mapa final'!$H$24="Muy Alta",'Mapa final'!$L$24="Menor"),CONCATENATE("R",'Mapa final'!$A$24),"")</f>
        <v/>
      </c>
      <c r="AA14" s="293"/>
      <c r="AB14" s="291" t="str">
        <f>IF(AND('Mapa final'!$H$12="Muy Alta",'Mapa final'!$L$12="Menor"),CONCATENATE("R",'Mapa final'!$A$12),"")</f>
        <v/>
      </c>
      <c r="AC14" s="292"/>
      <c r="AD14" s="292" t="str">
        <f>IF(AND('Mapa final'!$H$18="Muy Alta",'Mapa final'!$L$18="Menor"),CONCATENATE("R",'Mapa final'!$A$18),"")</f>
        <v/>
      </c>
      <c r="AE14" s="292"/>
      <c r="AF14" s="292" t="str">
        <f>IF(AND('Mapa final'!$H$24="Muy Alta",'Mapa final'!$L$24="Menor"),CONCATENATE("R",'Mapa final'!$A$24),"")</f>
        <v/>
      </c>
      <c r="AG14" s="293"/>
      <c r="AH14" s="282" t="str">
        <f>IF(AND('Mapa final'!$H$12="Muy Alta",'Mapa final'!$L$12="Menor"),CONCATENATE("R",'Mapa final'!$A$12),"")</f>
        <v/>
      </c>
      <c r="AI14" s="283"/>
      <c r="AJ14" s="283" t="str">
        <f>IF(AND('Mapa final'!$H$18="Muy Alta",'Mapa final'!$L$18="Menor"),CONCATENATE("R",'Mapa final'!$A$18),"")</f>
        <v/>
      </c>
      <c r="AK14" s="283"/>
      <c r="AL14" s="283" t="str">
        <f>IF(AND('Mapa final'!$H$24="Muy Alta",'Mapa final'!$L$24="Menor"),CONCATENATE("R",'Mapa final'!$A$24),"")</f>
        <v/>
      </c>
      <c r="AM14" s="284"/>
      <c r="AN14" s="91"/>
      <c r="AO14" s="317" t="s">
        <v>184</v>
      </c>
      <c r="AP14" s="318"/>
      <c r="AQ14" s="318"/>
      <c r="AR14" s="318"/>
      <c r="AS14" s="318"/>
      <c r="AT14" s="319"/>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row>
    <row r="15" spans="1:99" ht="15" customHeight="1" x14ac:dyDescent="0.25">
      <c r="A15" s="91"/>
      <c r="B15" s="306"/>
      <c r="C15" s="306"/>
      <c r="D15" s="307"/>
      <c r="E15" s="299"/>
      <c r="F15" s="300"/>
      <c r="G15" s="300"/>
      <c r="H15" s="300"/>
      <c r="I15" s="300"/>
      <c r="J15" s="266"/>
      <c r="K15" s="267"/>
      <c r="L15" s="267"/>
      <c r="M15" s="267"/>
      <c r="N15" s="267"/>
      <c r="O15" s="268"/>
      <c r="P15" s="266"/>
      <c r="Q15" s="267"/>
      <c r="R15" s="267"/>
      <c r="S15" s="267"/>
      <c r="T15" s="267"/>
      <c r="U15" s="268"/>
      <c r="V15" s="285"/>
      <c r="W15" s="286"/>
      <c r="X15" s="286"/>
      <c r="Y15" s="286"/>
      <c r="Z15" s="286"/>
      <c r="AA15" s="287"/>
      <c r="AB15" s="285"/>
      <c r="AC15" s="286"/>
      <c r="AD15" s="286"/>
      <c r="AE15" s="286"/>
      <c r="AF15" s="286"/>
      <c r="AG15" s="287"/>
      <c r="AH15" s="276"/>
      <c r="AI15" s="277"/>
      <c r="AJ15" s="277"/>
      <c r="AK15" s="277"/>
      <c r="AL15" s="277"/>
      <c r="AM15" s="278"/>
      <c r="AN15" s="91"/>
      <c r="AO15" s="320"/>
      <c r="AP15" s="321"/>
      <c r="AQ15" s="321"/>
      <c r="AR15" s="321"/>
      <c r="AS15" s="321"/>
      <c r="AT15" s="322"/>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row>
    <row r="16" spans="1:99" ht="15" customHeight="1" x14ac:dyDescent="0.25">
      <c r="A16" s="91"/>
      <c r="B16" s="306"/>
      <c r="C16" s="306"/>
      <c r="D16" s="307"/>
      <c r="E16" s="299"/>
      <c r="F16" s="300"/>
      <c r="G16" s="300"/>
      <c r="H16" s="300"/>
      <c r="I16" s="300"/>
      <c r="J16" s="266" t="str">
        <f>IF(AND('Mapa final'!$H$30="Muy Alta",'Mapa final'!$L$30="Menor"),CONCATENATE("R",'Mapa final'!$A$30),"")</f>
        <v/>
      </c>
      <c r="K16" s="267"/>
      <c r="L16" s="267" t="str">
        <f>IF(AND('Mapa final'!$H$36="Muy Alta",'Mapa final'!$L$36="Menor"),CONCATENATE("R",'Mapa final'!$A$36),"")</f>
        <v/>
      </c>
      <c r="M16" s="267"/>
      <c r="N16" s="267" t="str">
        <f>IF(AND('Mapa final'!$H$42="Muy Alta",'Mapa final'!$L$42="Menor"),CONCATENATE("R",'Mapa final'!$A$42),"")</f>
        <v/>
      </c>
      <c r="O16" s="268"/>
      <c r="P16" s="266" t="str">
        <f>IF(AND('Mapa final'!$H$30="Muy Alta",'Mapa final'!$L$30="Menor"),CONCATENATE("R",'Mapa final'!$A$30),"")</f>
        <v/>
      </c>
      <c r="Q16" s="267"/>
      <c r="R16" s="267" t="str">
        <f>IF(AND('Mapa final'!$H$36="Muy Alta",'Mapa final'!$L$36="Menor"),CONCATENATE("R",'Mapa final'!$A$36),"")</f>
        <v/>
      </c>
      <c r="S16" s="267"/>
      <c r="T16" s="267" t="str">
        <f>IF(AND('Mapa final'!$H$42="Muy Alta",'Mapa final'!$L$42="Menor"),CONCATENATE("R",'Mapa final'!$A$42),"")</f>
        <v/>
      </c>
      <c r="U16" s="268"/>
      <c r="V16" s="285" t="str">
        <f>IF(AND('Mapa final'!$H$30="Muy Alta",'Mapa final'!$L$30="Menor"),CONCATENATE("R",'Mapa final'!$A$30),"")</f>
        <v/>
      </c>
      <c r="W16" s="286"/>
      <c r="X16" s="286" t="str">
        <f>IF(AND('Mapa final'!$H$36="Muy Alta",'Mapa final'!$L$36="Menor"),CONCATENATE("R",'Mapa final'!$A$36),"")</f>
        <v/>
      </c>
      <c r="Y16" s="286"/>
      <c r="Z16" s="286" t="str">
        <f>IF(AND('Mapa final'!$H$42="Muy Alta",'Mapa final'!$L$42="Menor"),CONCATENATE("R",'Mapa final'!$A$42),"")</f>
        <v/>
      </c>
      <c r="AA16" s="287"/>
      <c r="AB16" s="285" t="str">
        <f>IF(AND('Mapa final'!$H$30="Muy Alta",'Mapa final'!$L$30="Menor"),CONCATENATE("R",'Mapa final'!$A$30),"")</f>
        <v/>
      </c>
      <c r="AC16" s="286"/>
      <c r="AD16" s="286" t="str">
        <f>IF(AND('Mapa final'!$H$36="Muy Alta",'Mapa final'!$L$36="Menor"),CONCATENATE("R",'Mapa final'!$A$36),"")</f>
        <v/>
      </c>
      <c r="AE16" s="286"/>
      <c r="AF16" s="286" t="str">
        <f>IF(AND('Mapa final'!$H$42="Muy Alta",'Mapa final'!$L$42="Menor"),CONCATENATE("R",'Mapa final'!$A$42),"")</f>
        <v/>
      </c>
      <c r="AG16" s="287"/>
      <c r="AH16" s="276" t="str">
        <f>IF(AND('Mapa final'!$H$30="Muy Alta",'Mapa final'!$L$30="Menor"),CONCATENATE("R",'Mapa final'!$A$30),"")</f>
        <v/>
      </c>
      <c r="AI16" s="277"/>
      <c r="AJ16" s="277" t="str">
        <f>IF(AND('Mapa final'!$H$36="Muy Alta",'Mapa final'!$L$36="Menor"),CONCATENATE("R",'Mapa final'!$A$36),"")</f>
        <v/>
      </c>
      <c r="AK16" s="277"/>
      <c r="AL16" s="277" t="str">
        <f>IF(AND('Mapa final'!$H$42="Muy Alta",'Mapa final'!$L$42="Menor"),CONCATENATE("R",'Mapa final'!$A$42),"")</f>
        <v/>
      </c>
      <c r="AM16" s="278"/>
      <c r="AN16" s="91"/>
      <c r="AO16" s="320"/>
      <c r="AP16" s="321"/>
      <c r="AQ16" s="321"/>
      <c r="AR16" s="321"/>
      <c r="AS16" s="321"/>
      <c r="AT16" s="322"/>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row>
    <row r="17" spans="1:80" ht="15" customHeight="1" x14ac:dyDescent="0.25">
      <c r="A17" s="91"/>
      <c r="B17" s="306"/>
      <c r="C17" s="306"/>
      <c r="D17" s="307"/>
      <c r="E17" s="299"/>
      <c r="F17" s="300"/>
      <c r="G17" s="300"/>
      <c r="H17" s="300"/>
      <c r="I17" s="300"/>
      <c r="J17" s="266"/>
      <c r="K17" s="267"/>
      <c r="L17" s="267"/>
      <c r="M17" s="267"/>
      <c r="N17" s="267"/>
      <c r="O17" s="268"/>
      <c r="P17" s="266"/>
      <c r="Q17" s="267"/>
      <c r="R17" s="267"/>
      <c r="S17" s="267"/>
      <c r="T17" s="267"/>
      <c r="U17" s="268"/>
      <c r="V17" s="285"/>
      <c r="W17" s="286"/>
      <c r="X17" s="286"/>
      <c r="Y17" s="286"/>
      <c r="Z17" s="286"/>
      <c r="AA17" s="287"/>
      <c r="AB17" s="285"/>
      <c r="AC17" s="286"/>
      <c r="AD17" s="286"/>
      <c r="AE17" s="286"/>
      <c r="AF17" s="286"/>
      <c r="AG17" s="287"/>
      <c r="AH17" s="276"/>
      <c r="AI17" s="277"/>
      <c r="AJ17" s="277"/>
      <c r="AK17" s="277"/>
      <c r="AL17" s="277"/>
      <c r="AM17" s="278"/>
      <c r="AN17" s="91"/>
      <c r="AO17" s="320"/>
      <c r="AP17" s="321"/>
      <c r="AQ17" s="321"/>
      <c r="AR17" s="321"/>
      <c r="AS17" s="321"/>
      <c r="AT17" s="322"/>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row>
    <row r="18" spans="1:80" ht="15" customHeight="1" x14ac:dyDescent="0.25">
      <c r="A18" s="91"/>
      <c r="B18" s="306"/>
      <c r="C18" s="306"/>
      <c r="D18" s="307"/>
      <c r="E18" s="299"/>
      <c r="F18" s="300"/>
      <c r="G18" s="300"/>
      <c r="H18" s="300"/>
      <c r="I18" s="300"/>
      <c r="J18" s="266" t="str">
        <f>IF(AND('Mapa final'!$H$48="Muy Alta",'Mapa final'!$L$48="Menor"),CONCATENATE("R",'Mapa final'!$A$48),"")</f>
        <v/>
      </c>
      <c r="K18" s="267"/>
      <c r="L18" s="267" t="str">
        <f>IF(AND('Mapa final'!$H$54="Muy Alta",'Mapa final'!$L$54="Menor"),CONCATENATE("R",'Mapa final'!$A$54),"")</f>
        <v/>
      </c>
      <c r="M18" s="267"/>
      <c r="N18" s="267" t="str">
        <f>IF(AND('Mapa final'!$H$60="Muy Alta",'Mapa final'!$L$60="Menor"),CONCATENATE("R",'Mapa final'!$A$60),"")</f>
        <v/>
      </c>
      <c r="O18" s="268"/>
      <c r="P18" s="266" t="str">
        <f>IF(AND('Mapa final'!$H$48="Muy Alta",'Mapa final'!$L$48="Menor"),CONCATENATE("R",'Mapa final'!$A$48),"")</f>
        <v/>
      </c>
      <c r="Q18" s="267"/>
      <c r="R18" s="267" t="str">
        <f>IF(AND('Mapa final'!$H$54="Muy Alta",'Mapa final'!$L$54="Menor"),CONCATENATE("R",'Mapa final'!$A$54),"")</f>
        <v/>
      </c>
      <c r="S18" s="267"/>
      <c r="T18" s="267" t="str">
        <f>IF(AND('Mapa final'!$H$60="Muy Alta",'Mapa final'!$L$60="Menor"),CONCATENATE("R",'Mapa final'!$A$60),"")</f>
        <v/>
      </c>
      <c r="U18" s="268"/>
      <c r="V18" s="285" t="str">
        <f>IF(AND('Mapa final'!$H$48="Muy Alta",'Mapa final'!$L$48="Menor"),CONCATENATE("R",'Mapa final'!$A$48),"")</f>
        <v/>
      </c>
      <c r="W18" s="286"/>
      <c r="X18" s="286" t="str">
        <f>IF(AND('Mapa final'!$H$54="Muy Alta",'Mapa final'!$L$54="Menor"),CONCATENATE("R",'Mapa final'!$A$54),"")</f>
        <v/>
      </c>
      <c r="Y18" s="286"/>
      <c r="Z18" s="286" t="str">
        <f>IF(AND('Mapa final'!$H$60="Muy Alta",'Mapa final'!$L$60="Menor"),CONCATENATE("R",'Mapa final'!$A$60),"")</f>
        <v/>
      </c>
      <c r="AA18" s="287"/>
      <c r="AB18" s="285" t="str">
        <f>IF(AND('Mapa final'!$H$48="Muy Alta",'Mapa final'!$L$48="Menor"),CONCATENATE("R",'Mapa final'!$A$48),"")</f>
        <v/>
      </c>
      <c r="AC18" s="286"/>
      <c r="AD18" s="286" t="str">
        <f>IF(AND('Mapa final'!$H$54="Muy Alta",'Mapa final'!$L$54="Menor"),CONCATENATE("R",'Mapa final'!$A$54),"")</f>
        <v/>
      </c>
      <c r="AE18" s="286"/>
      <c r="AF18" s="286" t="str">
        <f>IF(AND('Mapa final'!$H$60="Muy Alta",'Mapa final'!$L$60="Menor"),CONCATENATE("R",'Mapa final'!$A$60),"")</f>
        <v/>
      </c>
      <c r="AG18" s="287"/>
      <c r="AH18" s="276" t="str">
        <f>IF(AND('Mapa final'!$H$48="Muy Alta",'Mapa final'!$L$48="Menor"),CONCATENATE("R",'Mapa final'!$A$48),"")</f>
        <v/>
      </c>
      <c r="AI18" s="277"/>
      <c r="AJ18" s="277" t="str">
        <f>IF(AND('Mapa final'!$H$54="Muy Alta",'Mapa final'!$L$54="Menor"),CONCATENATE("R",'Mapa final'!$A$54),"")</f>
        <v/>
      </c>
      <c r="AK18" s="277"/>
      <c r="AL18" s="277" t="str">
        <f>IF(AND('Mapa final'!$H$60="Muy Alta",'Mapa final'!$L$60="Menor"),CONCATENATE("R",'Mapa final'!$A$60),"")</f>
        <v/>
      </c>
      <c r="AM18" s="278"/>
      <c r="AN18" s="91"/>
      <c r="AO18" s="320"/>
      <c r="AP18" s="321"/>
      <c r="AQ18" s="321"/>
      <c r="AR18" s="321"/>
      <c r="AS18" s="321"/>
      <c r="AT18" s="322"/>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row>
    <row r="19" spans="1:80" ht="15" customHeight="1" x14ac:dyDescent="0.25">
      <c r="A19" s="91"/>
      <c r="B19" s="306"/>
      <c r="C19" s="306"/>
      <c r="D19" s="307"/>
      <c r="E19" s="299"/>
      <c r="F19" s="300"/>
      <c r="G19" s="300"/>
      <c r="H19" s="300"/>
      <c r="I19" s="300"/>
      <c r="J19" s="266"/>
      <c r="K19" s="267"/>
      <c r="L19" s="267"/>
      <c r="M19" s="267"/>
      <c r="N19" s="267"/>
      <c r="O19" s="268"/>
      <c r="P19" s="266"/>
      <c r="Q19" s="267"/>
      <c r="R19" s="267"/>
      <c r="S19" s="267"/>
      <c r="T19" s="267"/>
      <c r="U19" s="268"/>
      <c r="V19" s="285"/>
      <c r="W19" s="286"/>
      <c r="X19" s="286"/>
      <c r="Y19" s="286"/>
      <c r="Z19" s="286"/>
      <c r="AA19" s="287"/>
      <c r="AB19" s="285"/>
      <c r="AC19" s="286"/>
      <c r="AD19" s="286"/>
      <c r="AE19" s="286"/>
      <c r="AF19" s="286"/>
      <c r="AG19" s="287"/>
      <c r="AH19" s="276"/>
      <c r="AI19" s="277"/>
      <c r="AJ19" s="277"/>
      <c r="AK19" s="277"/>
      <c r="AL19" s="277"/>
      <c r="AM19" s="278"/>
      <c r="AN19" s="91"/>
      <c r="AO19" s="320"/>
      <c r="AP19" s="321"/>
      <c r="AQ19" s="321"/>
      <c r="AR19" s="321"/>
      <c r="AS19" s="321"/>
      <c r="AT19" s="322"/>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row>
    <row r="20" spans="1:80" ht="15" customHeight="1" x14ac:dyDescent="0.25">
      <c r="A20" s="91"/>
      <c r="B20" s="306"/>
      <c r="C20" s="306"/>
      <c r="D20" s="307"/>
      <c r="E20" s="299"/>
      <c r="F20" s="300"/>
      <c r="G20" s="300"/>
      <c r="H20" s="300"/>
      <c r="I20" s="300"/>
      <c r="J20" s="266" t="str">
        <f>IF(AND('Mapa final'!$H$66="Muy Alta",'Mapa final'!$L$66="Menor"),CONCATENATE("R",'Mapa final'!$A$66),"")</f>
        <v/>
      </c>
      <c r="K20" s="267"/>
      <c r="L20" s="267" t="str">
        <f>IF(AND('Mapa final'!$H$72="Muy Alta",'Mapa final'!$L$72="Menor"),CONCATENATE("R",'Mapa final'!$A$72),"")</f>
        <v/>
      </c>
      <c r="M20" s="267"/>
      <c r="N20" s="267" t="str">
        <f>IF(AND('Mapa final'!$H$79="Muy Alta",'Mapa final'!$L$79="Menor"),CONCATENATE("R",'Mapa final'!$A$79),"")</f>
        <v/>
      </c>
      <c r="O20" s="268"/>
      <c r="P20" s="266" t="str">
        <f>IF(AND('Mapa final'!$H$66="Muy Alta",'Mapa final'!$L$66="Menor"),CONCATENATE("R",'Mapa final'!$A$66),"")</f>
        <v/>
      </c>
      <c r="Q20" s="267"/>
      <c r="R20" s="267" t="str">
        <f>IF(AND('Mapa final'!$H$72="Muy Alta",'Mapa final'!$L$72="Menor"),CONCATENATE("R",'Mapa final'!$A$72),"")</f>
        <v/>
      </c>
      <c r="S20" s="267"/>
      <c r="T20" s="267" t="str">
        <f>IF(AND('Mapa final'!$H$79="Muy Alta",'Mapa final'!$L$79="Menor"),CONCATENATE("R",'Mapa final'!$A$79),"")</f>
        <v/>
      </c>
      <c r="U20" s="268"/>
      <c r="V20" s="285" t="str">
        <f>IF(AND('Mapa final'!$H$66="Muy Alta",'Mapa final'!$L$66="Menor"),CONCATENATE("R",'Mapa final'!$A$66),"")</f>
        <v/>
      </c>
      <c r="W20" s="286"/>
      <c r="X20" s="286" t="str">
        <f>IF(AND('Mapa final'!$H$72="Muy Alta",'Mapa final'!$L$72="Menor"),CONCATENATE("R",'Mapa final'!$A$72),"")</f>
        <v/>
      </c>
      <c r="Y20" s="286"/>
      <c r="Z20" s="286" t="str">
        <f>IF(AND('Mapa final'!$H$79="Muy Alta",'Mapa final'!$L$79="Menor"),CONCATENATE("R",'Mapa final'!$A$79),"")</f>
        <v/>
      </c>
      <c r="AA20" s="287"/>
      <c r="AB20" s="285" t="str">
        <f>IF(AND('Mapa final'!$H$66="Muy Alta",'Mapa final'!$L$66="Menor"),CONCATENATE("R",'Mapa final'!$A$66),"")</f>
        <v/>
      </c>
      <c r="AC20" s="286"/>
      <c r="AD20" s="286" t="str">
        <f>IF(AND('Mapa final'!$H$72="Muy Alta",'Mapa final'!$L$72="Menor"),CONCATENATE("R",'Mapa final'!$A$72),"")</f>
        <v/>
      </c>
      <c r="AE20" s="286"/>
      <c r="AF20" s="286" t="str">
        <f>IF(AND('Mapa final'!$H$79="Muy Alta",'Mapa final'!$L$79="Menor"),CONCATENATE("R",'Mapa final'!$A$79),"")</f>
        <v/>
      </c>
      <c r="AG20" s="287"/>
      <c r="AH20" s="276" t="str">
        <f>IF(AND('Mapa final'!$H$66="Muy Alta",'Mapa final'!$L$66="Menor"),CONCATENATE("R",'Mapa final'!$A$66),"")</f>
        <v/>
      </c>
      <c r="AI20" s="277"/>
      <c r="AJ20" s="277" t="str">
        <f>IF(AND('Mapa final'!$H$72="Muy Alta",'Mapa final'!$L$72="Menor"),CONCATENATE("R",'Mapa final'!$A$72),"")</f>
        <v/>
      </c>
      <c r="AK20" s="277"/>
      <c r="AL20" s="277" t="str">
        <f>IF(AND('Mapa final'!$H$79="Muy Alta",'Mapa final'!$L$79="Menor"),CONCATENATE("R",'Mapa final'!$A$79),"")</f>
        <v/>
      </c>
      <c r="AM20" s="278"/>
      <c r="AN20" s="91"/>
      <c r="AO20" s="320"/>
      <c r="AP20" s="321"/>
      <c r="AQ20" s="321"/>
      <c r="AR20" s="321"/>
      <c r="AS20" s="321"/>
      <c r="AT20" s="322"/>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row>
    <row r="21" spans="1:80" ht="15.75" customHeight="1" thickBot="1" x14ac:dyDescent="0.3">
      <c r="A21" s="91"/>
      <c r="B21" s="306"/>
      <c r="C21" s="306"/>
      <c r="D21" s="307"/>
      <c r="E21" s="302"/>
      <c r="F21" s="303"/>
      <c r="G21" s="303"/>
      <c r="H21" s="303"/>
      <c r="I21" s="303"/>
      <c r="J21" s="269"/>
      <c r="K21" s="270"/>
      <c r="L21" s="270"/>
      <c r="M21" s="270"/>
      <c r="N21" s="270"/>
      <c r="O21" s="271"/>
      <c r="P21" s="269"/>
      <c r="Q21" s="270"/>
      <c r="R21" s="270"/>
      <c r="S21" s="270"/>
      <c r="T21" s="270"/>
      <c r="U21" s="271"/>
      <c r="V21" s="288"/>
      <c r="W21" s="289"/>
      <c r="X21" s="289"/>
      <c r="Y21" s="289"/>
      <c r="Z21" s="289"/>
      <c r="AA21" s="290"/>
      <c r="AB21" s="288"/>
      <c r="AC21" s="289"/>
      <c r="AD21" s="289"/>
      <c r="AE21" s="289"/>
      <c r="AF21" s="289"/>
      <c r="AG21" s="290"/>
      <c r="AH21" s="279"/>
      <c r="AI21" s="280"/>
      <c r="AJ21" s="280"/>
      <c r="AK21" s="280"/>
      <c r="AL21" s="280"/>
      <c r="AM21" s="281"/>
      <c r="AN21" s="91"/>
      <c r="AO21" s="323"/>
      <c r="AP21" s="324"/>
      <c r="AQ21" s="324"/>
      <c r="AR21" s="324"/>
      <c r="AS21" s="324"/>
      <c r="AT21" s="325"/>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row>
    <row r="22" spans="1:80" ht="15" customHeight="1" x14ac:dyDescent="0.25">
      <c r="A22" s="91"/>
      <c r="B22" s="306"/>
      <c r="C22" s="306"/>
      <c r="D22" s="307"/>
      <c r="E22" s="296" t="s">
        <v>185</v>
      </c>
      <c r="F22" s="297"/>
      <c r="G22" s="297"/>
      <c r="H22" s="297"/>
      <c r="I22" s="298"/>
      <c r="J22" s="272" t="str">
        <f>IF(AND('Mapa final'!$H$12="Muy Alta",'Mapa final'!$L$12="Menor"),CONCATENATE("R",'Mapa final'!$A$12),"")</f>
        <v/>
      </c>
      <c r="K22" s="273"/>
      <c r="L22" s="273" t="str">
        <f>IF(AND('Mapa final'!$H$18="Muy Alta",'Mapa final'!$L$18="Menor"),CONCATENATE("R",'Mapa final'!$A$18),"")</f>
        <v/>
      </c>
      <c r="M22" s="273"/>
      <c r="N22" s="273" t="str">
        <f>IF(AND('Mapa final'!$H$24="Muy Alta",'Mapa final'!$L$24="Menor"),CONCATENATE("R",'Mapa final'!$A$24),"")</f>
        <v/>
      </c>
      <c r="O22" s="274"/>
      <c r="P22" s="272" t="str">
        <f>IF(AND('Mapa final'!$H$12="Muy Alta",'Mapa final'!$L$12="Menor"),CONCATENATE("R",'Mapa final'!$A$12),"")</f>
        <v/>
      </c>
      <c r="Q22" s="273"/>
      <c r="R22" s="273" t="str">
        <f>IF(AND('Mapa final'!$H$18="Muy Alta",'Mapa final'!$L$18="Menor"),CONCATENATE("R",'Mapa final'!$A$18),"")</f>
        <v/>
      </c>
      <c r="S22" s="273"/>
      <c r="T22" s="273" t="str">
        <f>IF(AND('Mapa final'!$H$24="Muy Alta",'Mapa final'!$L$24="Menor"),CONCATENATE("R",'Mapa final'!$A$24),"")</f>
        <v/>
      </c>
      <c r="U22" s="274"/>
      <c r="V22" s="272" t="str">
        <f>IF(AND('Mapa final'!$H$12="Muy Alta",'Mapa final'!$L$12="Menor"),CONCATENATE("R",'Mapa final'!$A$12),"")</f>
        <v/>
      </c>
      <c r="W22" s="273"/>
      <c r="X22" s="273" t="str">
        <f>IF(AND('Mapa final'!$H$18="Muy Alta",'Mapa final'!$L$18="Menor"),CONCATENATE("R",'Mapa final'!$A$18),"")</f>
        <v/>
      </c>
      <c r="Y22" s="273"/>
      <c r="Z22" s="273" t="str">
        <f>IF(AND('Mapa final'!$H$16="Media",'Mapa final'!$L$16="Moderado"),CONCATENATE("R",'Mapa final'!$A$16),"")</f>
        <v>R3</v>
      </c>
      <c r="AA22" s="274"/>
      <c r="AB22" s="291" t="str">
        <f>IF(AND('Mapa final'!$H$12="Media",'Mapa final'!$L$12="Mayor"),CONCATENATE("R",'Mapa final'!$A$12),"")</f>
        <v>R1</v>
      </c>
      <c r="AC22" s="292"/>
      <c r="AD22" s="292" t="str">
        <f>IF(AND('Mapa final'!$H$18="Muy Alta",'Mapa final'!$L$18="Menor"),CONCATENATE("R",'Mapa final'!$A$18),"")</f>
        <v/>
      </c>
      <c r="AE22" s="292"/>
      <c r="AF22" s="292" t="str">
        <f>IF(AND('Mapa final'!$H$24="Muy Alta",'Mapa final'!$L$24="Menor"),CONCATENATE("R",'Mapa final'!$A$24),"")</f>
        <v/>
      </c>
      <c r="AG22" s="293"/>
      <c r="AH22" s="282" t="str">
        <f>IF(AND('Mapa final'!$H$12="Media",'Mapa final'!$L$12="Catastrófico"),CONCATENATE("R",'Mapa final'!$A$12),"")</f>
        <v/>
      </c>
      <c r="AI22" s="283"/>
      <c r="AJ22" s="283" t="str">
        <f>IF(AND('Mapa final'!$H$14="Media",'Mapa final'!$L$14="Catastrófico"),CONCATENATE("R",'Mapa final'!$A$14),"")</f>
        <v>R2</v>
      </c>
      <c r="AK22" s="283"/>
      <c r="AL22" s="283" t="str">
        <f>IF(AND('Mapa final'!$H$24="Muy Alta",'Mapa final'!$L$24="Menor"),CONCATENATE("R",'Mapa final'!$A$24),"")</f>
        <v/>
      </c>
      <c r="AM22" s="284"/>
      <c r="AN22" s="91"/>
      <c r="AO22" s="326" t="s">
        <v>186</v>
      </c>
      <c r="AP22" s="327"/>
      <c r="AQ22" s="327"/>
      <c r="AR22" s="327"/>
      <c r="AS22" s="327"/>
      <c r="AT22" s="328"/>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row>
    <row r="23" spans="1:80" ht="15" customHeight="1" x14ac:dyDescent="0.25">
      <c r="A23" s="91"/>
      <c r="B23" s="306"/>
      <c r="C23" s="306"/>
      <c r="D23" s="307"/>
      <c r="E23" s="299"/>
      <c r="F23" s="300"/>
      <c r="G23" s="300"/>
      <c r="H23" s="300"/>
      <c r="I23" s="301"/>
      <c r="J23" s="266"/>
      <c r="K23" s="275"/>
      <c r="L23" s="275"/>
      <c r="M23" s="275"/>
      <c r="N23" s="275"/>
      <c r="O23" s="268"/>
      <c r="P23" s="266"/>
      <c r="Q23" s="275"/>
      <c r="R23" s="267"/>
      <c r="S23" s="267"/>
      <c r="T23" s="267"/>
      <c r="U23" s="268"/>
      <c r="V23" s="266"/>
      <c r="W23" s="267"/>
      <c r="X23" s="267"/>
      <c r="Y23" s="267"/>
      <c r="Z23" s="267"/>
      <c r="AA23" s="268"/>
      <c r="AB23" s="285"/>
      <c r="AC23" s="286"/>
      <c r="AD23" s="294"/>
      <c r="AE23" s="294"/>
      <c r="AF23" s="286"/>
      <c r="AG23" s="287"/>
      <c r="AH23" s="276"/>
      <c r="AI23" s="277"/>
      <c r="AJ23" s="277"/>
      <c r="AK23" s="277"/>
      <c r="AL23" s="277"/>
      <c r="AM23" s="278"/>
      <c r="AN23" s="91"/>
      <c r="AO23" s="329"/>
      <c r="AP23" s="330"/>
      <c r="AQ23" s="330"/>
      <c r="AR23" s="330"/>
      <c r="AS23" s="330"/>
      <c r="AT23" s="33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row>
    <row r="24" spans="1:80" ht="15" customHeight="1" x14ac:dyDescent="0.25">
      <c r="A24" s="91"/>
      <c r="B24" s="306"/>
      <c r="C24" s="306"/>
      <c r="D24" s="307"/>
      <c r="E24" s="299"/>
      <c r="F24" s="300"/>
      <c r="G24" s="300"/>
      <c r="H24" s="300"/>
      <c r="I24" s="301"/>
      <c r="J24" s="266" t="str">
        <f>IF(AND('Mapa final'!$H$30="Muy Alta",'Mapa final'!$L$30="Menor"),CONCATENATE("R",'Mapa final'!$A$30),"")</f>
        <v/>
      </c>
      <c r="K24" s="275"/>
      <c r="L24" s="267" t="str">
        <f>IF(AND('Mapa final'!$H$36="Muy Alta",'Mapa final'!$L$36="Menor"),CONCATENATE("R",'Mapa final'!$A$36),"")</f>
        <v/>
      </c>
      <c r="M24" s="267"/>
      <c r="N24" s="267" t="str">
        <f>IF(AND('Mapa final'!$H$42="Muy Alta",'Mapa final'!$L$42="Menor"),CONCATENATE("R",'Mapa final'!$A$42),"")</f>
        <v/>
      </c>
      <c r="O24" s="268"/>
      <c r="P24" s="266" t="str">
        <f>IF(AND('Mapa final'!$H$30="Muy Alta",'Mapa final'!$L$30="Menor"),CONCATENATE("R",'Mapa final'!$A$30),"")</f>
        <v/>
      </c>
      <c r="Q24" s="275"/>
      <c r="R24" s="267" t="str">
        <f>IF(AND('Mapa final'!$H$36="Muy Alta",'Mapa final'!$L$36="Menor"),CONCATENATE("R",'Mapa final'!$A$36),"")</f>
        <v/>
      </c>
      <c r="S24" s="267"/>
      <c r="T24" s="267" t="str">
        <f>IF(AND('Mapa final'!$H$42="Muy Alta",'Mapa final'!$L$42="Menor"),CONCATENATE("R",'Mapa final'!$A$42),"")</f>
        <v/>
      </c>
      <c r="U24" s="268"/>
      <c r="V24" s="266" t="str">
        <f>IF(AND('Mapa final'!$H$30="Muy Alta",'Mapa final'!$L$30="Menor"),CONCATENATE("R",'Mapa final'!$A$30),"")</f>
        <v/>
      </c>
      <c r="W24" s="267"/>
      <c r="X24" s="267" t="str">
        <f>IF(AND('Mapa final'!$H$17="Media",'Mapa final'!$L$17="Moderado"),CONCATENATE("R",'Mapa final'!$A$17),"")</f>
        <v>R4</v>
      </c>
      <c r="Y24" s="267"/>
      <c r="Z24" s="267" t="str">
        <f>IF(AND('Mapa final'!$H$42="Media",'Mapa final'!$L$42="Moderado"),CONCATENATE("R",'Mapa final'!$A$42),"")</f>
        <v/>
      </c>
      <c r="AA24" s="268"/>
      <c r="AB24" s="285" t="str">
        <f>IF(AND('Mapa final'!$H$30="Muy Alta",'Mapa final'!$L$30="Menor"),CONCATENATE("R",'Mapa final'!$A$30),"")</f>
        <v/>
      </c>
      <c r="AC24" s="286"/>
      <c r="AD24" s="286" t="str">
        <f>IF(AND('Mapa final'!$H$36="Muy Alta",'Mapa final'!$L$36="Menor"),CONCATENATE("R",'Mapa final'!$A$36),"")</f>
        <v/>
      </c>
      <c r="AE24" s="286"/>
      <c r="AF24" s="286" t="str">
        <f>IF(AND('Mapa final'!$H$42="Muy Alta",'Mapa final'!$L$42="Menor"),CONCATENATE("R",'Mapa final'!$A$42),"")</f>
        <v/>
      </c>
      <c r="AG24" s="287"/>
      <c r="AH24" s="276" t="str">
        <f>IF(AND('Mapa final'!$H$30="Muy Alta",'Mapa final'!$L$30="Menor"),CONCATENATE("R",'Mapa final'!$A$30),"")</f>
        <v/>
      </c>
      <c r="AI24" s="277"/>
      <c r="AJ24" s="277" t="str">
        <f>IF(AND('Mapa final'!$H$36="Muy Alta",'Mapa final'!$L$36="Menor"),CONCATENATE("R",'Mapa final'!$A$36),"")</f>
        <v/>
      </c>
      <c r="AK24" s="277"/>
      <c r="AL24" s="277" t="str">
        <f>IF(AND('Mapa final'!$H$42="Muy Alta",'Mapa final'!$L$42="Menor"),CONCATENATE("R",'Mapa final'!$A$42),"")</f>
        <v/>
      </c>
      <c r="AM24" s="278"/>
      <c r="AN24" s="91"/>
      <c r="AO24" s="329"/>
      <c r="AP24" s="330"/>
      <c r="AQ24" s="330"/>
      <c r="AR24" s="330"/>
      <c r="AS24" s="330"/>
      <c r="AT24" s="33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row>
    <row r="25" spans="1:80" ht="15" customHeight="1" x14ac:dyDescent="0.25">
      <c r="A25" s="91"/>
      <c r="B25" s="306"/>
      <c r="C25" s="306"/>
      <c r="D25" s="307"/>
      <c r="E25" s="299"/>
      <c r="F25" s="300"/>
      <c r="G25" s="300"/>
      <c r="H25" s="300"/>
      <c r="I25" s="301"/>
      <c r="J25" s="266"/>
      <c r="K25" s="275"/>
      <c r="L25" s="267"/>
      <c r="M25" s="267"/>
      <c r="N25" s="267"/>
      <c r="O25" s="268"/>
      <c r="P25" s="266"/>
      <c r="Q25" s="275"/>
      <c r="R25" s="267"/>
      <c r="S25" s="267"/>
      <c r="T25" s="267"/>
      <c r="U25" s="268"/>
      <c r="V25" s="266"/>
      <c r="W25" s="267"/>
      <c r="X25" s="267"/>
      <c r="Y25" s="267"/>
      <c r="Z25" s="267"/>
      <c r="AA25" s="268"/>
      <c r="AB25" s="285"/>
      <c r="AC25" s="286"/>
      <c r="AD25" s="286"/>
      <c r="AE25" s="286"/>
      <c r="AF25" s="286"/>
      <c r="AG25" s="287"/>
      <c r="AH25" s="276"/>
      <c r="AI25" s="277"/>
      <c r="AJ25" s="277"/>
      <c r="AK25" s="277"/>
      <c r="AL25" s="277"/>
      <c r="AM25" s="278"/>
      <c r="AN25" s="91"/>
      <c r="AO25" s="329"/>
      <c r="AP25" s="330"/>
      <c r="AQ25" s="330"/>
      <c r="AR25" s="330"/>
      <c r="AS25" s="330"/>
      <c r="AT25" s="33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row>
    <row r="26" spans="1:80" ht="15" customHeight="1" x14ac:dyDescent="0.25">
      <c r="A26" s="91"/>
      <c r="B26" s="306"/>
      <c r="C26" s="306"/>
      <c r="D26" s="307"/>
      <c r="E26" s="299"/>
      <c r="F26" s="300"/>
      <c r="G26" s="300"/>
      <c r="H26" s="300"/>
      <c r="I26" s="301"/>
      <c r="J26" s="266" t="str">
        <f>IF(AND('Mapa final'!$H$48="Muy Alta",'Mapa final'!$L$48="Menor"),CONCATENATE("R",'Mapa final'!$A$48),"")</f>
        <v/>
      </c>
      <c r="K26" s="275"/>
      <c r="L26" s="267" t="str">
        <f>IF(AND('Mapa final'!$H$54="Muy Alta",'Mapa final'!$L$54="Menor"),CONCATENATE("R",'Mapa final'!$A$54),"")</f>
        <v/>
      </c>
      <c r="M26" s="267"/>
      <c r="N26" s="267" t="str">
        <f>IF(AND('Mapa final'!$H$60="Muy Alta",'Mapa final'!$L$60="Menor"),CONCATENATE("R",'Mapa final'!$A$60),"")</f>
        <v/>
      </c>
      <c r="O26" s="268"/>
      <c r="P26" s="266" t="str">
        <f>IF(AND('Mapa final'!$H$48="Muy Alta",'Mapa final'!$L$48="Menor"),CONCATENATE("R",'Mapa final'!$A$48),"")</f>
        <v/>
      </c>
      <c r="Q26" s="275"/>
      <c r="R26" s="267" t="str">
        <f>IF(AND('Mapa final'!$H$54="Muy Alta",'Mapa final'!$L$54="Menor"),CONCATENATE("R",'Mapa final'!$A$54),"")</f>
        <v/>
      </c>
      <c r="S26" s="267"/>
      <c r="T26" s="267" t="str">
        <f>IF(AND('Mapa final'!$H$60="Muy Alta",'Mapa final'!$L$60="Menor"),CONCATENATE("R",'Mapa final'!$A$60),"")</f>
        <v/>
      </c>
      <c r="U26" s="268"/>
      <c r="V26" s="266" t="str">
        <f>IF(AND('Mapa final'!$H$48="Muy Alta",'Mapa final'!$L$48="Menor"),CONCATENATE("R",'Mapa final'!$A$48),"")</f>
        <v/>
      </c>
      <c r="W26" s="267"/>
      <c r="X26" s="267" t="str">
        <f>IF(AND('Mapa final'!$H$54="Muy Alta",'Mapa final'!$L$54="Menor"),CONCATENATE("R",'Mapa final'!$A$54),"")</f>
        <v/>
      </c>
      <c r="Y26" s="267"/>
      <c r="Z26" s="267" t="str">
        <f>IF(AND('Mapa final'!$H$60="Muy Alta",'Mapa final'!$L$60="Menor"),CONCATENATE("R",'Mapa final'!$A$60),"")</f>
        <v/>
      </c>
      <c r="AA26" s="268"/>
      <c r="AB26" s="285" t="str">
        <f>IF(AND('Mapa final'!$H$48="Muy Alta",'Mapa final'!$L$48="Menor"),CONCATENATE("R",'Mapa final'!$A$48),"")</f>
        <v/>
      </c>
      <c r="AC26" s="286"/>
      <c r="AD26" s="286" t="str">
        <f>IF(AND('Mapa final'!$H$54="Muy Alta",'Mapa final'!$L$54="Menor"),CONCATENATE("R",'Mapa final'!$A$54),"")</f>
        <v/>
      </c>
      <c r="AE26" s="286"/>
      <c r="AF26" s="286" t="str">
        <f>IF(AND('Mapa final'!$H$60="Muy Alta",'Mapa final'!$L$60="Menor"),CONCATENATE("R",'Mapa final'!$A$60),"")</f>
        <v/>
      </c>
      <c r="AG26" s="287"/>
      <c r="AH26" s="276" t="str">
        <f>IF(AND('Mapa final'!$H$48="Muy Alta",'Mapa final'!$L$48="Menor"),CONCATENATE("R",'Mapa final'!$A$48),"")</f>
        <v/>
      </c>
      <c r="AI26" s="277"/>
      <c r="AJ26" s="277" t="str">
        <f>IF(AND('Mapa final'!$H$54="Muy Alta",'Mapa final'!$L$54="Menor"),CONCATENATE("R",'Mapa final'!$A$54),"")</f>
        <v/>
      </c>
      <c r="AK26" s="277"/>
      <c r="AL26" s="277" t="str">
        <f>IF(AND('Mapa final'!$H$60="Muy Alta",'Mapa final'!$L$60="Menor"),CONCATENATE("R",'Mapa final'!$A$60),"")</f>
        <v/>
      </c>
      <c r="AM26" s="278"/>
      <c r="AN26" s="91"/>
      <c r="AO26" s="329"/>
      <c r="AP26" s="330"/>
      <c r="AQ26" s="330"/>
      <c r="AR26" s="330"/>
      <c r="AS26" s="330"/>
      <c r="AT26" s="33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row>
    <row r="27" spans="1:80" ht="15" customHeight="1" x14ac:dyDescent="0.25">
      <c r="A27" s="91"/>
      <c r="B27" s="306"/>
      <c r="C27" s="306"/>
      <c r="D27" s="307"/>
      <c r="E27" s="299"/>
      <c r="F27" s="300"/>
      <c r="G27" s="300"/>
      <c r="H27" s="300"/>
      <c r="I27" s="301"/>
      <c r="J27" s="266"/>
      <c r="K27" s="275"/>
      <c r="L27" s="267"/>
      <c r="M27" s="267"/>
      <c r="N27" s="267"/>
      <c r="O27" s="268"/>
      <c r="P27" s="266"/>
      <c r="Q27" s="275"/>
      <c r="R27" s="267"/>
      <c r="S27" s="267"/>
      <c r="T27" s="267"/>
      <c r="U27" s="268"/>
      <c r="V27" s="266"/>
      <c r="W27" s="267"/>
      <c r="X27" s="267"/>
      <c r="Y27" s="267"/>
      <c r="Z27" s="267"/>
      <c r="AA27" s="268"/>
      <c r="AB27" s="285"/>
      <c r="AC27" s="286"/>
      <c r="AD27" s="286"/>
      <c r="AE27" s="286"/>
      <c r="AF27" s="286"/>
      <c r="AG27" s="287"/>
      <c r="AH27" s="276"/>
      <c r="AI27" s="277"/>
      <c r="AJ27" s="277"/>
      <c r="AK27" s="277"/>
      <c r="AL27" s="277"/>
      <c r="AM27" s="278"/>
      <c r="AN27" s="91"/>
      <c r="AO27" s="329"/>
      <c r="AP27" s="330"/>
      <c r="AQ27" s="330"/>
      <c r="AR27" s="330"/>
      <c r="AS27" s="330"/>
      <c r="AT27" s="33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row>
    <row r="28" spans="1:80" ht="15" customHeight="1" x14ac:dyDescent="0.25">
      <c r="A28" s="91"/>
      <c r="B28" s="306"/>
      <c r="C28" s="306"/>
      <c r="D28" s="307"/>
      <c r="E28" s="299"/>
      <c r="F28" s="300"/>
      <c r="G28" s="300"/>
      <c r="H28" s="300"/>
      <c r="I28" s="301"/>
      <c r="J28" s="266" t="str">
        <f>IF(AND('Mapa final'!$H$66="Muy Alta",'Mapa final'!$L$66="Menor"),CONCATENATE("R",'Mapa final'!$A$66),"")</f>
        <v/>
      </c>
      <c r="K28" s="267"/>
      <c r="L28" s="267" t="str">
        <f>IF(AND('Mapa final'!$H$72="Muy Alta",'Mapa final'!$L$72="Menor"),CONCATENATE("R",'Mapa final'!$A$72),"")</f>
        <v/>
      </c>
      <c r="M28" s="267"/>
      <c r="N28" s="267" t="str">
        <f>IF(AND('Mapa final'!$H$79="Muy Alta",'Mapa final'!$L$79="Menor"),CONCATENATE("R",'Mapa final'!$A$79),"")</f>
        <v/>
      </c>
      <c r="O28" s="268"/>
      <c r="P28" s="266" t="str">
        <f>IF(AND('Mapa final'!$H$66="Muy Alta",'Mapa final'!$L$66="Menor"),CONCATENATE("R",'Mapa final'!$A$66),"")</f>
        <v/>
      </c>
      <c r="Q28" s="267"/>
      <c r="R28" s="267" t="str">
        <f>IF(AND('Mapa final'!$H$72="Muy Alta",'Mapa final'!$L$72="Menor"),CONCATENATE("R",'Mapa final'!$A$72),"")</f>
        <v/>
      </c>
      <c r="S28" s="267"/>
      <c r="T28" s="267" t="str">
        <f>IF(AND('Mapa final'!$H$79="Muy Alta",'Mapa final'!$L$79="Menor"),CONCATENATE("R",'Mapa final'!$A$79),"")</f>
        <v/>
      </c>
      <c r="U28" s="268"/>
      <c r="V28" s="266" t="str">
        <f>IF(AND('Mapa final'!$H$66="Muy Alta",'Mapa final'!$L$66="Menor"),CONCATENATE("R",'Mapa final'!$A$66),"")</f>
        <v/>
      </c>
      <c r="W28" s="267"/>
      <c r="X28" s="267" t="str">
        <f>IF(AND('Mapa final'!$H$72="Muy Alta",'Mapa final'!$L$72="Menor"),CONCATENATE("R",'Mapa final'!$A$72),"")</f>
        <v/>
      </c>
      <c r="Y28" s="267"/>
      <c r="Z28" s="267" t="str">
        <f>IF(AND('Mapa final'!$H$79="Muy Alta",'Mapa final'!$L$79="Menor"),CONCATENATE("R",'Mapa final'!$A$79),"")</f>
        <v/>
      </c>
      <c r="AA28" s="268"/>
      <c r="AB28" s="285" t="str">
        <f>IF(AND('Mapa final'!$H$66="Muy Alta",'Mapa final'!$L$66="Menor"),CONCATENATE("R",'Mapa final'!$A$66),"")</f>
        <v/>
      </c>
      <c r="AC28" s="286"/>
      <c r="AD28" s="286" t="str">
        <f>IF(AND('Mapa final'!$H$72="Muy Alta",'Mapa final'!$L$72="Menor"),CONCATENATE("R",'Mapa final'!$A$72),"")</f>
        <v/>
      </c>
      <c r="AE28" s="286"/>
      <c r="AF28" s="286" t="str">
        <f>IF(AND('Mapa final'!$H$79="Muy Alta",'Mapa final'!$L$79="Menor"),CONCATENATE("R",'Mapa final'!$A$79),"")</f>
        <v/>
      </c>
      <c r="AG28" s="287"/>
      <c r="AH28" s="276" t="str">
        <f>IF(AND('Mapa final'!$H$66="Muy Alta",'Mapa final'!$L$66="Menor"),CONCATENATE("R",'Mapa final'!$A$66),"")</f>
        <v/>
      </c>
      <c r="AI28" s="277"/>
      <c r="AJ28" s="277" t="str">
        <f>IF(AND('Mapa final'!$H$72="Muy Alta",'Mapa final'!$L$72="Menor"),CONCATENATE("R",'Mapa final'!$A$72),"")</f>
        <v/>
      </c>
      <c r="AK28" s="277"/>
      <c r="AL28" s="277" t="str">
        <f>IF(AND('Mapa final'!$H$79="Muy Alta",'Mapa final'!$L$79="Menor"),CONCATENATE("R",'Mapa final'!$A$79),"")</f>
        <v/>
      </c>
      <c r="AM28" s="278"/>
      <c r="AN28" s="91"/>
      <c r="AO28" s="329"/>
      <c r="AP28" s="330"/>
      <c r="AQ28" s="330"/>
      <c r="AR28" s="330"/>
      <c r="AS28" s="330"/>
      <c r="AT28" s="33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row>
    <row r="29" spans="1:80" ht="15.75" customHeight="1" thickBot="1" x14ac:dyDescent="0.3">
      <c r="A29" s="91"/>
      <c r="B29" s="306"/>
      <c r="C29" s="306"/>
      <c r="D29" s="307"/>
      <c r="E29" s="302"/>
      <c r="F29" s="303"/>
      <c r="G29" s="303"/>
      <c r="H29" s="303"/>
      <c r="I29" s="304"/>
      <c r="J29" s="269"/>
      <c r="K29" s="270"/>
      <c r="L29" s="270"/>
      <c r="M29" s="270"/>
      <c r="N29" s="270"/>
      <c r="O29" s="271"/>
      <c r="P29" s="269"/>
      <c r="Q29" s="270"/>
      <c r="R29" s="270"/>
      <c r="S29" s="270"/>
      <c r="T29" s="270"/>
      <c r="U29" s="271"/>
      <c r="V29" s="269"/>
      <c r="W29" s="270"/>
      <c r="X29" s="270"/>
      <c r="Y29" s="270"/>
      <c r="Z29" s="270"/>
      <c r="AA29" s="271"/>
      <c r="AB29" s="288"/>
      <c r="AC29" s="289"/>
      <c r="AD29" s="289"/>
      <c r="AE29" s="289"/>
      <c r="AF29" s="289"/>
      <c r="AG29" s="290"/>
      <c r="AH29" s="279"/>
      <c r="AI29" s="280"/>
      <c r="AJ29" s="280"/>
      <c r="AK29" s="280"/>
      <c r="AL29" s="280"/>
      <c r="AM29" s="281"/>
      <c r="AN29" s="91"/>
      <c r="AO29" s="332"/>
      <c r="AP29" s="333"/>
      <c r="AQ29" s="333"/>
      <c r="AR29" s="333"/>
      <c r="AS29" s="333"/>
      <c r="AT29" s="334"/>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row>
    <row r="30" spans="1:80" x14ac:dyDescent="0.25">
      <c r="A30" s="91"/>
      <c r="B30" s="306"/>
      <c r="C30" s="306"/>
      <c r="D30" s="307"/>
      <c r="E30" s="296" t="s">
        <v>187</v>
      </c>
      <c r="F30" s="297"/>
      <c r="G30" s="297"/>
      <c r="H30" s="297"/>
      <c r="I30" s="297"/>
      <c r="J30" s="263" t="str">
        <f>IF(AND('Mapa final'!$H$12="Muy Alta",'Mapa final'!$L$12="Menor"),CONCATENATE("R",'Mapa final'!$A$12),"")</f>
        <v/>
      </c>
      <c r="K30" s="264"/>
      <c r="L30" s="264" t="str">
        <f>IF(AND('Mapa final'!$H$18="Muy Alta",'Mapa final'!$L$18="Menor"),CONCATENATE("R",'Mapa final'!$A$18),"")</f>
        <v/>
      </c>
      <c r="M30" s="264"/>
      <c r="N30" s="264" t="str">
        <f>IF(AND('Mapa final'!$H$24="Muy Alta",'Mapa final'!$L$24="Menor"),CONCATENATE("R",'Mapa final'!$A$24),"")</f>
        <v/>
      </c>
      <c r="O30" s="265"/>
      <c r="P30" s="273" t="str">
        <f>IF(AND('Mapa final'!$H$12="Muy Alta",'Mapa final'!$L$12="Menor"),CONCATENATE("R",'Mapa final'!$A$12),"")</f>
        <v/>
      </c>
      <c r="Q30" s="273"/>
      <c r="R30" s="273" t="str">
        <f>IF(AND('Mapa final'!$H$18="Muy Alta",'Mapa final'!$L$18="Menor"),CONCATENATE("R",'Mapa final'!$A$18),"")</f>
        <v/>
      </c>
      <c r="S30" s="273"/>
      <c r="T30" s="273" t="str">
        <f>IF(AND('Mapa final'!$H$24="Muy Alta",'Mapa final'!$L$24="Menor"),CONCATENATE("R",'Mapa final'!$A$24),"")</f>
        <v/>
      </c>
      <c r="U30" s="274"/>
      <c r="V30" s="272" t="str">
        <f>IF(AND('Mapa final'!$H$12="Muy Alta",'Mapa final'!$L$12="Menor"),CONCATENATE("R",'Mapa final'!$A$12),"")</f>
        <v/>
      </c>
      <c r="W30" s="273"/>
      <c r="X30" s="273" t="str">
        <f>IF(AND('Mapa final'!$H$18="Muy Alta",'Mapa final'!$L$18="Menor"),CONCATENATE("R",'Mapa final'!$A$18),"")</f>
        <v/>
      </c>
      <c r="Y30" s="273"/>
      <c r="Z30" s="273" t="str">
        <f>IF(AND('Mapa final'!$H$24="Muy Alta",'Mapa final'!$L$24="Menor"),CONCATENATE("R",'Mapa final'!$A$24),"")</f>
        <v/>
      </c>
      <c r="AA30" s="274"/>
      <c r="AB30" s="291" t="str">
        <f>IF(AND('Mapa final'!$H$12="Muy Alta",'Mapa final'!$L$12="Menor"),CONCATENATE("R",'Mapa final'!$A$12),"")</f>
        <v/>
      </c>
      <c r="AC30" s="292"/>
      <c r="AD30" s="292" t="str">
        <f>IF(AND('Mapa final'!$H$18="Muy Alta",'Mapa final'!$L$18="Menor"),CONCATENATE("R",'Mapa final'!$A$18),"")</f>
        <v/>
      </c>
      <c r="AE30" s="292"/>
      <c r="AF30" s="292" t="str">
        <f>IF(AND('Mapa final'!$H$24="Muy Alta",'Mapa final'!$L$24="Menor"),CONCATENATE("R",'Mapa final'!$A$24),"")</f>
        <v/>
      </c>
      <c r="AG30" s="293"/>
      <c r="AH30" s="282" t="str">
        <f>IF(AND('Mapa final'!$H$12="Muy Alta",'Mapa final'!$L$12="Menor"),CONCATENATE("R",'Mapa final'!$A$12),"")</f>
        <v/>
      </c>
      <c r="AI30" s="283"/>
      <c r="AJ30" s="283" t="str">
        <f>IF(AND('Mapa final'!$H$18="Muy Alta",'Mapa final'!$L$18="Menor"),CONCATENATE("R",'Mapa final'!$A$18),"")</f>
        <v/>
      </c>
      <c r="AK30" s="283"/>
      <c r="AL30" s="283" t="str">
        <f>IF(AND('Mapa final'!$H$24="Muy Alta",'Mapa final'!$L$24="Menor"),CONCATENATE("R",'Mapa final'!$A$24),"")</f>
        <v/>
      </c>
      <c r="AM30" s="284"/>
      <c r="AN30" s="91"/>
      <c r="AO30" s="335" t="s">
        <v>188</v>
      </c>
      <c r="AP30" s="336"/>
      <c r="AQ30" s="336"/>
      <c r="AR30" s="336"/>
      <c r="AS30" s="336"/>
      <c r="AT30" s="337"/>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row>
    <row r="31" spans="1:80" x14ac:dyDescent="0.25">
      <c r="A31" s="91"/>
      <c r="B31" s="306"/>
      <c r="C31" s="306"/>
      <c r="D31" s="307"/>
      <c r="E31" s="299"/>
      <c r="F31" s="300"/>
      <c r="G31" s="300"/>
      <c r="H31" s="300"/>
      <c r="I31" s="300"/>
      <c r="J31" s="257"/>
      <c r="K31" s="258"/>
      <c r="L31" s="258"/>
      <c r="M31" s="258"/>
      <c r="N31" s="258"/>
      <c r="O31" s="259"/>
      <c r="P31" s="267"/>
      <c r="Q31" s="267"/>
      <c r="R31" s="267"/>
      <c r="S31" s="267"/>
      <c r="T31" s="267"/>
      <c r="U31" s="268"/>
      <c r="V31" s="266"/>
      <c r="W31" s="267"/>
      <c r="X31" s="267"/>
      <c r="Y31" s="267"/>
      <c r="Z31" s="267"/>
      <c r="AA31" s="268"/>
      <c r="AB31" s="285"/>
      <c r="AC31" s="286"/>
      <c r="AD31" s="286"/>
      <c r="AE31" s="286"/>
      <c r="AF31" s="286"/>
      <c r="AG31" s="287"/>
      <c r="AH31" s="276"/>
      <c r="AI31" s="277"/>
      <c r="AJ31" s="277"/>
      <c r="AK31" s="277"/>
      <c r="AL31" s="277"/>
      <c r="AM31" s="278"/>
      <c r="AN31" s="91"/>
      <c r="AO31" s="338"/>
      <c r="AP31" s="339"/>
      <c r="AQ31" s="339"/>
      <c r="AR31" s="339"/>
      <c r="AS31" s="339"/>
      <c r="AT31" s="340"/>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row>
    <row r="32" spans="1:80" x14ac:dyDescent="0.25">
      <c r="A32" s="91"/>
      <c r="B32" s="306"/>
      <c r="C32" s="306"/>
      <c r="D32" s="307"/>
      <c r="E32" s="299"/>
      <c r="F32" s="300"/>
      <c r="G32" s="300"/>
      <c r="H32" s="300"/>
      <c r="I32" s="300"/>
      <c r="J32" s="257" t="str">
        <f>IF(AND('Mapa final'!$H$30="Muy Alta",'Mapa final'!$L$30="Menor"),CONCATENATE("R",'Mapa final'!$A$30),"")</f>
        <v/>
      </c>
      <c r="K32" s="258"/>
      <c r="L32" s="258" t="str">
        <f>IF(AND('Mapa final'!$H$36="Muy Alta",'Mapa final'!$L$36="Menor"),CONCATENATE("R",'Mapa final'!$A$36),"")</f>
        <v/>
      </c>
      <c r="M32" s="258"/>
      <c r="N32" s="258" t="str">
        <f>IF(AND('Mapa final'!$H$42="Muy Alta",'Mapa final'!$L$42="Menor"),CONCATENATE("R",'Mapa final'!$A$42),"")</f>
        <v/>
      </c>
      <c r="O32" s="259"/>
      <c r="P32" s="267" t="str">
        <f>IF(AND('Mapa final'!$H$30="Muy Alta",'Mapa final'!$L$30="Menor"),CONCATENATE("R",'Mapa final'!$A$30),"")</f>
        <v/>
      </c>
      <c r="Q32" s="267"/>
      <c r="R32" s="267" t="str">
        <f>IF(AND('Mapa final'!$H$36="Muy Alta",'Mapa final'!$L$36="Menor"),CONCATENATE("R",'Mapa final'!$A$36),"")</f>
        <v/>
      </c>
      <c r="S32" s="267"/>
      <c r="T32" s="267" t="str">
        <f>IF(AND('Mapa final'!$H$42="Muy Alta",'Mapa final'!$L$42="Menor"),CONCATENATE("R",'Mapa final'!$A$42),"")</f>
        <v/>
      </c>
      <c r="U32" s="268"/>
      <c r="V32" s="266" t="str">
        <f>IF(AND('Mapa final'!$H$30="Muy Alta",'Mapa final'!$L$30="Menor"),CONCATENATE("R",'Mapa final'!$A$30),"")</f>
        <v/>
      </c>
      <c r="W32" s="267"/>
      <c r="X32" s="267" t="str">
        <f>IF(AND('Mapa final'!$H$36="Muy Alta",'Mapa final'!$L$36="Menor"),CONCATENATE("R",'Mapa final'!$A$36),"")</f>
        <v/>
      </c>
      <c r="Y32" s="267"/>
      <c r="Z32" s="267" t="str">
        <f>IF(AND('Mapa final'!$H$42="Muy Alta",'Mapa final'!$L$42="Menor"),CONCATENATE("R",'Mapa final'!$A$42),"")</f>
        <v/>
      </c>
      <c r="AA32" s="268"/>
      <c r="AB32" s="285" t="str">
        <f>IF(AND('Mapa final'!$H$30="Muy Alta",'Mapa final'!$L$30="Menor"),CONCATENATE("R",'Mapa final'!$A$30),"")</f>
        <v/>
      </c>
      <c r="AC32" s="286"/>
      <c r="AD32" s="286" t="str">
        <f>IF(AND('Mapa final'!$H$36="Muy Alta",'Mapa final'!$L$36="Menor"),CONCATENATE("R",'Mapa final'!$A$36),"")</f>
        <v/>
      </c>
      <c r="AE32" s="286"/>
      <c r="AF32" s="286" t="str">
        <f>IF(AND('Mapa final'!$H$19="Baja",'Mapa final'!$L$19="Mayor"),CONCATENATE("R",'Mapa final'!$A$19),"")</f>
        <v>R5</v>
      </c>
      <c r="AG32" s="287"/>
      <c r="AH32" s="276" t="str">
        <f>IF(AND('Mapa final'!$H$30="Muy Alta",'Mapa final'!$L$30="Menor"),CONCATENATE("R",'Mapa final'!$A$30),"")</f>
        <v/>
      </c>
      <c r="AI32" s="277"/>
      <c r="AJ32" s="277" t="str">
        <f>IF(AND('Mapa final'!$H$36="Muy Alta",'Mapa final'!$L$36="Menor"),CONCATENATE("R",'Mapa final'!$A$36),"")</f>
        <v/>
      </c>
      <c r="AK32" s="277"/>
      <c r="AL32" s="277" t="str">
        <f>IF(AND('Mapa final'!$H$42="Muy Alta",'Mapa final'!$L$42="Menor"),CONCATENATE("R",'Mapa final'!$A$42),"")</f>
        <v/>
      </c>
      <c r="AM32" s="278"/>
      <c r="AN32" s="91"/>
      <c r="AO32" s="338"/>
      <c r="AP32" s="339"/>
      <c r="AQ32" s="339"/>
      <c r="AR32" s="339"/>
      <c r="AS32" s="339"/>
      <c r="AT32" s="340"/>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row>
    <row r="33" spans="1:80" x14ac:dyDescent="0.25">
      <c r="A33" s="91"/>
      <c r="B33" s="306"/>
      <c r="C33" s="306"/>
      <c r="D33" s="307"/>
      <c r="E33" s="299"/>
      <c r="F33" s="300"/>
      <c r="G33" s="300"/>
      <c r="H33" s="300"/>
      <c r="I33" s="300"/>
      <c r="J33" s="257"/>
      <c r="K33" s="258"/>
      <c r="L33" s="258"/>
      <c r="M33" s="258"/>
      <c r="N33" s="258"/>
      <c r="O33" s="259"/>
      <c r="P33" s="267"/>
      <c r="Q33" s="267"/>
      <c r="R33" s="267"/>
      <c r="S33" s="267"/>
      <c r="T33" s="267"/>
      <c r="U33" s="268"/>
      <c r="V33" s="266"/>
      <c r="W33" s="267"/>
      <c r="X33" s="267"/>
      <c r="Y33" s="267"/>
      <c r="Z33" s="267"/>
      <c r="AA33" s="268"/>
      <c r="AB33" s="285"/>
      <c r="AC33" s="286"/>
      <c r="AD33" s="286"/>
      <c r="AE33" s="286"/>
      <c r="AF33" s="286"/>
      <c r="AG33" s="287"/>
      <c r="AH33" s="276"/>
      <c r="AI33" s="277"/>
      <c r="AJ33" s="277"/>
      <c r="AK33" s="277"/>
      <c r="AL33" s="277"/>
      <c r="AM33" s="278"/>
      <c r="AN33" s="91"/>
      <c r="AO33" s="338"/>
      <c r="AP33" s="339"/>
      <c r="AQ33" s="339"/>
      <c r="AR33" s="339"/>
      <c r="AS33" s="339"/>
      <c r="AT33" s="340"/>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row>
    <row r="34" spans="1:80" x14ac:dyDescent="0.25">
      <c r="A34" s="91"/>
      <c r="B34" s="306"/>
      <c r="C34" s="306"/>
      <c r="D34" s="307"/>
      <c r="E34" s="299"/>
      <c r="F34" s="300"/>
      <c r="G34" s="300"/>
      <c r="H34" s="300"/>
      <c r="I34" s="300"/>
      <c r="J34" s="257" t="str">
        <f>IF(AND('Mapa final'!$H$48="Muy Alta",'Mapa final'!$L$48="Menor"),CONCATENATE("R",'Mapa final'!$A$48),"")</f>
        <v/>
      </c>
      <c r="K34" s="258"/>
      <c r="L34" s="258" t="str">
        <f>IF(AND('Mapa final'!$H$54="Muy Alta",'Mapa final'!$L$54="Menor"),CONCATENATE("R",'Mapa final'!$A$54),"")</f>
        <v/>
      </c>
      <c r="M34" s="258"/>
      <c r="N34" s="258" t="str">
        <f>IF(AND('Mapa final'!$H$60="Muy Alta",'Mapa final'!$L$60="Menor"),CONCATENATE("R",'Mapa final'!$A$60),"")</f>
        <v/>
      </c>
      <c r="O34" s="259"/>
      <c r="P34" s="267" t="str">
        <f>IF(AND('Mapa final'!$H$48="Muy Alta",'Mapa final'!$L$48="Menor"),CONCATENATE("R",'Mapa final'!$A$48),"")</f>
        <v/>
      </c>
      <c r="Q34" s="267"/>
      <c r="R34" s="267" t="str">
        <f>IF(AND('Mapa final'!$H$54="Muy Alta",'Mapa final'!$L$54="Menor"),CONCATENATE("R",'Mapa final'!$A$54),"")</f>
        <v/>
      </c>
      <c r="S34" s="267"/>
      <c r="T34" s="267" t="str">
        <f>IF(AND('Mapa final'!$H$60="Muy Alta",'Mapa final'!$L$60="Menor"),CONCATENATE("R",'Mapa final'!$A$60),"")</f>
        <v/>
      </c>
      <c r="U34" s="268"/>
      <c r="V34" s="266" t="str">
        <f>IF(AND('Mapa final'!$H$48="Muy Alta",'Mapa final'!$L$48="Menor"),CONCATENATE("R",'Mapa final'!$A$48),"")</f>
        <v/>
      </c>
      <c r="W34" s="267"/>
      <c r="X34" s="267" t="str">
        <f>IF(AND('Mapa final'!$H$54="Muy Alta",'Mapa final'!$L$54="Menor"),CONCATENATE("R",'Mapa final'!$A$54),"")</f>
        <v/>
      </c>
      <c r="Y34" s="267"/>
      <c r="Z34" s="267" t="str">
        <f>IF(AND('Mapa final'!$H$60="Muy Alta",'Mapa final'!$L$60="Menor"),CONCATENATE("R",'Mapa final'!$A$60),"")</f>
        <v/>
      </c>
      <c r="AA34" s="268"/>
      <c r="AB34" s="285" t="str">
        <f>IF(AND('Mapa final'!$H$48="Muy Alta",'Mapa final'!$L$48="Menor"),CONCATENATE("R",'Mapa final'!$A$48),"")</f>
        <v/>
      </c>
      <c r="AC34" s="286"/>
      <c r="AD34" s="286" t="str">
        <f>IF(AND('Mapa final'!$H$54="Muy Alta",'Mapa final'!$L$54="Menor"),CONCATENATE("R",'Mapa final'!$A$54),"")</f>
        <v/>
      </c>
      <c r="AE34" s="286"/>
      <c r="AF34" s="286" t="str">
        <f>IF(AND('Mapa final'!$H$60="Muy Alta",'Mapa final'!$L$60="Menor"),CONCATENATE("R",'Mapa final'!$A$60),"")</f>
        <v/>
      </c>
      <c r="AG34" s="287"/>
      <c r="AH34" s="276" t="str">
        <f>IF(AND('Mapa final'!$H$48="Muy Alta",'Mapa final'!$L$48="Menor"),CONCATENATE("R",'Mapa final'!$A$48),"")</f>
        <v/>
      </c>
      <c r="AI34" s="277"/>
      <c r="AJ34" s="277" t="str">
        <f>IF(AND('Mapa final'!$H$54="Muy Alta",'Mapa final'!$L$54="Menor"),CONCATENATE("R",'Mapa final'!$A$54),"")</f>
        <v/>
      </c>
      <c r="AK34" s="277"/>
      <c r="AL34" s="277" t="str">
        <f>IF(AND('Mapa final'!$H$60="Muy Alta",'Mapa final'!$L$60="Menor"),CONCATENATE("R",'Mapa final'!$A$60),"")</f>
        <v/>
      </c>
      <c r="AM34" s="278"/>
      <c r="AN34" s="91"/>
      <c r="AO34" s="338"/>
      <c r="AP34" s="339"/>
      <c r="AQ34" s="339"/>
      <c r="AR34" s="339"/>
      <c r="AS34" s="339"/>
      <c r="AT34" s="340"/>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row>
    <row r="35" spans="1:80" x14ac:dyDescent="0.25">
      <c r="A35" s="91"/>
      <c r="B35" s="306"/>
      <c r="C35" s="306"/>
      <c r="D35" s="307"/>
      <c r="E35" s="299"/>
      <c r="F35" s="300"/>
      <c r="G35" s="300"/>
      <c r="H35" s="300"/>
      <c r="I35" s="300"/>
      <c r="J35" s="257"/>
      <c r="K35" s="258"/>
      <c r="L35" s="258"/>
      <c r="M35" s="258"/>
      <c r="N35" s="258"/>
      <c r="O35" s="259"/>
      <c r="P35" s="267"/>
      <c r="Q35" s="267"/>
      <c r="R35" s="267"/>
      <c r="S35" s="267"/>
      <c r="T35" s="267"/>
      <c r="U35" s="268"/>
      <c r="V35" s="266"/>
      <c r="W35" s="267"/>
      <c r="X35" s="267"/>
      <c r="Y35" s="267"/>
      <c r="Z35" s="267"/>
      <c r="AA35" s="268"/>
      <c r="AB35" s="285"/>
      <c r="AC35" s="286"/>
      <c r="AD35" s="286"/>
      <c r="AE35" s="286"/>
      <c r="AF35" s="286"/>
      <c r="AG35" s="287"/>
      <c r="AH35" s="276"/>
      <c r="AI35" s="277"/>
      <c r="AJ35" s="277"/>
      <c r="AK35" s="277"/>
      <c r="AL35" s="277"/>
      <c r="AM35" s="278"/>
      <c r="AN35" s="91"/>
      <c r="AO35" s="338"/>
      <c r="AP35" s="339"/>
      <c r="AQ35" s="339"/>
      <c r="AR35" s="339"/>
      <c r="AS35" s="339"/>
      <c r="AT35" s="340"/>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row>
    <row r="36" spans="1:80" x14ac:dyDescent="0.25">
      <c r="A36" s="91"/>
      <c r="B36" s="306"/>
      <c r="C36" s="306"/>
      <c r="D36" s="307"/>
      <c r="E36" s="299"/>
      <c r="F36" s="300"/>
      <c r="G36" s="300"/>
      <c r="H36" s="300"/>
      <c r="I36" s="300"/>
      <c r="J36" s="257" t="str">
        <f>IF(AND('Mapa final'!$H$66="Muy Alta",'Mapa final'!$L$66="Menor"),CONCATENATE("R",'Mapa final'!$A$66),"")</f>
        <v/>
      </c>
      <c r="K36" s="258"/>
      <c r="L36" s="258" t="str">
        <f>IF(AND('Mapa final'!$H$72="Muy Alta",'Mapa final'!$L$72="Menor"),CONCATENATE("R",'Mapa final'!$A$72),"")</f>
        <v/>
      </c>
      <c r="M36" s="258"/>
      <c r="N36" s="258" t="str">
        <f>IF(AND('Mapa final'!$H$79="Muy Alta",'Mapa final'!$L$79="Menor"),CONCATENATE("R",'Mapa final'!$A$79),"")</f>
        <v/>
      </c>
      <c r="O36" s="259"/>
      <c r="P36" s="267" t="str">
        <f>IF(AND('Mapa final'!$H$66="Muy Alta",'Mapa final'!$L$66="Menor"),CONCATENATE("R",'Mapa final'!$A$66),"")</f>
        <v/>
      </c>
      <c r="Q36" s="267"/>
      <c r="R36" s="267" t="str">
        <f>IF(AND('Mapa final'!$H$72="Muy Alta",'Mapa final'!$L$72="Menor"),CONCATENATE("R",'Mapa final'!$A$72),"")</f>
        <v/>
      </c>
      <c r="S36" s="267"/>
      <c r="T36" s="267" t="str">
        <f>IF(AND('Mapa final'!$H$79="Muy Alta",'Mapa final'!$L$79="Menor"),CONCATENATE("R",'Mapa final'!$A$79),"")</f>
        <v/>
      </c>
      <c r="U36" s="268"/>
      <c r="V36" s="266" t="str">
        <f>IF(AND('Mapa final'!$H$66="Muy Alta",'Mapa final'!$L$66="Menor"),CONCATENATE("R",'Mapa final'!$A$66),"")</f>
        <v/>
      </c>
      <c r="W36" s="267"/>
      <c r="X36" s="267" t="str">
        <f>IF(AND('Mapa final'!$H$72="Muy Alta",'Mapa final'!$L$72="Menor"),CONCATENATE("R",'Mapa final'!$A$72),"")</f>
        <v/>
      </c>
      <c r="Y36" s="267"/>
      <c r="Z36" s="267" t="str">
        <f>IF(AND('Mapa final'!$H$79="Muy Alta",'Mapa final'!$L$79="Menor"),CONCATENATE("R",'Mapa final'!$A$79),"")</f>
        <v/>
      </c>
      <c r="AA36" s="268"/>
      <c r="AB36" s="285" t="str">
        <f>IF(AND('Mapa final'!$H$66="Muy Alta",'Mapa final'!$L$66="Menor"),CONCATENATE("R",'Mapa final'!$A$66),"")</f>
        <v/>
      </c>
      <c r="AC36" s="286"/>
      <c r="AD36" s="286" t="str">
        <f>IF(AND('Mapa final'!$H$72="Muy Alta",'Mapa final'!$L$72="Menor"),CONCATENATE("R",'Mapa final'!$A$72),"")</f>
        <v/>
      </c>
      <c r="AE36" s="286"/>
      <c r="AF36" s="286" t="str">
        <f>IF(AND('Mapa final'!$H$79="Muy Alta",'Mapa final'!$L$79="Menor"),CONCATENATE("R",'Mapa final'!$A$79),"")</f>
        <v/>
      </c>
      <c r="AG36" s="287"/>
      <c r="AH36" s="276" t="str">
        <f>IF(AND('Mapa final'!$H$66="Muy Alta",'Mapa final'!$L$66="Menor"),CONCATENATE("R",'Mapa final'!$A$66),"")</f>
        <v/>
      </c>
      <c r="AI36" s="277"/>
      <c r="AJ36" s="277" t="str">
        <f>IF(AND('Mapa final'!$H$72="Muy Alta",'Mapa final'!$L$72="Menor"),CONCATENATE("R",'Mapa final'!$A$72),"")</f>
        <v/>
      </c>
      <c r="AK36" s="277"/>
      <c r="AL36" s="277" t="str">
        <f>IF(AND('Mapa final'!$H$79="Muy Alta",'Mapa final'!$L$79="Menor"),CONCATENATE("R",'Mapa final'!$A$79),"")</f>
        <v/>
      </c>
      <c r="AM36" s="278"/>
      <c r="AN36" s="91"/>
      <c r="AO36" s="338"/>
      <c r="AP36" s="339"/>
      <c r="AQ36" s="339"/>
      <c r="AR36" s="339"/>
      <c r="AS36" s="339"/>
      <c r="AT36" s="340"/>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row>
    <row r="37" spans="1:80" ht="15.75" thickBot="1" x14ac:dyDescent="0.3">
      <c r="A37" s="91"/>
      <c r="B37" s="306"/>
      <c r="C37" s="306"/>
      <c r="D37" s="307"/>
      <c r="E37" s="302"/>
      <c r="F37" s="303"/>
      <c r="G37" s="303"/>
      <c r="H37" s="303"/>
      <c r="I37" s="303"/>
      <c r="J37" s="260"/>
      <c r="K37" s="261"/>
      <c r="L37" s="261"/>
      <c r="M37" s="261"/>
      <c r="N37" s="261"/>
      <c r="O37" s="262"/>
      <c r="P37" s="270"/>
      <c r="Q37" s="270"/>
      <c r="R37" s="270"/>
      <c r="S37" s="270"/>
      <c r="T37" s="270"/>
      <c r="U37" s="271"/>
      <c r="V37" s="269"/>
      <c r="W37" s="270"/>
      <c r="X37" s="270"/>
      <c r="Y37" s="270"/>
      <c r="Z37" s="270"/>
      <c r="AA37" s="271"/>
      <c r="AB37" s="288"/>
      <c r="AC37" s="289"/>
      <c r="AD37" s="289"/>
      <c r="AE37" s="289"/>
      <c r="AF37" s="289"/>
      <c r="AG37" s="290"/>
      <c r="AH37" s="279"/>
      <c r="AI37" s="280"/>
      <c r="AJ37" s="280"/>
      <c r="AK37" s="280"/>
      <c r="AL37" s="280"/>
      <c r="AM37" s="281"/>
      <c r="AN37" s="91"/>
      <c r="AO37" s="341"/>
      <c r="AP37" s="342"/>
      <c r="AQ37" s="342"/>
      <c r="AR37" s="342"/>
      <c r="AS37" s="342"/>
      <c r="AT37" s="343"/>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row>
    <row r="38" spans="1:80" x14ac:dyDescent="0.25">
      <c r="A38" s="91"/>
      <c r="B38" s="306"/>
      <c r="C38" s="306"/>
      <c r="D38" s="307"/>
      <c r="E38" s="296" t="s">
        <v>189</v>
      </c>
      <c r="F38" s="297"/>
      <c r="G38" s="297"/>
      <c r="H38" s="297"/>
      <c r="I38" s="298"/>
      <c r="J38" s="263" t="str">
        <f>IF(AND('Mapa final'!$H$12="Muy Alta",'Mapa final'!$L$12="Menor"),CONCATENATE("R",'Mapa final'!$A$12),"")</f>
        <v/>
      </c>
      <c r="K38" s="264"/>
      <c r="L38" s="264" t="str">
        <f>IF(AND('Mapa final'!$H$18="Muy Alta",'Mapa final'!$L$18="Menor"),CONCATENATE("R",'Mapa final'!$A$18),"")</f>
        <v/>
      </c>
      <c r="M38" s="264"/>
      <c r="N38" s="264" t="str">
        <f>IF(AND('Mapa final'!$H$24="Muy Alta",'Mapa final'!$L$24="Menor"),CONCATENATE("R",'Mapa final'!$A$24),"")</f>
        <v/>
      </c>
      <c r="O38" s="265"/>
      <c r="P38" s="263" t="str">
        <f>IF(AND('Mapa final'!$H$12="Muy Alta",'Mapa final'!$L$12="Menor"),CONCATENATE("R",'Mapa final'!$A$12),"")</f>
        <v/>
      </c>
      <c r="Q38" s="264"/>
      <c r="R38" s="264" t="str">
        <f>IF(AND('Mapa final'!$H$18="Muy Alta",'Mapa final'!$L$18="Menor"),CONCATENATE("R",'Mapa final'!$A$18),"")</f>
        <v/>
      </c>
      <c r="S38" s="264"/>
      <c r="T38" s="264" t="str">
        <f>IF(AND('Mapa final'!$H$24="Muy Alta",'Mapa final'!$L$24="Menor"),CONCATENATE("R",'Mapa final'!$A$24),"")</f>
        <v/>
      </c>
      <c r="U38" s="265"/>
      <c r="V38" s="272" t="str">
        <f>IF(AND('Mapa final'!$H$12="Muy Alta",'Mapa final'!$L$12="Menor"),CONCATENATE("R",'Mapa final'!$A$12),"")</f>
        <v/>
      </c>
      <c r="W38" s="273"/>
      <c r="X38" s="273" t="str">
        <f>IF(AND('Mapa final'!$H$18="Muy Alta",'Mapa final'!$L$18="Menor"),CONCATENATE("R",'Mapa final'!$A$18),"")</f>
        <v/>
      </c>
      <c r="Y38" s="273"/>
      <c r="Z38" s="273" t="str">
        <f>IF(AND('Mapa final'!$H$24="Muy Alta",'Mapa final'!$L$24="Menor"),CONCATENATE("R",'Mapa final'!$A$24),"")</f>
        <v/>
      </c>
      <c r="AA38" s="274"/>
      <c r="AB38" s="291" t="str">
        <f>IF(AND('Mapa final'!$H$12="Muy Alta",'Mapa final'!$L$12="Menor"),CONCATENATE("R",'Mapa final'!$A$12),"")</f>
        <v/>
      </c>
      <c r="AC38" s="292"/>
      <c r="AD38" s="292" t="str">
        <f>IF(AND('Mapa final'!$H$18="Muy Alta",'Mapa final'!$L$18="Menor"),CONCATENATE("R",'Mapa final'!$A$18),"")</f>
        <v/>
      </c>
      <c r="AE38" s="292"/>
      <c r="AF38" s="292" t="str">
        <f>IF(AND('Mapa final'!$H$24="Muy Alta",'Mapa final'!$L$24="Menor"),CONCATENATE("R",'Mapa final'!$A$24),"")</f>
        <v/>
      </c>
      <c r="AG38" s="293"/>
      <c r="AH38" s="282" t="str">
        <f>IF(AND('Mapa final'!$H$12="Muy Alta",'Mapa final'!$L$12="Menor"),CONCATENATE("R",'Mapa final'!$A$12),"")</f>
        <v/>
      </c>
      <c r="AI38" s="283"/>
      <c r="AJ38" s="283" t="str">
        <f>IF(AND('Mapa final'!$H$18="Muy Alta",'Mapa final'!$L$18="Menor"),CONCATENATE("R",'Mapa final'!$A$18),"")</f>
        <v/>
      </c>
      <c r="AK38" s="283"/>
      <c r="AL38" s="283" t="str">
        <f>IF(AND('Mapa final'!$H$24="Muy Alta",'Mapa final'!$L$24="Menor"),CONCATENATE("R",'Mapa final'!$A$24),"")</f>
        <v/>
      </c>
      <c r="AM38" s="284"/>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row>
    <row r="39" spans="1:80" x14ac:dyDescent="0.25">
      <c r="A39" s="91"/>
      <c r="B39" s="306"/>
      <c r="C39" s="306"/>
      <c r="D39" s="307"/>
      <c r="E39" s="299"/>
      <c r="F39" s="300"/>
      <c r="G39" s="300"/>
      <c r="H39" s="300"/>
      <c r="I39" s="301"/>
      <c r="J39" s="257"/>
      <c r="K39" s="258"/>
      <c r="L39" s="258"/>
      <c r="M39" s="258"/>
      <c r="N39" s="258"/>
      <c r="O39" s="259"/>
      <c r="P39" s="257"/>
      <c r="Q39" s="258"/>
      <c r="R39" s="258"/>
      <c r="S39" s="258"/>
      <c r="T39" s="258"/>
      <c r="U39" s="259"/>
      <c r="V39" s="266"/>
      <c r="W39" s="267"/>
      <c r="X39" s="267"/>
      <c r="Y39" s="267"/>
      <c r="Z39" s="267"/>
      <c r="AA39" s="268"/>
      <c r="AB39" s="285"/>
      <c r="AC39" s="286"/>
      <c r="AD39" s="286"/>
      <c r="AE39" s="286"/>
      <c r="AF39" s="286"/>
      <c r="AG39" s="287"/>
      <c r="AH39" s="276"/>
      <c r="AI39" s="277"/>
      <c r="AJ39" s="277"/>
      <c r="AK39" s="277"/>
      <c r="AL39" s="277"/>
      <c r="AM39" s="278"/>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row>
    <row r="40" spans="1:80" x14ac:dyDescent="0.25">
      <c r="A40" s="91"/>
      <c r="B40" s="306"/>
      <c r="C40" s="306"/>
      <c r="D40" s="307"/>
      <c r="E40" s="299"/>
      <c r="F40" s="300"/>
      <c r="G40" s="300"/>
      <c r="H40" s="300"/>
      <c r="I40" s="301"/>
      <c r="J40" s="257" t="str">
        <f>IF(AND('Mapa final'!$H$30="Muy Alta",'Mapa final'!$L$30="Menor"),CONCATENATE("R",'Mapa final'!$A$30),"")</f>
        <v/>
      </c>
      <c r="K40" s="258"/>
      <c r="L40" s="258" t="str">
        <f>IF(AND('Mapa final'!$H$36="Muy Alta",'Mapa final'!$L$36="Menor"),CONCATENATE("R",'Mapa final'!$A$36),"")</f>
        <v/>
      </c>
      <c r="M40" s="258"/>
      <c r="N40" s="258" t="str">
        <f>IF(AND('Mapa final'!$H$42="Muy Alta",'Mapa final'!$L$42="Menor"),CONCATENATE("R",'Mapa final'!$A$42),"")</f>
        <v/>
      </c>
      <c r="O40" s="259"/>
      <c r="P40" s="257" t="str">
        <f>IF(AND('Mapa final'!$H$30="Muy Alta",'Mapa final'!$L$30="Menor"),CONCATENATE("R",'Mapa final'!$A$30),"")</f>
        <v/>
      </c>
      <c r="Q40" s="258"/>
      <c r="R40" s="258" t="str">
        <f>IF(AND('Mapa final'!$H$36="Muy Alta",'Mapa final'!$L$36="Menor"),CONCATENATE("R",'Mapa final'!$A$36),"")</f>
        <v/>
      </c>
      <c r="S40" s="258"/>
      <c r="T40" s="258" t="str">
        <f>IF(AND('Mapa final'!$H$42="Muy Alta",'Mapa final'!$L$42="Menor"),CONCATENATE("R",'Mapa final'!$A$42),"")</f>
        <v/>
      </c>
      <c r="U40" s="259"/>
      <c r="V40" s="266" t="str">
        <f>IF(AND('Mapa final'!$H$30="Muy Alta",'Mapa final'!$L$30="Menor"),CONCATENATE("R",'Mapa final'!$A$30),"")</f>
        <v/>
      </c>
      <c r="W40" s="267"/>
      <c r="X40" s="267" t="str">
        <f>IF(AND('Mapa final'!$H$36="Muy Alta",'Mapa final'!$L$36="Menor"),CONCATENATE("R",'Mapa final'!$A$36),"")</f>
        <v/>
      </c>
      <c r="Y40" s="267"/>
      <c r="Z40" s="267" t="str">
        <f>IF(AND('Mapa final'!$H$42="Muy Alta",'Mapa final'!$L$42="Menor"),CONCATENATE("R",'Mapa final'!$A$42),"")</f>
        <v/>
      </c>
      <c r="AA40" s="268"/>
      <c r="AB40" s="285" t="str">
        <f>IF(AND('Mapa final'!$H$30="Muy Alta",'Mapa final'!$L$30="Menor"),CONCATENATE("R",'Mapa final'!$A$30),"")</f>
        <v/>
      </c>
      <c r="AC40" s="286"/>
      <c r="AD40" s="286" t="str">
        <f>IF(AND('Mapa final'!$H$36="Muy Alta",'Mapa final'!$L$36="Menor"),CONCATENATE("R",'Mapa final'!$A$36),"")</f>
        <v/>
      </c>
      <c r="AE40" s="286"/>
      <c r="AF40" s="286" t="str">
        <f>IF(AND('Mapa final'!$H$42="Muy Alta",'Mapa final'!$L$42="Menor"),CONCATENATE("R",'Mapa final'!$A$42),"")</f>
        <v/>
      </c>
      <c r="AG40" s="287"/>
      <c r="AH40" s="276" t="str">
        <f>IF(AND('Mapa final'!$H$30="Muy Alta",'Mapa final'!$L$30="Menor"),CONCATENATE("R",'Mapa final'!$A$30),"")</f>
        <v/>
      </c>
      <c r="AI40" s="277"/>
      <c r="AJ40" s="277" t="str">
        <f>IF(AND('Mapa final'!$H$36="Muy Alta",'Mapa final'!$L$36="Menor"),CONCATENATE("R",'Mapa final'!$A$36),"")</f>
        <v/>
      </c>
      <c r="AK40" s="277"/>
      <c r="AL40" s="277" t="str">
        <f>IF(AND('Mapa final'!$H$42="Muy Alta",'Mapa final'!$L$42="Menor"),CONCATENATE("R",'Mapa final'!$A$42),"")</f>
        <v/>
      </c>
      <c r="AM40" s="278"/>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row>
    <row r="41" spans="1:80" x14ac:dyDescent="0.25">
      <c r="A41" s="91"/>
      <c r="B41" s="306"/>
      <c r="C41" s="306"/>
      <c r="D41" s="307"/>
      <c r="E41" s="299"/>
      <c r="F41" s="300"/>
      <c r="G41" s="300"/>
      <c r="H41" s="300"/>
      <c r="I41" s="301"/>
      <c r="J41" s="257"/>
      <c r="K41" s="258"/>
      <c r="L41" s="258"/>
      <c r="M41" s="258"/>
      <c r="N41" s="258"/>
      <c r="O41" s="259"/>
      <c r="P41" s="257"/>
      <c r="Q41" s="258"/>
      <c r="R41" s="258"/>
      <c r="S41" s="258"/>
      <c r="T41" s="258"/>
      <c r="U41" s="259"/>
      <c r="V41" s="266"/>
      <c r="W41" s="267"/>
      <c r="X41" s="267"/>
      <c r="Y41" s="267"/>
      <c r="Z41" s="267"/>
      <c r="AA41" s="268"/>
      <c r="AB41" s="285"/>
      <c r="AC41" s="286"/>
      <c r="AD41" s="286"/>
      <c r="AE41" s="286"/>
      <c r="AF41" s="286"/>
      <c r="AG41" s="287"/>
      <c r="AH41" s="276"/>
      <c r="AI41" s="277"/>
      <c r="AJ41" s="277"/>
      <c r="AK41" s="277"/>
      <c r="AL41" s="277"/>
      <c r="AM41" s="278"/>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row>
    <row r="42" spans="1:80" x14ac:dyDescent="0.25">
      <c r="A42" s="91"/>
      <c r="B42" s="306"/>
      <c r="C42" s="306"/>
      <c r="D42" s="307"/>
      <c r="E42" s="299"/>
      <c r="F42" s="300"/>
      <c r="G42" s="300"/>
      <c r="H42" s="300"/>
      <c r="I42" s="301"/>
      <c r="J42" s="257" t="str">
        <f>IF(AND('Mapa final'!$H$48="Muy Alta",'Mapa final'!$L$48="Menor"),CONCATENATE("R",'Mapa final'!$A$48),"")</f>
        <v/>
      </c>
      <c r="K42" s="258"/>
      <c r="L42" s="258" t="str">
        <f>IF(AND('Mapa final'!$H$54="Muy Alta",'Mapa final'!$L$54="Menor"),CONCATENATE("R",'Mapa final'!$A$54),"")</f>
        <v/>
      </c>
      <c r="M42" s="258"/>
      <c r="N42" s="258" t="str">
        <f>IF(AND('Mapa final'!$H$60="Muy Alta",'Mapa final'!$L$60="Menor"),CONCATENATE("R",'Mapa final'!$A$60),"")</f>
        <v/>
      </c>
      <c r="O42" s="259"/>
      <c r="P42" s="257" t="str">
        <f>IF(AND('Mapa final'!$H$48="Muy Alta",'Mapa final'!$L$48="Menor"),CONCATENATE("R",'Mapa final'!$A$48),"")</f>
        <v/>
      </c>
      <c r="Q42" s="258"/>
      <c r="R42" s="258" t="str">
        <f>IF(AND('Mapa final'!$H$54="Muy Alta",'Mapa final'!$L$54="Menor"),CONCATENATE("R",'Mapa final'!$A$54),"")</f>
        <v/>
      </c>
      <c r="S42" s="258"/>
      <c r="T42" s="258" t="str">
        <f>IF(AND('Mapa final'!$H$60="Muy Alta",'Mapa final'!$L$60="Menor"),CONCATENATE("R",'Mapa final'!$A$60),"")</f>
        <v/>
      </c>
      <c r="U42" s="259"/>
      <c r="V42" s="266" t="str">
        <f>IF(AND('Mapa final'!$H$48="Muy Alta",'Mapa final'!$L$48="Menor"),CONCATENATE("R",'Mapa final'!$A$48),"")</f>
        <v/>
      </c>
      <c r="W42" s="267"/>
      <c r="X42" s="267" t="str">
        <f>IF(AND('Mapa final'!$H$54="Muy Alta",'Mapa final'!$L$54="Menor"),CONCATENATE("R",'Mapa final'!$A$54),"")</f>
        <v/>
      </c>
      <c r="Y42" s="267"/>
      <c r="Z42" s="267" t="str">
        <f>IF(AND('Mapa final'!$H$60="Muy Alta",'Mapa final'!$L$60="Menor"),CONCATENATE("R",'Mapa final'!$A$60),"")</f>
        <v/>
      </c>
      <c r="AA42" s="268"/>
      <c r="AB42" s="285" t="str">
        <f>IF(AND('Mapa final'!$H$48="Muy Alta",'Mapa final'!$L$48="Menor"),CONCATENATE("R",'Mapa final'!$A$48),"")</f>
        <v/>
      </c>
      <c r="AC42" s="286"/>
      <c r="AD42" s="286" t="str">
        <f>IF(AND('Mapa final'!$H$54="Muy Alta",'Mapa final'!$L$54="Menor"),CONCATENATE("R",'Mapa final'!$A$54),"")</f>
        <v/>
      </c>
      <c r="AE42" s="286"/>
      <c r="AF42" s="286" t="str">
        <f>IF(AND('Mapa final'!$H$60="Muy Alta",'Mapa final'!$L$60="Menor"),CONCATENATE("R",'Mapa final'!$A$60),"")</f>
        <v/>
      </c>
      <c r="AG42" s="287"/>
      <c r="AH42" s="276" t="str">
        <f>IF(AND('Mapa final'!$H$48="Muy Alta",'Mapa final'!$L$48="Menor"),CONCATENATE("R",'Mapa final'!$A$48),"")</f>
        <v/>
      </c>
      <c r="AI42" s="277"/>
      <c r="AJ42" s="277" t="str">
        <f>IF(AND('Mapa final'!$H$54="Muy Alta",'Mapa final'!$L$54="Menor"),CONCATENATE("R",'Mapa final'!$A$54),"")</f>
        <v/>
      </c>
      <c r="AK42" s="277"/>
      <c r="AL42" s="277" t="str">
        <f>IF(AND('Mapa final'!$H$60="Muy Alta",'Mapa final'!$L$60="Menor"),CONCATENATE("R",'Mapa final'!$A$60),"")</f>
        <v/>
      </c>
      <c r="AM42" s="278"/>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row>
    <row r="43" spans="1:80" x14ac:dyDescent="0.25">
      <c r="A43" s="91"/>
      <c r="B43" s="306"/>
      <c r="C43" s="306"/>
      <c r="D43" s="307"/>
      <c r="E43" s="299"/>
      <c r="F43" s="300"/>
      <c r="G43" s="300"/>
      <c r="H43" s="300"/>
      <c r="I43" s="301"/>
      <c r="J43" s="257"/>
      <c r="K43" s="258"/>
      <c r="L43" s="258"/>
      <c r="M43" s="258"/>
      <c r="N43" s="258"/>
      <c r="O43" s="259"/>
      <c r="P43" s="257"/>
      <c r="Q43" s="258"/>
      <c r="R43" s="258"/>
      <c r="S43" s="258"/>
      <c r="T43" s="258"/>
      <c r="U43" s="259"/>
      <c r="V43" s="266"/>
      <c r="W43" s="267"/>
      <c r="X43" s="267"/>
      <c r="Y43" s="267"/>
      <c r="Z43" s="267"/>
      <c r="AA43" s="268"/>
      <c r="AB43" s="285"/>
      <c r="AC43" s="286"/>
      <c r="AD43" s="286"/>
      <c r="AE43" s="286"/>
      <c r="AF43" s="286"/>
      <c r="AG43" s="287"/>
      <c r="AH43" s="276"/>
      <c r="AI43" s="277"/>
      <c r="AJ43" s="277"/>
      <c r="AK43" s="277"/>
      <c r="AL43" s="277"/>
      <c r="AM43" s="278"/>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row>
    <row r="44" spans="1:80" x14ac:dyDescent="0.25">
      <c r="A44" s="91"/>
      <c r="B44" s="306"/>
      <c r="C44" s="306"/>
      <c r="D44" s="307"/>
      <c r="E44" s="299"/>
      <c r="F44" s="300"/>
      <c r="G44" s="300"/>
      <c r="H44" s="300"/>
      <c r="I44" s="301"/>
      <c r="J44" s="257" t="str">
        <f>IF(AND('Mapa final'!$H$66="Muy Alta",'Mapa final'!$L$66="Menor"),CONCATENATE("R",'Mapa final'!$A$66),"")</f>
        <v/>
      </c>
      <c r="K44" s="258"/>
      <c r="L44" s="258" t="str">
        <f>IF(AND('Mapa final'!$H$72="Muy Alta",'Mapa final'!$L$72="Menor"),CONCATENATE("R",'Mapa final'!$A$72),"")</f>
        <v/>
      </c>
      <c r="M44" s="258"/>
      <c r="N44" s="258" t="str">
        <f>IF(AND('Mapa final'!$H$79="Muy Alta",'Mapa final'!$L$79="Menor"),CONCATENATE("R",'Mapa final'!$A$79),"")</f>
        <v/>
      </c>
      <c r="O44" s="259"/>
      <c r="P44" s="257" t="str">
        <f>IF(AND('Mapa final'!$H$66="Muy Alta",'Mapa final'!$L$66="Menor"),CONCATENATE("R",'Mapa final'!$A$66),"")</f>
        <v/>
      </c>
      <c r="Q44" s="258"/>
      <c r="R44" s="258" t="str">
        <f>IF(AND('Mapa final'!$H$72="Muy Alta",'Mapa final'!$L$72="Menor"),CONCATENATE("R",'Mapa final'!$A$72),"")</f>
        <v/>
      </c>
      <c r="S44" s="258"/>
      <c r="T44" s="258" t="str">
        <f>IF(AND('Mapa final'!$H$79="Muy Alta",'Mapa final'!$L$79="Menor"),CONCATENATE("R",'Mapa final'!$A$79),"")</f>
        <v/>
      </c>
      <c r="U44" s="259"/>
      <c r="V44" s="266" t="str">
        <f>IF(AND('Mapa final'!$H$66="Muy Alta",'Mapa final'!$L$66="Menor"),CONCATENATE("R",'Mapa final'!$A$66),"")</f>
        <v/>
      </c>
      <c r="W44" s="267"/>
      <c r="X44" s="267" t="str">
        <f>IF(AND('Mapa final'!$H$72="Muy Alta",'Mapa final'!$L$72="Menor"),CONCATENATE("R",'Mapa final'!$A$72),"")</f>
        <v/>
      </c>
      <c r="Y44" s="267"/>
      <c r="Z44" s="267" t="str">
        <f>IF(AND('Mapa final'!$H$79="Muy Alta",'Mapa final'!$L$79="Menor"),CONCATENATE("R",'Mapa final'!$A$79),"")</f>
        <v/>
      </c>
      <c r="AA44" s="268"/>
      <c r="AB44" s="285" t="str">
        <f>IF(AND('Mapa final'!$H$66="Muy Alta",'Mapa final'!$L$66="Menor"),CONCATENATE("R",'Mapa final'!$A$66),"")</f>
        <v/>
      </c>
      <c r="AC44" s="286"/>
      <c r="AD44" s="286" t="str">
        <f>IF(AND('Mapa final'!$H$72="Muy Alta",'Mapa final'!$L$72="Menor"),CONCATENATE("R",'Mapa final'!$A$72),"")</f>
        <v/>
      </c>
      <c r="AE44" s="286"/>
      <c r="AF44" s="286" t="str">
        <f>IF(AND('Mapa final'!$H$79="Muy Alta",'Mapa final'!$L$79="Menor"),CONCATENATE("R",'Mapa final'!$A$79),"")</f>
        <v/>
      </c>
      <c r="AG44" s="287"/>
      <c r="AH44" s="276" t="str">
        <f>IF(AND('Mapa final'!$H$66="Muy Alta",'Mapa final'!$L$66="Menor"),CONCATENATE("R",'Mapa final'!$A$66),"")</f>
        <v/>
      </c>
      <c r="AI44" s="277"/>
      <c r="AJ44" s="277" t="str">
        <f>IF(AND('Mapa final'!$H$72="Muy Alta",'Mapa final'!$L$72="Menor"),CONCATENATE("R",'Mapa final'!$A$72),"")</f>
        <v/>
      </c>
      <c r="AK44" s="277"/>
      <c r="AL44" s="277" t="str">
        <f>IF(AND('Mapa final'!$H$79="Muy Alta",'Mapa final'!$L$79="Menor"),CONCATENATE("R",'Mapa final'!$A$79),"")</f>
        <v/>
      </c>
      <c r="AM44" s="278"/>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row>
    <row r="45" spans="1:80" ht="15.75" thickBot="1" x14ac:dyDescent="0.3">
      <c r="A45" s="91"/>
      <c r="B45" s="306"/>
      <c r="C45" s="306"/>
      <c r="D45" s="307"/>
      <c r="E45" s="302"/>
      <c r="F45" s="303"/>
      <c r="G45" s="303"/>
      <c r="H45" s="303"/>
      <c r="I45" s="304"/>
      <c r="J45" s="260"/>
      <c r="K45" s="261"/>
      <c r="L45" s="261"/>
      <c r="M45" s="261"/>
      <c r="N45" s="261"/>
      <c r="O45" s="262"/>
      <c r="P45" s="260"/>
      <c r="Q45" s="261"/>
      <c r="R45" s="261"/>
      <c r="S45" s="261"/>
      <c r="T45" s="261"/>
      <c r="U45" s="262"/>
      <c r="V45" s="269"/>
      <c r="W45" s="270"/>
      <c r="X45" s="270"/>
      <c r="Y45" s="270"/>
      <c r="Z45" s="270"/>
      <c r="AA45" s="271"/>
      <c r="AB45" s="288"/>
      <c r="AC45" s="289"/>
      <c r="AD45" s="289"/>
      <c r="AE45" s="289"/>
      <c r="AF45" s="289"/>
      <c r="AG45" s="290"/>
      <c r="AH45" s="279"/>
      <c r="AI45" s="280"/>
      <c r="AJ45" s="280"/>
      <c r="AK45" s="280"/>
      <c r="AL45" s="280"/>
      <c r="AM45" s="28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row>
    <row r="46" spans="1:80" x14ac:dyDescent="0.25">
      <c r="A46" s="91"/>
      <c r="B46" s="91"/>
      <c r="C46" s="91"/>
      <c r="D46" s="91"/>
      <c r="E46" s="91"/>
      <c r="F46" s="91"/>
      <c r="G46" s="91"/>
      <c r="H46" s="91"/>
      <c r="I46" s="91"/>
      <c r="J46" s="296" t="s">
        <v>190</v>
      </c>
      <c r="K46" s="297"/>
      <c r="L46" s="297"/>
      <c r="M46" s="297"/>
      <c r="N46" s="297"/>
      <c r="O46" s="298"/>
      <c r="P46" s="296" t="s">
        <v>191</v>
      </c>
      <c r="Q46" s="297"/>
      <c r="R46" s="297"/>
      <c r="S46" s="297"/>
      <c r="T46" s="297"/>
      <c r="U46" s="298"/>
      <c r="V46" s="296" t="s">
        <v>192</v>
      </c>
      <c r="W46" s="297"/>
      <c r="X46" s="297"/>
      <c r="Y46" s="297"/>
      <c r="Z46" s="297"/>
      <c r="AA46" s="298"/>
      <c r="AB46" s="296" t="s">
        <v>193</v>
      </c>
      <c r="AC46" s="305"/>
      <c r="AD46" s="297"/>
      <c r="AE46" s="297"/>
      <c r="AF46" s="297"/>
      <c r="AG46" s="298"/>
      <c r="AH46" s="296" t="s">
        <v>194</v>
      </c>
      <c r="AI46" s="297"/>
      <c r="AJ46" s="297"/>
      <c r="AK46" s="297"/>
      <c r="AL46" s="297"/>
      <c r="AM46" s="298"/>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row>
    <row r="47" spans="1:80" x14ac:dyDescent="0.25">
      <c r="A47" s="91"/>
      <c r="B47" s="91"/>
      <c r="C47" s="91"/>
      <c r="D47" s="91"/>
      <c r="E47" s="91"/>
      <c r="F47" s="91"/>
      <c r="G47" s="91"/>
      <c r="H47" s="91"/>
      <c r="I47" s="91"/>
      <c r="J47" s="299"/>
      <c r="K47" s="300"/>
      <c r="L47" s="300"/>
      <c r="M47" s="300"/>
      <c r="N47" s="300"/>
      <c r="O47" s="301"/>
      <c r="P47" s="299"/>
      <c r="Q47" s="300"/>
      <c r="R47" s="300"/>
      <c r="S47" s="300"/>
      <c r="T47" s="300"/>
      <c r="U47" s="301"/>
      <c r="V47" s="299"/>
      <c r="W47" s="300"/>
      <c r="X47" s="300"/>
      <c r="Y47" s="300"/>
      <c r="Z47" s="300"/>
      <c r="AA47" s="301"/>
      <c r="AB47" s="299"/>
      <c r="AC47" s="300"/>
      <c r="AD47" s="300"/>
      <c r="AE47" s="300"/>
      <c r="AF47" s="300"/>
      <c r="AG47" s="301"/>
      <c r="AH47" s="299"/>
      <c r="AI47" s="300"/>
      <c r="AJ47" s="300"/>
      <c r="AK47" s="300"/>
      <c r="AL47" s="300"/>
      <c r="AM47" s="30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row>
    <row r="48" spans="1:80" x14ac:dyDescent="0.25">
      <c r="A48" s="91"/>
      <c r="B48" s="91"/>
      <c r="C48" s="91"/>
      <c r="D48" s="91"/>
      <c r="E48" s="91"/>
      <c r="F48" s="91"/>
      <c r="G48" s="91"/>
      <c r="H48" s="91"/>
      <c r="I48" s="91"/>
      <c r="J48" s="299"/>
      <c r="K48" s="300"/>
      <c r="L48" s="300"/>
      <c r="M48" s="300"/>
      <c r="N48" s="300"/>
      <c r="O48" s="301"/>
      <c r="P48" s="299"/>
      <c r="Q48" s="300"/>
      <c r="R48" s="300"/>
      <c r="S48" s="300"/>
      <c r="T48" s="300"/>
      <c r="U48" s="301"/>
      <c r="V48" s="299"/>
      <c r="W48" s="300"/>
      <c r="X48" s="300"/>
      <c r="Y48" s="300"/>
      <c r="Z48" s="300"/>
      <c r="AA48" s="301"/>
      <c r="AB48" s="299"/>
      <c r="AC48" s="300"/>
      <c r="AD48" s="300"/>
      <c r="AE48" s="300"/>
      <c r="AF48" s="300"/>
      <c r="AG48" s="301"/>
      <c r="AH48" s="299"/>
      <c r="AI48" s="300"/>
      <c r="AJ48" s="300"/>
      <c r="AK48" s="300"/>
      <c r="AL48" s="300"/>
      <c r="AM48" s="30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row>
    <row r="49" spans="1:80" x14ac:dyDescent="0.25">
      <c r="A49" s="91"/>
      <c r="B49" s="91"/>
      <c r="C49" s="91"/>
      <c r="D49" s="91"/>
      <c r="E49" s="91"/>
      <c r="F49" s="91"/>
      <c r="G49" s="91"/>
      <c r="H49" s="91"/>
      <c r="I49" s="91"/>
      <c r="J49" s="299"/>
      <c r="K49" s="300"/>
      <c r="L49" s="300"/>
      <c r="M49" s="300"/>
      <c r="N49" s="300"/>
      <c r="O49" s="301"/>
      <c r="P49" s="299"/>
      <c r="Q49" s="300"/>
      <c r="R49" s="300"/>
      <c r="S49" s="300"/>
      <c r="T49" s="300"/>
      <c r="U49" s="301"/>
      <c r="V49" s="299"/>
      <c r="W49" s="300"/>
      <c r="X49" s="300"/>
      <c r="Y49" s="300"/>
      <c r="Z49" s="300"/>
      <c r="AA49" s="301"/>
      <c r="AB49" s="299"/>
      <c r="AC49" s="300"/>
      <c r="AD49" s="300"/>
      <c r="AE49" s="300"/>
      <c r="AF49" s="300"/>
      <c r="AG49" s="301"/>
      <c r="AH49" s="299"/>
      <c r="AI49" s="300"/>
      <c r="AJ49" s="300"/>
      <c r="AK49" s="300"/>
      <c r="AL49" s="300"/>
      <c r="AM49" s="30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row>
    <row r="50" spans="1:80" x14ac:dyDescent="0.25">
      <c r="A50" s="91"/>
      <c r="B50" s="91"/>
      <c r="C50" s="91"/>
      <c r="D50" s="91"/>
      <c r="E50" s="91"/>
      <c r="F50" s="91"/>
      <c r="G50" s="91"/>
      <c r="H50" s="91"/>
      <c r="I50" s="91"/>
      <c r="J50" s="299"/>
      <c r="K50" s="300"/>
      <c r="L50" s="300"/>
      <c r="M50" s="300"/>
      <c r="N50" s="300"/>
      <c r="O50" s="301"/>
      <c r="P50" s="299"/>
      <c r="Q50" s="300"/>
      <c r="R50" s="300"/>
      <c r="S50" s="300"/>
      <c r="T50" s="300"/>
      <c r="U50" s="301"/>
      <c r="V50" s="299"/>
      <c r="W50" s="300"/>
      <c r="X50" s="300"/>
      <c r="Y50" s="300"/>
      <c r="Z50" s="300"/>
      <c r="AA50" s="301"/>
      <c r="AB50" s="299"/>
      <c r="AC50" s="300"/>
      <c r="AD50" s="300"/>
      <c r="AE50" s="300"/>
      <c r="AF50" s="300"/>
      <c r="AG50" s="301"/>
      <c r="AH50" s="299"/>
      <c r="AI50" s="300"/>
      <c r="AJ50" s="300"/>
      <c r="AK50" s="300"/>
      <c r="AL50" s="300"/>
      <c r="AM50" s="30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row>
    <row r="51" spans="1:80" ht="15.75" thickBot="1" x14ac:dyDescent="0.3">
      <c r="A51" s="91"/>
      <c r="B51" s="91"/>
      <c r="C51" s="91"/>
      <c r="D51" s="91"/>
      <c r="E51" s="91"/>
      <c r="F51" s="91"/>
      <c r="G51" s="91"/>
      <c r="H51" s="91"/>
      <c r="I51" s="91"/>
      <c r="J51" s="302"/>
      <c r="K51" s="303"/>
      <c r="L51" s="303"/>
      <c r="M51" s="303"/>
      <c r="N51" s="303"/>
      <c r="O51" s="304"/>
      <c r="P51" s="302"/>
      <c r="Q51" s="303"/>
      <c r="R51" s="303"/>
      <c r="S51" s="303"/>
      <c r="T51" s="303"/>
      <c r="U51" s="304"/>
      <c r="V51" s="302"/>
      <c r="W51" s="303"/>
      <c r="X51" s="303"/>
      <c r="Y51" s="303"/>
      <c r="Z51" s="303"/>
      <c r="AA51" s="304"/>
      <c r="AB51" s="302"/>
      <c r="AC51" s="303"/>
      <c r="AD51" s="303"/>
      <c r="AE51" s="303"/>
      <c r="AF51" s="303"/>
      <c r="AG51" s="304"/>
      <c r="AH51" s="302"/>
      <c r="AI51" s="303"/>
      <c r="AJ51" s="303"/>
      <c r="AK51" s="303"/>
      <c r="AL51" s="303"/>
      <c r="AM51" s="304"/>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row>
    <row r="52" spans="1:80" x14ac:dyDescent="0.2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row>
    <row r="53" spans="1:80" ht="15" customHeight="1" x14ac:dyDescent="0.25">
      <c r="A53" s="9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row>
    <row r="54" spans="1:80" ht="15" customHeight="1" x14ac:dyDescent="0.25">
      <c r="A54" s="9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row>
    <row r="55" spans="1:80" x14ac:dyDescent="0.25">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row>
    <row r="56" spans="1:80" x14ac:dyDescent="0.25">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row>
    <row r="57" spans="1:80" x14ac:dyDescent="0.25">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row>
    <row r="58" spans="1:80" x14ac:dyDescent="0.25">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row>
    <row r="59" spans="1:80" x14ac:dyDescent="0.2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row>
    <row r="60" spans="1:80" x14ac:dyDescent="0.2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row>
    <row r="61" spans="1:80" x14ac:dyDescent="0.2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row>
    <row r="62" spans="1:80"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row>
    <row r="63" spans="1:80" x14ac:dyDescent="0.25">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row>
    <row r="64" spans="1:80" x14ac:dyDescent="0.2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row>
    <row r="65" spans="1:80"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row>
    <row r="66" spans="1:80"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row>
    <row r="67" spans="1:80"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row>
    <row r="68" spans="1:80"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row>
    <row r="69" spans="1:80"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row>
    <row r="70" spans="1:80"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row>
    <row r="71" spans="1:80"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row>
    <row r="72" spans="1:80"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row>
    <row r="73" spans="1:80"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1"/>
      <c r="BZ73" s="91"/>
      <c r="CA73" s="91"/>
      <c r="CB73" s="91"/>
    </row>
    <row r="74" spans="1:80"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row>
    <row r="75" spans="1:80"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row>
    <row r="76" spans="1:80"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row>
    <row r="77" spans="1:80"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row>
    <row r="78" spans="1:80"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row>
    <row r="79" spans="1:80"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row>
    <row r="80" spans="1:80"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row>
    <row r="81" spans="1:63"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row>
    <row r="82" spans="1:63"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row>
    <row r="83" spans="1:63"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row>
    <row r="84" spans="1:63"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row>
    <row r="85" spans="1:63"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row>
    <row r="86" spans="1:63"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row>
    <row r="87" spans="1:63"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row>
    <row r="88" spans="1:63"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row>
    <row r="89" spans="1:63"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row>
    <row r="90" spans="1:63"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row>
    <row r="91" spans="1:63"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row>
    <row r="92" spans="1:63"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row>
    <row r="93" spans="1:63"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row>
    <row r="94" spans="1:63"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row>
    <row r="95" spans="1:63"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row>
    <row r="96" spans="1:63"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row>
    <row r="97" spans="1:63"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row>
    <row r="98" spans="1:63"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row>
    <row r="99" spans="1:63"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row>
    <row r="100" spans="1:63"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row>
    <row r="101" spans="1:63"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row>
    <row r="102" spans="1:63"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row>
    <row r="103" spans="1:63"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row>
    <row r="104" spans="1:63"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row>
    <row r="105" spans="1:63"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row>
    <row r="106" spans="1:63"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row>
    <row r="107" spans="1:63"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row>
    <row r="108" spans="1:63"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row>
    <row r="109" spans="1:63"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row>
    <row r="110" spans="1:63"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row>
    <row r="111" spans="1:63"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row>
    <row r="112" spans="1:63"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row>
    <row r="113" spans="1:63"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row>
    <row r="114" spans="1:63"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row>
    <row r="115" spans="1:63"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row>
    <row r="116" spans="1:63"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row>
    <row r="117" spans="1:63"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row>
    <row r="118" spans="1:63"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row>
    <row r="119" spans="1:63"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row>
    <row r="120" spans="1:63"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row>
    <row r="121" spans="1:63"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row>
    <row r="122" spans="1:63" x14ac:dyDescent="0.25">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row>
    <row r="123" spans="1:63" x14ac:dyDescent="0.25">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row>
    <row r="124" spans="1:63" x14ac:dyDescent="0.25">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row>
    <row r="125" spans="1:63" x14ac:dyDescent="0.25">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row>
    <row r="126" spans="1:63" x14ac:dyDescent="0.25">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row>
    <row r="127" spans="1:63" x14ac:dyDescent="0.25">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row>
    <row r="128" spans="1:63" x14ac:dyDescent="0.25">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row>
    <row r="129" spans="2:63" x14ac:dyDescent="0.25">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row>
    <row r="130" spans="2:63" x14ac:dyDescent="0.2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row>
    <row r="131" spans="2:63" x14ac:dyDescent="0.25">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row>
    <row r="132" spans="2:63" x14ac:dyDescent="0.25">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row>
    <row r="133" spans="2:63" x14ac:dyDescent="0.25">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c r="BI133" s="91"/>
      <c r="BJ133" s="91"/>
      <c r="BK133" s="91"/>
    </row>
    <row r="134" spans="2:63" x14ac:dyDescent="0.25">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row>
    <row r="135" spans="2:63" x14ac:dyDescent="0.25">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row>
    <row r="136" spans="2:63" x14ac:dyDescent="0.25">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91"/>
      <c r="BK136" s="91"/>
    </row>
    <row r="137" spans="2:63" x14ac:dyDescent="0.25">
      <c r="B137" s="91"/>
      <c r="C137" s="91"/>
      <c r="D137" s="91"/>
      <c r="E137" s="91"/>
      <c r="F137" s="91"/>
      <c r="G137" s="91"/>
      <c r="H137" s="91"/>
      <c r="I137" s="91"/>
    </row>
    <row r="138" spans="2:63" x14ac:dyDescent="0.25">
      <c r="B138" s="91"/>
      <c r="C138" s="91"/>
      <c r="D138" s="91"/>
      <c r="E138" s="91"/>
      <c r="F138" s="91"/>
      <c r="G138" s="91"/>
      <c r="H138" s="91"/>
      <c r="I138" s="91"/>
    </row>
    <row r="139" spans="2:63" x14ac:dyDescent="0.25">
      <c r="B139" s="91"/>
      <c r="C139" s="91"/>
      <c r="D139" s="91"/>
      <c r="E139" s="91"/>
      <c r="F139" s="91"/>
      <c r="G139" s="91"/>
      <c r="H139" s="91"/>
      <c r="I139" s="91"/>
    </row>
    <row r="140" spans="2:63" x14ac:dyDescent="0.25">
      <c r="B140" s="91"/>
      <c r="C140" s="91"/>
      <c r="D140" s="91"/>
      <c r="E140" s="91"/>
      <c r="F140" s="91"/>
      <c r="G140" s="91"/>
      <c r="H140" s="91"/>
      <c r="I140" s="9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69" zoomScaleNormal="69" workbookViewId="0">
      <selection activeCell="AH55" sqref="AH55"/>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row>
    <row r="2" spans="1:91" ht="18" customHeight="1" x14ac:dyDescent="0.25">
      <c r="A2" s="91"/>
      <c r="B2" s="373" t="s">
        <v>195</v>
      </c>
      <c r="C2" s="374"/>
      <c r="D2" s="374"/>
      <c r="E2" s="374"/>
      <c r="F2" s="374"/>
      <c r="G2" s="374"/>
      <c r="H2" s="374"/>
      <c r="I2" s="374"/>
      <c r="J2" s="295" t="s">
        <v>15</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row>
    <row r="3" spans="1:91" ht="18.75" customHeight="1" x14ac:dyDescent="0.25">
      <c r="A3" s="91"/>
      <c r="B3" s="374"/>
      <c r="C3" s="374"/>
      <c r="D3" s="374"/>
      <c r="E3" s="374"/>
      <c r="F3" s="374"/>
      <c r="G3" s="374"/>
      <c r="H3" s="374"/>
      <c r="I3" s="374"/>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row>
    <row r="4" spans="1:91" ht="15" customHeight="1" x14ac:dyDescent="0.25">
      <c r="A4" s="91"/>
      <c r="B4" s="374"/>
      <c r="C4" s="374"/>
      <c r="D4" s="374"/>
      <c r="E4" s="374"/>
      <c r="F4" s="374"/>
      <c r="G4" s="374"/>
      <c r="H4" s="374"/>
      <c r="I4" s="374"/>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row>
    <row r="5" spans="1:91" ht="15.75"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91" ht="15" customHeight="1" x14ac:dyDescent="0.25">
      <c r="A6" s="91"/>
      <c r="B6" s="306" t="s">
        <v>180</v>
      </c>
      <c r="C6" s="306"/>
      <c r="D6" s="307"/>
      <c r="E6" s="344" t="s">
        <v>181</v>
      </c>
      <c r="F6" s="345"/>
      <c r="G6" s="345"/>
      <c r="H6" s="345"/>
      <c r="I6" s="346"/>
      <c r="J6" s="54" t="str">
        <f>IF(AND('Mapa final'!$Y$12="Muy Alta",'Mapa final'!$AA$12="Menor"),CONCATENATE("R1C",'Mapa final'!$O$12),"")</f>
        <v/>
      </c>
      <c r="K6" s="55" t="str">
        <f>IF(AND('Mapa final'!$Y$13="Muy Alta",'Mapa final'!$AA$13="Menor"),CONCATENATE("R1C",'Mapa final'!$O$13),"")</f>
        <v/>
      </c>
      <c r="L6" s="55" t="str">
        <f>IF(AND('Mapa final'!$Y$14="Muy Alta",'Mapa final'!$AA$14="Menor"),CONCATENATE("R1C",'Mapa final'!$O$14),"")</f>
        <v/>
      </c>
      <c r="M6" s="55" t="str">
        <f>IF(AND('Mapa final'!$Y$15="Muy Alta",'Mapa final'!$AA$15="Menor"),CONCATENATE("R1C",'Mapa final'!$O$15),"")</f>
        <v/>
      </c>
      <c r="N6" s="55" t="str">
        <f>IF(AND('Mapa final'!$Y$16="Muy Alta",'Mapa final'!$AA$16="Menor"),CONCATENATE("R1C",'Mapa final'!$O$16),"")</f>
        <v/>
      </c>
      <c r="O6" s="56" t="str">
        <f>IF(AND('Mapa final'!$Y$17="Muy Alta",'Mapa final'!$AA$17="Menor"),CONCATENATE("R1C",'Mapa final'!$O$17),"")</f>
        <v/>
      </c>
      <c r="P6" s="54" t="str">
        <f>IF(AND('Mapa final'!$Y$12="Muy Alta",'Mapa final'!$AA$12="Menor"),CONCATENATE("R1C",'Mapa final'!$O$12),"")</f>
        <v/>
      </c>
      <c r="Q6" s="55" t="str">
        <f>IF(AND('Mapa final'!$Y$13="Muy Alta",'Mapa final'!$AA$13="Menor"),CONCATENATE("R1C",'Mapa final'!$O$13),"")</f>
        <v/>
      </c>
      <c r="R6" s="55" t="str">
        <f>IF(AND('Mapa final'!$Y$14="Muy Alta",'Mapa final'!$AA$14="Menor"),CONCATENATE("R1C",'Mapa final'!$O$14),"")</f>
        <v/>
      </c>
      <c r="S6" s="55" t="str">
        <f>IF(AND('Mapa final'!$Y$15="Muy Alta",'Mapa final'!$AA$15="Menor"),CONCATENATE("R1C",'Mapa final'!$O$15),"")</f>
        <v/>
      </c>
      <c r="T6" s="55" t="str">
        <f>IF(AND('Mapa final'!$Y$16="Muy Alta",'Mapa final'!$AA$16="Menor"),CONCATENATE("R1C",'Mapa final'!$O$16),"")</f>
        <v/>
      </c>
      <c r="U6" s="56" t="str">
        <f>IF(AND('Mapa final'!$Y$17="Muy Alta",'Mapa final'!$AA$17="Menor"),CONCATENATE("R1C",'Mapa final'!$O$17),"")</f>
        <v/>
      </c>
      <c r="V6" s="54" t="str">
        <f>IF(AND('Mapa final'!$Y$12="Muy Alta",'Mapa final'!$AA$12="Menor"),CONCATENATE("R1C",'Mapa final'!$O$12),"")</f>
        <v/>
      </c>
      <c r="W6" s="55" t="str">
        <f>IF(AND('Mapa final'!$Y$13="Muy Alta",'Mapa final'!$AA$13="Menor"),CONCATENATE("R1C",'Mapa final'!$O$13),"")</f>
        <v/>
      </c>
      <c r="X6" s="55" t="str">
        <f>IF(AND('Mapa final'!$Y$14="Muy Alta",'Mapa final'!$AA$14="Menor"),CONCATENATE("R1C",'Mapa final'!$O$14),"")</f>
        <v/>
      </c>
      <c r="Y6" s="55" t="str">
        <f>IF(AND('Mapa final'!$Y$15="Muy Alta",'Mapa final'!$AA$15="Menor"),CONCATENATE("R1C",'Mapa final'!$O$15),"")</f>
        <v/>
      </c>
      <c r="Z6" s="55" t="str">
        <f>IF(AND('Mapa final'!$Y$16="Muy Alta",'Mapa final'!$AA$16="Menor"),CONCATENATE("R1C",'Mapa final'!$O$16),"")</f>
        <v/>
      </c>
      <c r="AA6" s="56" t="str">
        <f>IF(AND('Mapa final'!$Y$17="Muy Alta",'Mapa final'!$AA$17="Menor"),CONCATENATE("R1C",'Mapa final'!$O$17),"")</f>
        <v/>
      </c>
      <c r="AB6" s="54" t="str">
        <f>IF(AND('Mapa final'!$Y$12="Muy Alta",'Mapa final'!$AA$12="Menor"),CONCATENATE("R1C",'Mapa final'!$O$12),"")</f>
        <v/>
      </c>
      <c r="AC6" s="55" t="str">
        <f>IF(AND('Mapa final'!$Y$13="Muy Alta",'Mapa final'!$AA$13="Menor"),CONCATENATE("R1C",'Mapa final'!$O$13),"")</f>
        <v/>
      </c>
      <c r="AD6" s="55" t="str">
        <f>IF(AND('Mapa final'!$Y$14="Muy Alta",'Mapa final'!$AA$14="Menor"),CONCATENATE("R1C",'Mapa final'!$O$14),"")</f>
        <v/>
      </c>
      <c r="AE6" s="55" t="str">
        <f>IF(AND('Mapa final'!$Y$15="Muy Alta",'Mapa final'!$AA$15="Menor"),CONCATENATE("R1C",'Mapa final'!$O$15),"")</f>
        <v/>
      </c>
      <c r="AF6" s="55" t="str">
        <f>IF(AND('Mapa final'!$Y$16="Muy Alta",'Mapa final'!$AA$16="Menor"),CONCATENATE("R1C",'Mapa final'!$O$16),"")</f>
        <v/>
      </c>
      <c r="AG6" s="56" t="str">
        <f>IF(AND('Mapa final'!$Y$17="Muy Alta",'Mapa final'!$AA$17="Menor"),CONCATENATE("R1C",'Mapa final'!$O$17),"")</f>
        <v/>
      </c>
      <c r="AH6" s="57" t="str">
        <f>IF(AND('Mapa final'!$Y$12="Muy Alta",'Mapa final'!$AA$12="Menor"),CONCATENATE("R1C",'Mapa final'!$O$12),"")</f>
        <v/>
      </c>
      <c r="AI6" s="58" t="str">
        <f>IF(AND('Mapa final'!$Y$13="Muy Alta",'Mapa final'!$AA$13="Menor"),CONCATENATE("R1C",'Mapa final'!$O$13),"")</f>
        <v/>
      </c>
      <c r="AJ6" s="58" t="str">
        <f>IF(AND('Mapa final'!$Y$14="Muy Alta",'Mapa final'!$AA$14="Menor"),CONCATENATE("R1C",'Mapa final'!$O$14),"")</f>
        <v/>
      </c>
      <c r="AK6" s="58" t="str">
        <f>IF(AND('Mapa final'!$Y$15="Muy Alta",'Mapa final'!$AA$15="Menor"),CONCATENATE("R1C",'Mapa final'!$O$15),"")</f>
        <v/>
      </c>
      <c r="AL6" s="58" t="str">
        <f>IF(AND('Mapa final'!$Y$16="Muy Alta",'Mapa final'!$AA$16="Menor"),CONCATENATE("R1C",'Mapa final'!$O$16),"")</f>
        <v/>
      </c>
      <c r="AM6" s="59" t="str">
        <f>IF(AND('Mapa final'!$Y$17="Muy Alta",'Mapa final'!$AA$17="Menor"),CONCATENATE("R1C",'Mapa final'!$O$17),"")</f>
        <v/>
      </c>
      <c r="AN6" s="91"/>
      <c r="AO6" s="364" t="s">
        <v>182</v>
      </c>
      <c r="AP6" s="365"/>
      <c r="AQ6" s="365"/>
      <c r="AR6" s="365"/>
      <c r="AS6" s="365"/>
      <c r="AT6" s="366"/>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row>
    <row r="7" spans="1:91" ht="15" customHeight="1" x14ac:dyDescent="0.25">
      <c r="A7" s="91"/>
      <c r="B7" s="306"/>
      <c r="C7" s="306"/>
      <c r="D7" s="307"/>
      <c r="E7" s="347"/>
      <c r="F7" s="348"/>
      <c r="G7" s="348"/>
      <c r="H7" s="348"/>
      <c r="I7" s="349"/>
      <c r="J7" s="60" t="str">
        <f>IF(AND('Mapa final'!$Y$18="Muy Alta",'Mapa final'!$AA$18="Menor"),CONCATENATE("R2C",'Mapa final'!$O$18),"")</f>
        <v/>
      </c>
      <c r="K7" s="61" t="str">
        <f>IF(AND('Mapa final'!$Y$19="Muy Alta",'Mapa final'!$AA$19="Menor"),CONCATENATE("R2C",'Mapa final'!$O$19),"")</f>
        <v/>
      </c>
      <c r="L7" s="61" t="str">
        <f>IF(AND('Mapa final'!$Y$20="Muy Alta",'Mapa final'!$AA$20="Menor"),CONCATENATE("R2C",'Mapa final'!$O$20),"")</f>
        <v/>
      </c>
      <c r="M7" s="61" t="str">
        <f>IF(AND('Mapa final'!$Y$21="Muy Alta",'Mapa final'!$AA$21="Menor"),CONCATENATE("R2C",'Mapa final'!$O$21),"")</f>
        <v/>
      </c>
      <c r="N7" s="61" t="str">
        <f>IF(AND('Mapa final'!$Y$22="Muy Alta",'Mapa final'!$AA$22="Menor"),CONCATENATE("R2C",'Mapa final'!$O$22),"")</f>
        <v/>
      </c>
      <c r="O7" s="62" t="str">
        <f>IF(AND('Mapa final'!$Y$23="Muy Alta",'Mapa final'!$AA$23="Menor"),CONCATENATE("R2C",'Mapa final'!$O$23),"")</f>
        <v/>
      </c>
      <c r="P7" s="60" t="str">
        <f>IF(AND('Mapa final'!$Y$18="Muy Alta",'Mapa final'!$AA$18="Menor"),CONCATENATE("R2C",'Mapa final'!$O$18),"")</f>
        <v/>
      </c>
      <c r="Q7" s="61" t="str">
        <f>IF(AND('Mapa final'!$Y$19="Muy Alta",'Mapa final'!$AA$19="Menor"),CONCATENATE("R2C",'Mapa final'!$O$19),"")</f>
        <v/>
      </c>
      <c r="R7" s="61" t="str">
        <f>IF(AND('Mapa final'!$Y$20="Muy Alta",'Mapa final'!$AA$20="Menor"),CONCATENATE("R2C",'Mapa final'!$O$20),"")</f>
        <v/>
      </c>
      <c r="S7" s="61" t="str">
        <f>IF(AND('Mapa final'!$Y$21="Muy Alta",'Mapa final'!$AA$21="Menor"),CONCATENATE("R2C",'Mapa final'!$O$21),"")</f>
        <v/>
      </c>
      <c r="T7" s="61" t="str">
        <f>IF(AND('Mapa final'!$Y$22="Muy Alta",'Mapa final'!$AA$22="Menor"),CONCATENATE("R2C",'Mapa final'!$O$22),"")</f>
        <v/>
      </c>
      <c r="U7" s="62" t="str">
        <f>IF(AND('Mapa final'!$Y$23="Muy Alta",'Mapa final'!$AA$23="Menor"),CONCATENATE("R2C",'Mapa final'!$O$23),"")</f>
        <v/>
      </c>
      <c r="V7" s="60" t="str">
        <f>IF(AND('Mapa final'!$Y$18="Muy Alta",'Mapa final'!$AA$18="Menor"),CONCATENATE("R2C",'Mapa final'!$O$18),"")</f>
        <v/>
      </c>
      <c r="W7" s="61" t="str">
        <f>IF(AND('Mapa final'!$Y$19="Muy Alta",'Mapa final'!$AA$19="Menor"),CONCATENATE("R2C",'Mapa final'!$O$19),"")</f>
        <v/>
      </c>
      <c r="X7" s="61" t="str">
        <f>IF(AND('Mapa final'!$Y$20="Muy Alta",'Mapa final'!$AA$20="Menor"),CONCATENATE("R2C",'Mapa final'!$O$20),"")</f>
        <v/>
      </c>
      <c r="Y7" s="61" t="str">
        <f>IF(AND('Mapa final'!$Y$21="Muy Alta",'Mapa final'!$AA$21="Menor"),CONCATENATE("R2C",'Mapa final'!$O$21),"")</f>
        <v/>
      </c>
      <c r="Z7" s="61" t="str">
        <f>IF(AND('Mapa final'!$Y$22="Muy Alta",'Mapa final'!$AA$22="Menor"),CONCATENATE("R2C",'Mapa final'!$O$22),"")</f>
        <v/>
      </c>
      <c r="AA7" s="62" t="str">
        <f>IF(AND('Mapa final'!$Y$23="Muy Alta",'Mapa final'!$AA$23="Menor"),CONCATENATE("R2C",'Mapa final'!$O$23),"")</f>
        <v/>
      </c>
      <c r="AB7" s="60" t="str">
        <f>IF(AND('Mapa final'!$Y$18="Muy Alta",'Mapa final'!$AA$18="Menor"),CONCATENATE("R2C",'Mapa final'!$O$18),"")</f>
        <v/>
      </c>
      <c r="AC7" s="61" t="str">
        <f>IF(AND('Mapa final'!$Y$19="Muy Alta",'Mapa final'!$AA$19="Menor"),CONCATENATE("R2C",'Mapa final'!$O$19),"")</f>
        <v/>
      </c>
      <c r="AD7" s="61" t="str">
        <f>IF(AND('Mapa final'!$Y$20="Muy Alta",'Mapa final'!$AA$20="Menor"),CONCATENATE("R2C",'Mapa final'!$O$20),"")</f>
        <v/>
      </c>
      <c r="AE7" s="61" t="str">
        <f>IF(AND('Mapa final'!$Y$21="Muy Alta",'Mapa final'!$AA$21="Menor"),CONCATENATE("R2C",'Mapa final'!$O$21),"")</f>
        <v/>
      </c>
      <c r="AF7" s="61" t="str">
        <f>IF(AND('Mapa final'!$Y$22="Muy Alta",'Mapa final'!$AA$22="Menor"),CONCATENATE("R2C",'Mapa final'!$O$22),"")</f>
        <v/>
      </c>
      <c r="AG7" s="62" t="str">
        <f>IF(AND('Mapa final'!$Y$23="Muy Alta",'Mapa final'!$AA$23="Menor"),CONCATENATE("R2C",'Mapa final'!$O$23),"")</f>
        <v/>
      </c>
      <c r="AH7" s="63" t="str">
        <f>IF(AND('Mapa final'!$Y$18="Muy Alta",'Mapa final'!$AA$18="Menor"),CONCATENATE("R2C",'Mapa final'!$O$18),"")</f>
        <v/>
      </c>
      <c r="AI7" s="64" t="str">
        <f>IF(AND('Mapa final'!$Y$19="Muy Alta",'Mapa final'!$AA$19="Menor"),CONCATENATE("R2C",'Mapa final'!$O$19),"")</f>
        <v/>
      </c>
      <c r="AJ7" s="64" t="str">
        <f>IF(AND('Mapa final'!$Y$20="Muy Alta",'Mapa final'!$AA$20="Menor"),CONCATENATE("R2C",'Mapa final'!$O$20),"")</f>
        <v/>
      </c>
      <c r="AK7" s="64" t="str">
        <f>IF(AND('Mapa final'!$Y$21="Muy Alta",'Mapa final'!$AA$21="Menor"),CONCATENATE("R2C",'Mapa final'!$O$21),"")</f>
        <v/>
      </c>
      <c r="AL7" s="64" t="str">
        <f>IF(AND('Mapa final'!$Y$22="Muy Alta",'Mapa final'!$AA$22="Menor"),CONCATENATE("R2C",'Mapa final'!$O$22),"")</f>
        <v/>
      </c>
      <c r="AM7" s="65" t="str">
        <f>IF(AND('Mapa final'!$Y$23="Muy Alta",'Mapa final'!$AA$23="Menor"),CONCATENATE("R2C",'Mapa final'!$O$23),"")</f>
        <v/>
      </c>
      <c r="AN7" s="91"/>
      <c r="AO7" s="367"/>
      <c r="AP7" s="368"/>
      <c r="AQ7" s="368"/>
      <c r="AR7" s="368"/>
      <c r="AS7" s="368"/>
      <c r="AT7" s="369"/>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row>
    <row r="8" spans="1:91" ht="15" customHeight="1" x14ac:dyDescent="0.25">
      <c r="A8" s="91"/>
      <c r="B8" s="306"/>
      <c r="C8" s="306"/>
      <c r="D8" s="307"/>
      <c r="E8" s="347"/>
      <c r="F8" s="348"/>
      <c r="G8" s="348"/>
      <c r="H8" s="348"/>
      <c r="I8" s="349"/>
      <c r="J8" s="60" t="str">
        <f>IF(AND('Mapa final'!$Y$24="Muy Alta",'Mapa final'!$AA$24="Menor"),CONCATENATE("R2C",'Mapa final'!$O$24),"")</f>
        <v/>
      </c>
      <c r="K8" s="61" t="str">
        <f>IF(AND('Mapa final'!$Y$25="Muy Alta",'Mapa final'!$AA$25="Menor"),CONCATENATE("R2C",'Mapa final'!$O$25),"")</f>
        <v/>
      </c>
      <c r="L8" s="61" t="str">
        <f>IF(AND('Mapa final'!$Y$26="Muy Alta",'Mapa final'!$AA$26="Menor"),CONCATENATE("R2C",'Mapa final'!$O$26),"")</f>
        <v/>
      </c>
      <c r="M8" s="61" t="str">
        <f>IF(AND('Mapa final'!$Y$27="Muy Alta",'Mapa final'!$AA$27="Menor"),CONCATENATE("R2C",'Mapa final'!$O$27),"")</f>
        <v/>
      </c>
      <c r="N8" s="61" t="str">
        <f>IF(AND('Mapa final'!$Y$28="Muy Alta",'Mapa final'!$AA$28="Menor"),CONCATENATE("R2C",'Mapa final'!$O$28),"")</f>
        <v/>
      </c>
      <c r="O8" s="62" t="str">
        <f>IF(AND('Mapa final'!$Y$30="Muy Alta",'Mapa final'!$AA$30="Menor"),CONCATENATE("R2C",'Mapa final'!$O$30),"")</f>
        <v/>
      </c>
      <c r="P8" s="60" t="str">
        <f>IF(AND('Mapa final'!$Y$24="Muy Alta",'Mapa final'!$AA$24="Menor"),CONCATENATE("R2C",'Mapa final'!$O$24),"")</f>
        <v/>
      </c>
      <c r="Q8" s="61" t="str">
        <f>IF(AND('Mapa final'!$Y$25="Muy Alta",'Mapa final'!$AA$25="Menor"),CONCATENATE("R2C",'Mapa final'!$O$25),"")</f>
        <v/>
      </c>
      <c r="R8" s="61" t="str">
        <f>IF(AND('Mapa final'!$Y$26="Muy Alta",'Mapa final'!$AA$26="Menor"),CONCATENATE("R2C",'Mapa final'!$O$26),"")</f>
        <v/>
      </c>
      <c r="S8" s="61" t="str">
        <f>IF(AND('Mapa final'!$Y$27="Muy Alta",'Mapa final'!$AA$27="Menor"),CONCATENATE("R2C",'Mapa final'!$O$27),"")</f>
        <v/>
      </c>
      <c r="T8" s="61" t="str">
        <f>IF(AND('Mapa final'!$Y$28="Muy Alta",'Mapa final'!$AA$28="Menor"),CONCATENATE("R2C",'Mapa final'!$O$28),"")</f>
        <v/>
      </c>
      <c r="U8" s="62" t="str">
        <f>IF(AND('Mapa final'!$Y$30="Muy Alta",'Mapa final'!$AA$30="Menor"),CONCATENATE("R2C",'Mapa final'!$O$30),"")</f>
        <v/>
      </c>
      <c r="V8" s="60" t="str">
        <f>IF(AND('Mapa final'!$Y$24="Muy Alta",'Mapa final'!$AA$24="Menor"),CONCATENATE("R2C",'Mapa final'!$O$24),"")</f>
        <v/>
      </c>
      <c r="W8" s="61" t="str">
        <f>IF(AND('Mapa final'!$Y$25="Muy Alta",'Mapa final'!$AA$25="Menor"),CONCATENATE("R2C",'Mapa final'!$O$25),"")</f>
        <v/>
      </c>
      <c r="X8" s="61" t="str">
        <f>IF(AND('Mapa final'!$Y$26="Muy Alta",'Mapa final'!$AA$26="Menor"),CONCATENATE("R2C",'Mapa final'!$O$26),"")</f>
        <v/>
      </c>
      <c r="Y8" s="61" t="str">
        <f>IF(AND('Mapa final'!$Y$27="Muy Alta",'Mapa final'!$AA$27="Menor"),CONCATENATE("R2C",'Mapa final'!$O$27),"")</f>
        <v/>
      </c>
      <c r="Z8" s="61" t="str">
        <f>IF(AND('Mapa final'!$Y$28="Muy Alta",'Mapa final'!$AA$28="Menor"),CONCATENATE("R2C",'Mapa final'!$O$28),"")</f>
        <v/>
      </c>
      <c r="AA8" s="62" t="str">
        <f>IF(AND('Mapa final'!$Y$30="Muy Alta",'Mapa final'!$AA$30="Menor"),CONCATENATE("R2C",'Mapa final'!$O$30),"")</f>
        <v/>
      </c>
      <c r="AB8" s="60" t="str">
        <f>IF(AND('Mapa final'!$Y$24="Muy Alta",'Mapa final'!$AA$24="Menor"),CONCATENATE("R2C",'Mapa final'!$O$24),"")</f>
        <v/>
      </c>
      <c r="AC8" s="61" t="str">
        <f>IF(AND('Mapa final'!$Y$25="Muy Alta",'Mapa final'!$AA$25="Menor"),CONCATENATE("R2C",'Mapa final'!$O$25),"")</f>
        <v/>
      </c>
      <c r="AD8" s="61" t="str">
        <f>IF(AND('Mapa final'!$Y$26="Muy Alta",'Mapa final'!$AA$26="Menor"),CONCATENATE("R2C",'Mapa final'!$O$26),"")</f>
        <v/>
      </c>
      <c r="AE8" s="61" t="str">
        <f>IF(AND('Mapa final'!$Y$27="Muy Alta",'Mapa final'!$AA$27="Menor"),CONCATENATE("R2C",'Mapa final'!$O$27),"")</f>
        <v/>
      </c>
      <c r="AF8" s="61" t="str">
        <f>IF(AND('Mapa final'!$Y$28="Muy Alta",'Mapa final'!$AA$28="Menor"),CONCATENATE("R2C",'Mapa final'!$O$28),"")</f>
        <v/>
      </c>
      <c r="AG8" s="62" t="str">
        <f>IF(AND('Mapa final'!$Y$30="Muy Alta",'Mapa final'!$AA$30="Menor"),CONCATENATE("R2C",'Mapa final'!$O$30),"")</f>
        <v/>
      </c>
      <c r="AH8" s="63" t="str">
        <f>IF(AND('Mapa final'!$Y$24="Muy Alta",'Mapa final'!$AA$24="Menor"),CONCATENATE("R2C",'Mapa final'!$O$24),"")</f>
        <v/>
      </c>
      <c r="AI8" s="64" t="str">
        <f>IF(AND('Mapa final'!$Y$25="Muy Alta",'Mapa final'!$AA$25="Menor"),CONCATENATE("R2C",'Mapa final'!$O$25),"")</f>
        <v/>
      </c>
      <c r="AJ8" s="64" t="str">
        <f>IF(AND('Mapa final'!$Y$26="Muy Alta",'Mapa final'!$AA$26="Menor"),CONCATENATE("R2C",'Mapa final'!$O$26),"")</f>
        <v/>
      </c>
      <c r="AK8" s="64" t="str">
        <f>IF(AND('Mapa final'!$Y$27="Muy Alta",'Mapa final'!$AA$27="Menor"),CONCATENATE("R2C",'Mapa final'!$O$27),"")</f>
        <v/>
      </c>
      <c r="AL8" s="64" t="str">
        <f>IF(AND('Mapa final'!$Y$28="Muy Alta",'Mapa final'!$AA$28="Menor"),CONCATENATE("R2C",'Mapa final'!$O$28),"")</f>
        <v/>
      </c>
      <c r="AM8" s="65" t="str">
        <f>IF(AND('Mapa final'!$Y$30="Muy Alta",'Mapa final'!$AA$30="Menor"),CONCATENATE("R2C",'Mapa final'!$O$30),"")</f>
        <v/>
      </c>
      <c r="AN8" s="91"/>
      <c r="AO8" s="367"/>
      <c r="AP8" s="368"/>
      <c r="AQ8" s="368"/>
      <c r="AR8" s="368"/>
      <c r="AS8" s="368"/>
      <c r="AT8" s="369"/>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row>
    <row r="9" spans="1:91" ht="15" customHeight="1" x14ac:dyDescent="0.25">
      <c r="A9" s="91"/>
      <c r="B9" s="306"/>
      <c r="C9" s="306"/>
      <c r="D9" s="307"/>
      <c r="E9" s="347"/>
      <c r="F9" s="348"/>
      <c r="G9" s="348"/>
      <c r="H9" s="348"/>
      <c r="I9" s="349"/>
      <c r="J9" s="60" t="str">
        <f>IF(AND('Mapa final'!$Y$31="Muy Alta",'Mapa final'!$AA$31="Menor"),CONCATENATE("R2C",'Mapa final'!$O$31),"")</f>
        <v/>
      </c>
      <c r="K9" s="61" t="str">
        <f>IF(AND('Mapa final'!$Y$32="Muy Alta",'Mapa final'!$AA$32="Menor"),CONCATENATE("R2C",'Mapa final'!$O$32),"")</f>
        <v/>
      </c>
      <c r="L9" s="61" t="str">
        <f>IF(AND('Mapa final'!$Y$33="Muy Alta",'Mapa final'!$AA$33="Menor"),CONCATENATE("R2C",'Mapa final'!$O$33),"")</f>
        <v/>
      </c>
      <c r="M9" s="61" t="str">
        <f>IF(AND('Mapa final'!$Y$34="Muy Alta",'Mapa final'!$AA$34="Menor"),CONCATENATE("R2C",'Mapa final'!$O$34),"")</f>
        <v/>
      </c>
      <c r="N9" s="61" t="str">
        <f>IF(AND('Mapa final'!$Y$35="Muy Alta",'Mapa final'!$AA$35="Menor"),CONCATENATE("R2C",'Mapa final'!$O$35),"")</f>
        <v/>
      </c>
      <c r="O9" s="62" t="str">
        <f>IF(AND('Mapa final'!$Y$36="Muy Alta",'Mapa final'!$AA$36="Menor"),CONCATENATE("R2C",'Mapa final'!$O$36),"")</f>
        <v/>
      </c>
      <c r="P9" s="60" t="str">
        <f>IF(AND('Mapa final'!$Y$31="Muy Alta",'Mapa final'!$AA$31="Menor"),CONCATENATE("R2C",'Mapa final'!$O$31),"")</f>
        <v/>
      </c>
      <c r="Q9" s="61" t="str">
        <f>IF(AND('Mapa final'!$Y$32="Muy Alta",'Mapa final'!$AA$32="Menor"),CONCATENATE("R2C",'Mapa final'!$O$32),"")</f>
        <v/>
      </c>
      <c r="R9" s="61" t="str">
        <f>IF(AND('Mapa final'!$Y$33="Muy Alta",'Mapa final'!$AA$33="Menor"),CONCATENATE("R2C",'Mapa final'!$O$33),"")</f>
        <v/>
      </c>
      <c r="S9" s="61" t="str">
        <f>IF(AND('Mapa final'!$Y$34="Muy Alta",'Mapa final'!$AA$34="Menor"),CONCATENATE("R2C",'Mapa final'!$O$34),"")</f>
        <v/>
      </c>
      <c r="T9" s="61" t="str">
        <f>IF(AND('Mapa final'!$Y$35="Muy Alta",'Mapa final'!$AA$35="Menor"),CONCATENATE("R2C",'Mapa final'!$O$35),"")</f>
        <v/>
      </c>
      <c r="U9" s="62" t="str">
        <f>IF(AND('Mapa final'!$Y$36="Muy Alta",'Mapa final'!$AA$36="Menor"),CONCATENATE("R2C",'Mapa final'!$O$36),"")</f>
        <v/>
      </c>
      <c r="V9" s="60" t="str">
        <f>IF(AND('Mapa final'!$Y$31="Muy Alta",'Mapa final'!$AA$31="Menor"),CONCATENATE("R2C",'Mapa final'!$O$31),"")</f>
        <v/>
      </c>
      <c r="W9" s="61" t="str">
        <f>IF(AND('Mapa final'!$Y$32="Muy Alta",'Mapa final'!$AA$32="Menor"),CONCATENATE("R2C",'Mapa final'!$O$32),"")</f>
        <v/>
      </c>
      <c r="X9" s="61" t="str">
        <f>IF(AND('Mapa final'!$Y$33="Muy Alta",'Mapa final'!$AA$33="Menor"),CONCATENATE("R2C",'Mapa final'!$O$33),"")</f>
        <v/>
      </c>
      <c r="Y9" s="61" t="str">
        <f>IF(AND('Mapa final'!$Y$34="Muy Alta",'Mapa final'!$AA$34="Menor"),CONCATENATE("R2C",'Mapa final'!$O$34),"")</f>
        <v/>
      </c>
      <c r="Z9" s="61" t="str">
        <f>IF(AND('Mapa final'!$Y$35="Muy Alta",'Mapa final'!$AA$35="Menor"),CONCATENATE("R2C",'Mapa final'!$O$35),"")</f>
        <v/>
      </c>
      <c r="AA9" s="62" t="str">
        <f>IF(AND('Mapa final'!$Y$36="Muy Alta",'Mapa final'!$AA$36="Menor"),CONCATENATE("R2C",'Mapa final'!$O$36),"")</f>
        <v/>
      </c>
      <c r="AB9" s="60" t="str">
        <f>IF(AND('Mapa final'!$Y$31="Muy Alta",'Mapa final'!$AA$31="Menor"),CONCATENATE("R2C",'Mapa final'!$O$31),"")</f>
        <v/>
      </c>
      <c r="AC9" s="61" t="str">
        <f>IF(AND('Mapa final'!$Y$32="Muy Alta",'Mapa final'!$AA$32="Menor"),CONCATENATE("R2C",'Mapa final'!$O$32),"")</f>
        <v/>
      </c>
      <c r="AD9" s="61" t="str">
        <f>IF(AND('Mapa final'!$Y$33="Muy Alta",'Mapa final'!$AA$33="Menor"),CONCATENATE("R2C",'Mapa final'!$O$33),"")</f>
        <v/>
      </c>
      <c r="AE9" s="61" t="str">
        <f>IF(AND('Mapa final'!$Y$34="Muy Alta",'Mapa final'!$AA$34="Menor"),CONCATENATE("R2C",'Mapa final'!$O$34),"")</f>
        <v/>
      </c>
      <c r="AF9" s="61" t="str">
        <f>IF(AND('Mapa final'!$Y$35="Muy Alta",'Mapa final'!$AA$35="Menor"),CONCATENATE("R2C",'Mapa final'!$O$35),"")</f>
        <v/>
      </c>
      <c r="AG9" s="62" t="str">
        <f>IF(AND('Mapa final'!$Y$36="Muy Alta",'Mapa final'!$AA$36="Menor"),CONCATENATE("R2C",'Mapa final'!$O$36),"")</f>
        <v/>
      </c>
      <c r="AH9" s="63" t="str">
        <f>IF(AND('Mapa final'!$Y$31="Muy Alta",'Mapa final'!$AA$31="Menor"),CONCATENATE("R2C",'Mapa final'!$O$31),"")</f>
        <v/>
      </c>
      <c r="AI9" s="64" t="str">
        <f>IF(AND('Mapa final'!$Y$32="Muy Alta",'Mapa final'!$AA$32="Menor"),CONCATENATE("R2C",'Mapa final'!$O$32),"")</f>
        <v/>
      </c>
      <c r="AJ9" s="64" t="str">
        <f>IF(AND('Mapa final'!$Y$33="Muy Alta",'Mapa final'!$AA$33="Menor"),CONCATENATE("R2C",'Mapa final'!$O$33),"")</f>
        <v/>
      </c>
      <c r="AK9" s="64" t="str">
        <f>IF(AND('Mapa final'!$Y$34="Muy Alta",'Mapa final'!$AA$34="Menor"),CONCATENATE("R2C",'Mapa final'!$O$34),"")</f>
        <v/>
      </c>
      <c r="AL9" s="64" t="str">
        <f>IF(AND('Mapa final'!$Y$35="Muy Alta",'Mapa final'!$AA$35="Menor"),CONCATENATE("R2C",'Mapa final'!$O$35),"")</f>
        <v/>
      </c>
      <c r="AM9" s="65" t="str">
        <f>IF(AND('Mapa final'!$Y$36="Muy Alta",'Mapa final'!$AA$36="Menor"),CONCATENATE("R2C",'Mapa final'!$O$36),"")</f>
        <v/>
      </c>
      <c r="AN9" s="91"/>
      <c r="AO9" s="367"/>
      <c r="AP9" s="368"/>
      <c r="AQ9" s="368"/>
      <c r="AR9" s="368"/>
      <c r="AS9" s="368"/>
      <c r="AT9" s="369"/>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row>
    <row r="10" spans="1:91" ht="15" customHeight="1" x14ac:dyDescent="0.25">
      <c r="A10" s="91"/>
      <c r="B10" s="306"/>
      <c r="C10" s="306"/>
      <c r="D10" s="307"/>
      <c r="E10" s="347"/>
      <c r="F10" s="348"/>
      <c r="G10" s="348"/>
      <c r="H10" s="348"/>
      <c r="I10" s="349"/>
      <c r="J10" s="60" t="str">
        <f>IF(AND('Mapa final'!$Y$37="Muy Alta",'Mapa final'!$AA$37="Menor"),CONCATENATE("R2C",'Mapa final'!$O$37),"")</f>
        <v/>
      </c>
      <c r="K10" s="61" t="str">
        <f>IF(AND('Mapa final'!$Y$38="Muy Alta",'Mapa final'!$AA$38="Menor"),CONCATENATE("R2C",'Mapa final'!$O$38),"")</f>
        <v/>
      </c>
      <c r="L10" s="61" t="str">
        <f>IF(AND('Mapa final'!$Y$39="Muy Alta",'Mapa final'!$AA$39="Menor"),CONCATENATE("R2C",'Mapa final'!$O$39),"")</f>
        <v/>
      </c>
      <c r="M10" s="61" t="str">
        <f>IF(AND('Mapa final'!$Y$40="Muy Alta",'Mapa final'!$AA$40="Menor"),CONCATENATE("R2C",'Mapa final'!$O$40),"")</f>
        <v/>
      </c>
      <c r="N10" s="61" t="str">
        <f>IF(AND('Mapa final'!$Y$41="Muy Alta",'Mapa final'!$AA$41="Menor"),CONCATENATE("R2C",'Mapa final'!$O$42),"")</f>
        <v/>
      </c>
      <c r="O10" s="62" t="str">
        <f>IF(AND('Mapa final'!$Y$43="Muy Alta",'Mapa final'!$AA$43="Menor"),CONCATENATE("R2C",'Mapa final'!$O$43),"")</f>
        <v/>
      </c>
      <c r="P10" s="60" t="str">
        <f>IF(AND('Mapa final'!$Y$37="Muy Alta",'Mapa final'!$AA$37="Menor"),CONCATENATE("R2C",'Mapa final'!$O$37),"")</f>
        <v/>
      </c>
      <c r="Q10" s="61" t="str">
        <f>IF(AND('Mapa final'!$Y$38="Muy Alta",'Mapa final'!$AA$38="Menor"),CONCATENATE("R2C",'Mapa final'!$O$38),"")</f>
        <v/>
      </c>
      <c r="R10" s="61" t="str">
        <f>IF(AND('Mapa final'!$Y$39="Muy Alta",'Mapa final'!$AA$39="Menor"),CONCATENATE("R2C",'Mapa final'!$O$39),"")</f>
        <v/>
      </c>
      <c r="S10" s="61" t="str">
        <f>IF(AND('Mapa final'!$Y$40="Muy Alta",'Mapa final'!$AA$40="Menor"),CONCATENATE("R2C",'Mapa final'!$O$40),"")</f>
        <v/>
      </c>
      <c r="T10" s="61" t="str">
        <f>IF(AND('Mapa final'!$Y$41="Muy Alta",'Mapa final'!$AA$41="Menor"),CONCATENATE("R2C",'Mapa final'!$O$42),"")</f>
        <v/>
      </c>
      <c r="U10" s="62" t="str">
        <f>IF(AND('Mapa final'!$Y$43="Muy Alta",'Mapa final'!$AA$43="Menor"),CONCATENATE("R2C",'Mapa final'!$O$43),"")</f>
        <v/>
      </c>
      <c r="V10" s="60" t="str">
        <f>IF(AND('Mapa final'!$Y$37="Muy Alta",'Mapa final'!$AA$37="Menor"),CONCATENATE("R2C",'Mapa final'!$O$37),"")</f>
        <v/>
      </c>
      <c r="W10" s="61" t="str">
        <f>IF(AND('Mapa final'!$Y$38="Muy Alta",'Mapa final'!$AA$38="Menor"),CONCATENATE("R2C",'Mapa final'!$O$38),"")</f>
        <v/>
      </c>
      <c r="X10" s="61" t="str">
        <f>IF(AND('Mapa final'!$Y$39="Muy Alta",'Mapa final'!$AA$39="Menor"),CONCATENATE("R2C",'Mapa final'!$O$39),"")</f>
        <v/>
      </c>
      <c r="Y10" s="61" t="str">
        <f>IF(AND('Mapa final'!$Y$40="Muy Alta",'Mapa final'!$AA$40="Menor"),CONCATENATE("R2C",'Mapa final'!$O$40),"")</f>
        <v/>
      </c>
      <c r="Z10" s="61" t="str">
        <f>IF(AND('Mapa final'!$Y$41="Muy Alta",'Mapa final'!$AA$41="Menor"),CONCATENATE("R2C",'Mapa final'!$O$42),"")</f>
        <v/>
      </c>
      <c r="AA10" s="62" t="str">
        <f>IF(AND('Mapa final'!$Y$43="Muy Alta",'Mapa final'!$AA$43="Menor"),CONCATENATE("R2C",'Mapa final'!$O$43),"")</f>
        <v/>
      </c>
      <c r="AB10" s="60" t="str">
        <f>IF(AND('Mapa final'!$Y$37="Muy Alta",'Mapa final'!$AA$37="Menor"),CONCATENATE("R2C",'Mapa final'!$O$37),"")</f>
        <v/>
      </c>
      <c r="AC10" s="61" t="str">
        <f>IF(AND('Mapa final'!$Y$38="Muy Alta",'Mapa final'!$AA$38="Menor"),CONCATENATE("R2C",'Mapa final'!$O$38),"")</f>
        <v/>
      </c>
      <c r="AD10" s="61" t="str">
        <f>IF(AND('Mapa final'!$Y$39="Muy Alta",'Mapa final'!$AA$39="Menor"),CONCATENATE("R2C",'Mapa final'!$O$39),"")</f>
        <v/>
      </c>
      <c r="AE10" s="61" t="str">
        <f>IF(AND('Mapa final'!$Y$40="Muy Alta",'Mapa final'!$AA$40="Menor"),CONCATENATE("R2C",'Mapa final'!$O$40),"")</f>
        <v/>
      </c>
      <c r="AF10" s="61" t="str">
        <f>IF(AND('Mapa final'!$Y$41="Muy Alta",'Mapa final'!$AA$41="Menor"),CONCATENATE("R2C",'Mapa final'!$O$42),"")</f>
        <v/>
      </c>
      <c r="AG10" s="62" t="str">
        <f>IF(AND('Mapa final'!$Y$43="Muy Alta",'Mapa final'!$AA$43="Menor"),CONCATENATE("R2C",'Mapa final'!$O$43),"")</f>
        <v/>
      </c>
      <c r="AH10" s="63" t="str">
        <f>IF(AND('Mapa final'!$Y$37="Muy Alta",'Mapa final'!$AA$37="Menor"),CONCATENATE("R2C",'Mapa final'!$O$37),"")</f>
        <v/>
      </c>
      <c r="AI10" s="64" t="str">
        <f>IF(AND('Mapa final'!$Y$38="Muy Alta",'Mapa final'!$AA$38="Menor"),CONCATENATE("R2C",'Mapa final'!$O$38),"")</f>
        <v/>
      </c>
      <c r="AJ10" s="64" t="str">
        <f>IF(AND('Mapa final'!$Y$39="Muy Alta",'Mapa final'!$AA$39="Menor"),CONCATENATE("R2C",'Mapa final'!$O$39),"")</f>
        <v/>
      </c>
      <c r="AK10" s="64" t="str">
        <f>IF(AND('Mapa final'!$Y$40="Muy Alta",'Mapa final'!$AA$40="Menor"),CONCATENATE("R2C",'Mapa final'!$O$40),"")</f>
        <v/>
      </c>
      <c r="AL10" s="64" t="str">
        <f>IF(AND('Mapa final'!$Y$41="Muy Alta",'Mapa final'!$AA$41="Menor"),CONCATENATE("R2C",'Mapa final'!$O$42),"")</f>
        <v/>
      </c>
      <c r="AM10" s="65" t="str">
        <f>IF(AND('Mapa final'!$Y$43="Muy Alta",'Mapa final'!$AA$43="Menor"),CONCATENATE("R2C",'Mapa final'!$O$43),"")</f>
        <v/>
      </c>
      <c r="AN10" s="91"/>
      <c r="AO10" s="367"/>
      <c r="AP10" s="368"/>
      <c r="AQ10" s="368"/>
      <c r="AR10" s="368"/>
      <c r="AS10" s="368"/>
      <c r="AT10" s="369"/>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row>
    <row r="11" spans="1:91" ht="15" customHeight="1" x14ac:dyDescent="0.25">
      <c r="A11" s="91"/>
      <c r="B11" s="306"/>
      <c r="C11" s="306"/>
      <c r="D11" s="307"/>
      <c r="E11" s="347"/>
      <c r="F11" s="348"/>
      <c r="G11" s="348"/>
      <c r="H11" s="348"/>
      <c r="I11" s="349"/>
      <c r="J11" s="60" t="str">
        <f>IF(AND('Mapa final'!$Y$44="Muy Alta",'Mapa final'!$AA$44="Menor"),CONCATENATE("R2C",'Mapa final'!$O$44),"")</f>
        <v/>
      </c>
      <c r="K11" s="61" t="str">
        <f>IF(AND('Mapa final'!$Y$45="Muy Alta",'Mapa final'!$AA$45="Menor"),CONCATENATE("R2C",'Mapa final'!$O$45),"")</f>
        <v/>
      </c>
      <c r="L11" s="61" t="str">
        <f>IF(AND('Mapa final'!$Y$46="Muy Alta",'Mapa final'!$AA$46="Menor"),CONCATENATE("R2C",'Mapa final'!$O$46),"")</f>
        <v/>
      </c>
      <c r="M11" s="61" t="str">
        <f>IF(AND('Mapa final'!$Y$47="Muy Alta",'Mapa final'!$AA$47="Menor"),CONCATENATE("R2C",'Mapa final'!$O$47),"")</f>
        <v/>
      </c>
      <c r="N11" s="61" t="str">
        <f>IF(AND('Mapa final'!$Y$48="Muy Alta",'Mapa final'!$AA$48="Menor"),CONCATENATE("R2C",'Mapa final'!$O$48),"")</f>
        <v/>
      </c>
      <c r="O11" s="62" t="str">
        <f>IF(AND('Mapa final'!$Y$49="Muy Alta",'Mapa final'!$AA$49="Menor"),CONCATENATE("R2C",'Mapa final'!$O$49),"")</f>
        <v/>
      </c>
      <c r="P11" s="60" t="str">
        <f>IF(AND('Mapa final'!$Y$44="Muy Alta",'Mapa final'!$AA$44="Menor"),CONCATENATE("R2C",'Mapa final'!$O$44),"")</f>
        <v/>
      </c>
      <c r="Q11" s="61" t="str">
        <f>IF(AND('Mapa final'!$Y$45="Muy Alta",'Mapa final'!$AA$45="Menor"),CONCATENATE("R2C",'Mapa final'!$O$45),"")</f>
        <v/>
      </c>
      <c r="R11" s="61" t="str">
        <f>IF(AND('Mapa final'!$Y$46="Muy Alta",'Mapa final'!$AA$46="Menor"),CONCATENATE("R2C",'Mapa final'!$O$46),"")</f>
        <v/>
      </c>
      <c r="S11" s="61" t="str">
        <f>IF(AND('Mapa final'!$Y$47="Muy Alta",'Mapa final'!$AA$47="Menor"),CONCATENATE("R2C",'Mapa final'!$O$47),"")</f>
        <v/>
      </c>
      <c r="T11" s="61" t="str">
        <f>IF(AND('Mapa final'!$Y$48="Muy Alta",'Mapa final'!$AA$48="Menor"),CONCATENATE("R2C",'Mapa final'!$O$48),"")</f>
        <v/>
      </c>
      <c r="U11" s="62" t="str">
        <f>IF(AND('Mapa final'!$Y$49="Muy Alta",'Mapa final'!$AA$49="Menor"),CONCATENATE("R2C",'Mapa final'!$O$49),"")</f>
        <v/>
      </c>
      <c r="V11" s="60" t="str">
        <f>IF(AND('Mapa final'!$Y$44="Muy Alta",'Mapa final'!$AA$44="Menor"),CONCATENATE("R2C",'Mapa final'!$O$44),"")</f>
        <v/>
      </c>
      <c r="W11" s="61" t="str">
        <f>IF(AND('Mapa final'!$Y$45="Muy Alta",'Mapa final'!$AA$45="Menor"),CONCATENATE("R2C",'Mapa final'!$O$45),"")</f>
        <v/>
      </c>
      <c r="X11" s="61" t="str">
        <f>IF(AND('Mapa final'!$Y$46="Muy Alta",'Mapa final'!$AA$46="Menor"),CONCATENATE("R2C",'Mapa final'!$O$46),"")</f>
        <v/>
      </c>
      <c r="Y11" s="61" t="str">
        <f>IF(AND('Mapa final'!$Y$47="Muy Alta",'Mapa final'!$AA$47="Menor"),CONCATENATE("R2C",'Mapa final'!$O$47),"")</f>
        <v/>
      </c>
      <c r="Z11" s="61" t="str">
        <f>IF(AND('Mapa final'!$Y$48="Muy Alta",'Mapa final'!$AA$48="Menor"),CONCATENATE("R2C",'Mapa final'!$O$48),"")</f>
        <v/>
      </c>
      <c r="AA11" s="62" t="str">
        <f>IF(AND('Mapa final'!$Y$49="Muy Alta",'Mapa final'!$AA$49="Menor"),CONCATENATE("R2C",'Mapa final'!$O$49),"")</f>
        <v/>
      </c>
      <c r="AB11" s="60" t="str">
        <f>IF(AND('Mapa final'!$Y$44="Muy Alta",'Mapa final'!$AA$44="Menor"),CONCATENATE("R2C",'Mapa final'!$O$44),"")</f>
        <v/>
      </c>
      <c r="AC11" s="61" t="str">
        <f>IF(AND('Mapa final'!$Y$45="Muy Alta",'Mapa final'!$AA$45="Menor"),CONCATENATE("R2C",'Mapa final'!$O$45),"")</f>
        <v/>
      </c>
      <c r="AD11" s="61" t="str">
        <f>IF(AND('Mapa final'!$Y$46="Muy Alta",'Mapa final'!$AA$46="Menor"),CONCATENATE("R2C",'Mapa final'!$O$46),"")</f>
        <v/>
      </c>
      <c r="AE11" s="61" t="str">
        <f>IF(AND('Mapa final'!$Y$47="Muy Alta",'Mapa final'!$AA$47="Menor"),CONCATENATE("R2C",'Mapa final'!$O$47),"")</f>
        <v/>
      </c>
      <c r="AF11" s="61" t="str">
        <f>IF(AND('Mapa final'!$Y$48="Muy Alta",'Mapa final'!$AA$48="Menor"),CONCATENATE("R2C",'Mapa final'!$O$48),"")</f>
        <v/>
      </c>
      <c r="AG11" s="62" t="str">
        <f>IF(AND('Mapa final'!$Y$49="Muy Alta",'Mapa final'!$AA$49="Menor"),CONCATENATE("R2C",'Mapa final'!$O$49),"")</f>
        <v/>
      </c>
      <c r="AH11" s="63" t="str">
        <f>IF(AND('Mapa final'!$Y$44="Muy Alta",'Mapa final'!$AA$44="Menor"),CONCATENATE("R2C",'Mapa final'!$O$44),"")</f>
        <v/>
      </c>
      <c r="AI11" s="64" t="str">
        <f>IF(AND('Mapa final'!$Y$45="Muy Alta",'Mapa final'!$AA$45="Menor"),CONCATENATE("R2C",'Mapa final'!$O$45),"")</f>
        <v/>
      </c>
      <c r="AJ11" s="64" t="str">
        <f>IF(AND('Mapa final'!$Y$46="Muy Alta",'Mapa final'!$AA$46="Menor"),CONCATENATE("R2C",'Mapa final'!$O$46),"")</f>
        <v/>
      </c>
      <c r="AK11" s="64" t="str">
        <f>IF(AND('Mapa final'!$Y$47="Muy Alta",'Mapa final'!$AA$47="Menor"),CONCATENATE("R2C",'Mapa final'!$O$47),"")</f>
        <v/>
      </c>
      <c r="AL11" s="64" t="str">
        <f>IF(AND('Mapa final'!$Y$48="Muy Alta",'Mapa final'!$AA$48="Menor"),CONCATENATE("R2C",'Mapa final'!$O$48),"")</f>
        <v/>
      </c>
      <c r="AM11" s="65" t="str">
        <f>IF(AND('Mapa final'!$Y$49="Muy Alta",'Mapa final'!$AA$49="Menor"),CONCATENATE("R2C",'Mapa final'!$O$49),"")</f>
        <v/>
      </c>
      <c r="AN11" s="91"/>
      <c r="AO11" s="367"/>
      <c r="AP11" s="368"/>
      <c r="AQ11" s="368"/>
      <c r="AR11" s="368"/>
      <c r="AS11" s="368"/>
      <c r="AT11" s="369"/>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row>
    <row r="12" spans="1:91" ht="15" customHeight="1" x14ac:dyDescent="0.25">
      <c r="A12" s="91"/>
      <c r="B12" s="306"/>
      <c r="C12" s="306"/>
      <c r="D12" s="307"/>
      <c r="E12" s="347"/>
      <c r="F12" s="348"/>
      <c r="G12" s="348"/>
      <c r="H12" s="348"/>
      <c r="I12" s="349"/>
      <c r="J12" s="60" t="str">
        <f>IF(AND('Mapa final'!$Y$50="Muy Alta",'Mapa final'!$AA$50="Menor"),CONCATENATE("R2C",'Mapa final'!$O$50),"")</f>
        <v/>
      </c>
      <c r="K12" s="61" t="str">
        <f>IF(AND('Mapa final'!$Y$51="Muy Alta",'Mapa final'!$AA$51="Menor"),CONCATENATE("R2C",'Mapa final'!$O$51),"")</f>
        <v/>
      </c>
      <c r="L12" s="61" t="str">
        <f>IF(AND('Mapa final'!$Y$52="Muy Alta",'Mapa final'!$AA$52="Menor"),CONCATENATE("R2C",'Mapa final'!$O$52),"")</f>
        <v/>
      </c>
      <c r="M12" s="61" t="str">
        <f>IF(AND('Mapa final'!$Y$53="Muy Alta",'Mapa final'!$AA$53="Menor"),CONCATENATE("R2C",'Mapa final'!$O$53),"")</f>
        <v/>
      </c>
      <c r="N12" s="61" t="str">
        <f>IF(AND('Mapa final'!$Y$54="Muy Alta",'Mapa final'!$AA$54="Menor"),CONCATENATE("R2C",'Mapa final'!$O$54),"")</f>
        <v/>
      </c>
      <c r="O12" s="62" t="str">
        <f>IF(AND('Mapa final'!$Y$55="Muy Alta",'Mapa final'!$AA$55="Menor"),CONCATENATE("R2C",'Mapa final'!$O$55),"")</f>
        <v/>
      </c>
      <c r="P12" s="60" t="str">
        <f>IF(AND('Mapa final'!$Y$50="Muy Alta",'Mapa final'!$AA$50="Menor"),CONCATENATE("R2C",'Mapa final'!$O$50),"")</f>
        <v/>
      </c>
      <c r="Q12" s="61" t="str">
        <f>IF(AND('Mapa final'!$Y$51="Muy Alta",'Mapa final'!$AA$51="Menor"),CONCATENATE("R2C",'Mapa final'!$O$51),"")</f>
        <v/>
      </c>
      <c r="R12" s="61" t="str">
        <f>IF(AND('Mapa final'!$Y$52="Muy Alta",'Mapa final'!$AA$52="Menor"),CONCATENATE("R2C",'Mapa final'!$O$52),"")</f>
        <v/>
      </c>
      <c r="S12" s="61" t="str">
        <f>IF(AND('Mapa final'!$Y$53="Muy Alta",'Mapa final'!$AA$53="Menor"),CONCATENATE("R2C",'Mapa final'!$O$53),"")</f>
        <v/>
      </c>
      <c r="T12" s="61" t="str">
        <f>IF(AND('Mapa final'!$Y$54="Muy Alta",'Mapa final'!$AA$54="Menor"),CONCATENATE("R2C",'Mapa final'!$O$54),"")</f>
        <v/>
      </c>
      <c r="U12" s="62" t="str">
        <f>IF(AND('Mapa final'!$Y$55="Muy Alta",'Mapa final'!$AA$55="Menor"),CONCATENATE("R2C",'Mapa final'!$O$55),"")</f>
        <v/>
      </c>
      <c r="V12" s="60" t="str">
        <f>IF(AND('Mapa final'!$Y$50="Muy Alta",'Mapa final'!$AA$50="Menor"),CONCATENATE("R2C",'Mapa final'!$O$50),"")</f>
        <v/>
      </c>
      <c r="W12" s="61" t="str">
        <f>IF(AND('Mapa final'!$Y$51="Muy Alta",'Mapa final'!$AA$51="Menor"),CONCATENATE("R2C",'Mapa final'!$O$51),"")</f>
        <v/>
      </c>
      <c r="X12" s="61" t="str">
        <f>IF(AND('Mapa final'!$Y$52="Muy Alta",'Mapa final'!$AA$52="Menor"),CONCATENATE("R2C",'Mapa final'!$O$52),"")</f>
        <v/>
      </c>
      <c r="Y12" s="61" t="str">
        <f>IF(AND('Mapa final'!$Y$53="Muy Alta",'Mapa final'!$AA$53="Menor"),CONCATENATE("R2C",'Mapa final'!$O$53),"")</f>
        <v/>
      </c>
      <c r="Z12" s="61" t="str">
        <f>IF(AND('Mapa final'!$Y$54="Muy Alta",'Mapa final'!$AA$54="Menor"),CONCATENATE("R2C",'Mapa final'!$O$54),"")</f>
        <v/>
      </c>
      <c r="AA12" s="62" t="str">
        <f>IF(AND('Mapa final'!$Y$55="Muy Alta",'Mapa final'!$AA$55="Menor"),CONCATENATE("R2C",'Mapa final'!$O$55),"")</f>
        <v/>
      </c>
      <c r="AB12" s="60" t="str">
        <f>IF(AND('Mapa final'!$Y$50="Muy Alta",'Mapa final'!$AA$50="Menor"),CONCATENATE("R2C",'Mapa final'!$O$50),"")</f>
        <v/>
      </c>
      <c r="AC12" s="61" t="str">
        <f>IF(AND('Mapa final'!$Y$51="Muy Alta",'Mapa final'!$AA$51="Menor"),CONCATENATE("R2C",'Mapa final'!$O$51),"")</f>
        <v/>
      </c>
      <c r="AD12" s="61" t="str">
        <f>IF(AND('Mapa final'!$Y$52="Muy Alta",'Mapa final'!$AA$52="Menor"),CONCATENATE("R2C",'Mapa final'!$O$52),"")</f>
        <v/>
      </c>
      <c r="AE12" s="61" t="str">
        <f>IF(AND('Mapa final'!$Y$53="Muy Alta",'Mapa final'!$AA$53="Menor"),CONCATENATE("R2C",'Mapa final'!$O$53),"")</f>
        <v/>
      </c>
      <c r="AF12" s="61" t="str">
        <f>IF(AND('Mapa final'!$Y$54="Muy Alta",'Mapa final'!$AA$54="Menor"),CONCATENATE("R2C",'Mapa final'!$O$54),"")</f>
        <v/>
      </c>
      <c r="AG12" s="62" t="str">
        <f>IF(AND('Mapa final'!$Y$55="Muy Alta",'Mapa final'!$AA$55="Menor"),CONCATENATE("R2C",'Mapa final'!$O$55),"")</f>
        <v/>
      </c>
      <c r="AH12" s="63" t="str">
        <f>IF(AND('Mapa final'!$Y$50="Muy Alta",'Mapa final'!$AA$50="Menor"),CONCATENATE("R2C",'Mapa final'!$O$50),"")</f>
        <v/>
      </c>
      <c r="AI12" s="64" t="str">
        <f>IF(AND('Mapa final'!$Y$51="Muy Alta",'Mapa final'!$AA$51="Menor"),CONCATENATE("R2C",'Mapa final'!$O$51),"")</f>
        <v/>
      </c>
      <c r="AJ12" s="64" t="str">
        <f>IF(AND('Mapa final'!$Y$52="Muy Alta",'Mapa final'!$AA$52="Menor"),CONCATENATE("R2C",'Mapa final'!$O$52),"")</f>
        <v/>
      </c>
      <c r="AK12" s="64" t="str">
        <f>IF(AND('Mapa final'!$Y$53="Muy Alta",'Mapa final'!$AA$53="Menor"),CONCATENATE("R2C",'Mapa final'!$O$53),"")</f>
        <v/>
      </c>
      <c r="AL12" s="64" t="str">
        <f>IF(AND('Mapa final'!$Y$54="Muy Alta",'Mapa final'!$AA$54="Menor"),CONCATENATE("R2C",'Mapa final'!$O$54),"")</f>
        <v/>
      </c>
      <c r="AM12" s="65" t="str">
        <f>IF(AND('Mapa final'!$Y$55="Muy Alta",'Mapa final'!$AA$55="Menor"),CONCATENATE("R2C",'Mapa final'!$O$55),"")</f>
        <v/>
      </c>
      <c r="AN12" s="91"/>
      <c r="AO12" s="367"/>
      <c r="AP12" s="368"/>
      <c r="AQ12" s="368"/>
      <c r="AR12" s="368"/>
      <c r="AS12" s="368"/>
      <c r="AT12" s="369"/>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row>
    <row r="13" spans="1:91" ht="15" customHeight="1" x14ac:dyDescent="0.25">
      <c r="A13" s="91"/>
      <c r="B13" s="306"/>
      <c r="C13" s="306"/>
      <c r="D13" s="307"/>
      <c r="E13" s="347"/>
      <c r="F13" s="348"/>
      <c r="G13" s="348"/>
      <c r="H13" s="348"/>
      <c r="I13" s="349"/>
      <c r="J13" s="60" t="str">
        <f>IF(AND('Mapa final'!$Y$56="Muy Alta",'Mapa final'!$AA$56="Menor"),CONCATENATE("R2C",'Mapa final'!$O$56),"")</f>
        <v/>
      </c>
      <c r="K13" s="61" t="str">
        <f>IF(AND('Mapa final'!$Y$57="Muy Alta",'Mapa final'!$AA$57="Menor"),CONCATENATE("R2C",'Mapa final'!$O$57),"")</f>
        <v/>
      </c>
      <c r="L13" s="61" t="str">
        <f>IF(AND('Mapa final'!$Y$58="Muy Alta",'Mapa final'!$AA$58="Menor"),CONCATENATE("R2C",'Mapa final'!$O$58),"")</f>
        <v/>
      </c>
      <c r="M13" s="61" t="str">
        <f>IF(AND('Mapa final'!$Y$59="Muy Alta",'Mapa final'!$AA$59="Menor"),CONCATENATE("R2C",'Mapa final'!$O$59),"")</f>
        <v/>
      </c>
      <c r="N13" s="61" t="str">
        <f>IF(AND('Mapa final'!$Y$60="Muy Alta",'Mapa final'!$AA$60="Menor"),CONCATENATE("R2C",'Mapa final'!$O$60),"")</f>
        <v/>
      </c>
      <c r="O13" s="62" t="str">
        <f>IF(AND('Mapa final'!$Y$61="Muy Alta",'Mapa final'!$AA$61="Menor"),CONCATENATE("R2C",'Mapa final'!$O$61),"")</f>
        <v/>
      </c>
      <c r="P13" s="60" t="str">
        <f>IF(AND('Mapa final'!$Y$56="Muy Alta",'Mapa final'!$AA$56="Menor"),CONCATENATE("R2C",'Mapa final'!$O$56),"")</f>
        <v/>
      </c>
      <c r="Q13" s="61" t="str">
        <f>IF(AND('Mapa final'!$Y$57="Muy Alta",'Mapa final'!$AA$57="Menor"),CONCATENATE("R2C",'Mapa final'!$O$57),"")</f>
        <v/>
      </c>
      <c r="R13" s="61" t="str">
        <f>IF(AND('Mapa final'!$Y$58="Muy Alta",'Mapa final'!$AA$58="Menor"),CONCATENATE("R2C",'Mapa final'!$O$58),"")</f>
        <v/>
      </c>
      <c r="S13" s="61" t="str">
        <f>IF(AND('Mapa final'!$Y$59="Muy Alta",'Mapa final'!$AA$59="Menor"),CONCATENATE("R2C",'Mapa final'!$O$59),"")</f>
        <v/>
      </c>
      <c r="T13" s="61" t="str">
        <f>IF(AND('Mapa final'!$Y$60="Muy Alta",'Mapa final'!$AA$60="Menor"),CONCATENATE("R2C",'Mapa final'!$O$60),"")</f>
        <v/>
      </c>
      <c r="U13" s="62" t="str">
        <f>IF(AND('Mapa final'!$Y$61="Muy Alta",'Mapa final'!$AA$61="Menor"),CONCATENATE("R2C",'Mapa final'!$O$61),"")</f>
        <v/>
      </c>
      <c r="V13" s="60" t="str">
        <f>IF(AND('Mapa final'!$Y$56="Muy Alta",'Mapa final'!$AA$56="Menor"),CONCATENATE("R2C",'Mapa final'!$O$56),"")</f>
        <v/>
      </c>
      <c r="W13" s="61" t="str">
        <f>IF(AND('Mapa final'!$Y$57="Muy Alta",'Mapa final'!$AA$57="Menor"),CONCATENATE("R2C",'Mapa final'!$O$57),"")</f>
        <v/>
      </c>
      <c r="X13" s="61" t="str">
        <f>IF(AND('Mapa final'!$Y$58="Muy Alta",'Mapa final'!$AA$58="Menor"),CONCATENATE("R2C",'Mapa final'!$O$58),"")</f>
        <v/>
      </c>
      <c r="Y13" s="61" t="str">
        <f>IF(AND('Mapa final'!$Y$59="Muy Alta",'Mapa final'!$AA$59="Menor"),CONCATENATE("R2C",'Mapa final'!$O$59),"")</f>
        <v/>
      </c>
      <c r="Z13" s="61" t="str">
        <f>IF(AND('Mapa final'!$Y$60="Muy Alta",'Mapa final'!$AA$60="Menor"),CONCATENATE("R2C",'Mapa final'!$O$60),"")</f>
        <v/>
      </c>
      <c r="AA13" s="62" t="str">
        <f>IF(AND('Mapa final'!$Y$61="Muy Alta",'Mapa final'!$AA$61="Menor"),CONCATENATE("R2C",'Mapa final'!$O$61),"")</f>
        <v/>
      </c>
      <c r="AB13" s="60" t="str">
        <f>IF(AND('Mapa final'!$Y$56="Muy Alta",'Mapa final'!$AA$56="Menor"),CONCATENATE("R2C",'Mapa final'!$O$56),"")</f>
        <v/>
      </c>
      <c r="AC13" s="61" t="str">
        <f>IF(AND('Mapa final'!$Y$57="Muy Alta",'Mapa final'!$AA$57="Menor"),CONCATENATE("R2C",'Mapa final'!$O$57),"")</f>
        <v/>
      </c>
      <c r="AD13" s="61" t="str">
        <f>IF(AND('Mapa final'!$Y$58="Muy Alta",'Mapa final'!$AA$58="Menor"),CONCATENATE("R2C",'Mapa final'!$O$58),"")</f>
        <v/>
      </c>
      <c r="AE13" s="61" t="str">
        <f>IF(AND('Mapa final'!$Y$59="Muy Alta",'Mapa final'!$AA$59="Menor"),CONCATENATE("R2C",'Mapa final'!$O$59),"")</f>
        <v/>
      </c>
      <c r="AF13" s="61" t="str">
        <f>IF(AND('Mapa final'!$Y$60="Muy Alta",'Mapa final'!$AA$60="Menor"),CONCATENATE("R2C",'Mapa final'!$O$60),"")</f>
        <v/>
      </c>
      <c r="AG13" s="62" t="str">
        <f>IF(AND('Mapa final'!$Y$61="Muy Alta",'Mapa final'!$AA$61="Menor"),CONCATENATE("R2C",'Mapa final'!$O$61),"")</f>
        <v/>
      </c>
      <c r="AH13" s="63" t="str">
        <f>IF(AND('Mapa final'!$Y$56="Muy Alta",'Mapa final'!$AA$56="Menor"),CONCATENATE("R2C",'Mapa final'!$O$56),"")</f>
        <v/>
      </c>
      <c r="AI13" s="64" t="str">
        <f>IF(AND('Mapa final'!$Y$57="Muy Alta",'Mapa final'!$AA$57="Menor"),CONCATENATE("R2C",'Mapa final'!$O$57),"")</f>
        <v/>
      </c>
      <c r="AJ13" s="64" t="str">
        <f>IF(AND('Mapa final'!$Y$58="Muy Alta",'Mapa final'!$AA$58="Menor"),CONCATENATE("R2C",'Mapa final'!$O$58),"")</f>
        <v/>
      </c>
      <c r="AK13" s="64" t="str">
        <f>IF(AND('Mapa final'!$Y$59="Muy Alta",'Mapa final'!$AA$59="Menor"),CONCATENATE("R2C",'Mapa final'!$O$59),"")</f>
        <v/>
      </c>
      <c r="AL13" s="64" t="str">
        <f>IF(AND('Mapa final'!$Y$60="Muy Alta",'Mapa final'!$AA$60="Menor"),CONCATENATE("R2C",'Mapa final'!$O$60),"")</f>
        <v/>
      </c>
      <c r="AM13" s="65" t="str">
        <f>IF(AND('Mapa final'!$Y$61="Muy Alta",'Mapa final'!$AA$61="Menor"),CONCATENATE("R2C",'Mapa final'!$O$61),"")</f>
        <v/>
      </c>
      <c r="AN13" s="91"/>
      <c r="AO13" s="367"/>
      <c r="AP13" s="368"/>
      <c r="AQ13" s="368"/>
      <c r="AR13" s="368"/>
      <c r="AS13" s="368"/>
      <c r="AT13" s="369"/>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row>
    <row r="14" spans="1:91" ht="15" customHeight="1" x14ac:dyDescent="0.25">
      <c r="A14" s="91"/>
      <c r="B14" s="306"/>
      <c r="C14" s="306"/>
      <c r="D14" s="307"/>
      <c r="E14" s="347"/>
      <c r="F14" s="348"/>
      <c r="G14" s="348"/>
      <c r="H14" s="348"/>
      <c r="I14" s="349"/>
      <c r="J14" s="60" t="str">
        <f>IF(AND('Mapa final'!$Y$62="Muy Alta",'Mapa final'!$AA$62="Menor"),CONCATENATE("R2C",'Mapa final'!$O$62),"")</f>
        <v/>
      </c>
      <c r="K14" s="61" t="str">
        <f>IF(AND('Mapa final'!$Y$63="Muy Alta",'Mapa final'!$AA$63="Menor"),CONCATENATE("R2C",'Mapa final'!$O$63),"")</f>
        <v/>
      </c>
      <c r="L14" s="61" t="str">
        <f>IF(AND('Mapa final'!$Y$64="Muy Alta",'Mapa final'!$AA$64="Menor"),CONCATENATE("R2C",'Mapa final'!$O$64),"")</f>
        <v/>
      </c>
      <c r="M14" s="61" t="str">
        <f>IF(AND('Mapa final'!$Y$65="Muy Alta",'Mapa final'!$AA$65="Menor"),CONCATENATE("R2C",'Mapa final'!$O$65),"")</f>
        <v/>
      </c>
      <c r="N14" s="61" t="str">
        <f>IF(AND('Mapa final'!$Y$66="Muy Alta",'Mapa final'!$AA$66="Menor"),CONCATENATE("R2C",'Mapa final'!$O$66),"")</f>
        <v/>
      </c>
      <c r="O14" s="62" t="str">
        <f>IF(AND('Mapa final'!$Y$67="Muy Alta",'Mapa final'!$AA$67="Menor"),CONCATENATE("R2C",'Mapa final'!$O$67),"")</f>
        <v/>
      </c>
      <c r="P14" s="60" t="str">
        <f>IF(AND('Mapa final'!$Y$62="Muy Alta",'Mapa final'!$AA$62="Menor"),CONCATENATE("R2C",'Mapa final'!$O$62),"")</f>
        <v/>
      </c>
      <c r="Q14" s="61" t="str">
        <f>IF(AND('Mapa final'!$Y$63="Muy Alta",'Mapa final'!$AA$63="Menor"),CONCATENATE("R2C",'Mapa final'!$O$63),"")</f>
        <v/>
      </c>
      <c r="R14" s="61" t="str">
        <f>IF(AND('Mapa final'!$Y$64="Muy Alta",'Mapa final'!$AA$64="Menor"),CONCATENATE("R2C",'Mapa final'!$O$64),"")</f>
        <v/>
      </c>
      <c r="S14" s="61" t="str">
        <f>IF(AND('Mapa final'!$Y$65="Muy Alta",'Mapa final'!$AA$65="Menor"),CONCATENATE("R2C",'Mapa final'!$O$65),"")</f>
        <v/>
      </c>
      <c r="T14" s="61" t="str">
        <f>IF(AND('Mapa final'!$Y$66="Muy Alta",'Mapa final'!$AA$66="Menor"),CONCATENATE("R2C",'Mapa final'!$O$66),"")</f>
        <v/>
      </c>
      <c r="U14" s="62" t="str">
        <f>IF(AND('Mapa final'!$Y$67="Muy Alta",'Mapa final'!$AA$67="Menor"),CONCATENATE("R2C",'Mapa final'!$O$67),"")</f>
        <v/>
      </c>
      <c r="V14" s="60" t="str">
        <f>IF(AND('Mapa final'!$Y$62="Muy Alta",'Mapa final'!$AA$62="Menor"),CONCATENATE("R2C",'Mapa final'!$O$62),"")</f>
        <v/>
      </c>
      <c r="W14" s="61" t="str">
        <f>IF(AND('Mapa final'!$Y$63="Muy Alta",'Mapa final'!$AA$63="Menor"),CONCATENATE("R2C",'Mapa final'!$O$63),"")</f>
        <v/>
      </c>
      <c r="X14" s="61" t="str">
        <f>IF(AND('Mapa final'!$Y$64="Muy Alta",'Mapa final'!$AA$64="Menor"),CONCATENATE("R2C",'Mapa final'!$O$64),"")</f>
        <v/>
      </c>
      <c r="Y14" s="61" t="str">
        <f>IF(AND('Mapa final'!$Y$65="Muy Alta",'Mapa final'!$AA$65="Menor"),CONCATENATE("R2C",'Mapa final'!$O$65),"")</f>
        <v/>
      </c>
      <c r="Z14" s="61" t="str">
        <f>IF(AND('Mapa final'!$Y$66="Muy Alta",'Mapa final'!$AA$66="Menor"),CONCATENATE("R2C",'Mapa final'!$O$66),"")</f>
        <v/>
      </c>
      <c r="AA14" s="62" t="str">
        <f>IF(AND('Mapa final'!$Y$67="Muy Alta",'Mapa final'!$AA$67="Menor"),CONCATENATE("R2C",'Mapa final'!$O$67),"")</f>
        <v/>
      </c>
      <c r="AB14" s="60" t="str">
        <f>IF(AND('Mapa final'!$Y$62="Muy Alta",'Mapa final'!$AA$62="Menor"),CONCATENATE("R2C",'Mapa final'!$O$62),"")</f>
        <v/>
      </c>
      <c r="AC14" s="61" t="str">
        <f>IF(AND('Mapa final'!$Y$63="Muy Alta",'Mapa final'!$AA$63="Menor"),CONCATENATE("R2C",'Mapa final'!$O$63),"")</f>
        <v/>
      </c>
      <c r="AD14" s="61" t="str">
        <f>IF(AND('Mapa final'!$Y$64="Muy Alta",'Mapa final'!$AA$64="Menor"),CONCATENATE("R2C",'Mapa final'!$O$64),"")</f>
        <v/>
      </c>
      <c r="AE14" s="61" t="str">
        <f>IF(AND('Mapa final'!$Y$65="Muy Alta",'Mapa final'!$AA$65="Menor"),CONCATENATE("R2C",'Mapa final'!$O$65),"")</f>
        <v/>
      </c>
      <c r="AF14" s="61" t="str">
        <f>IF(AND('Mapa final'!$Y$66="Muy Alta",'Mapa final'!$AA$66="Menor"),CONCATENATE("R2C",'Mapa final'!$O$66),"")</f>
        <v/>
      </c>
      <c r="AG14" s="62" t="str">
        <f>IF(AND('Mapa final'!$Y$67="Muy Alta",'Mapa final'!$AA$67="Menor"),CONCATENATE("R2C",'Mapa final'!$O$67),"")</f>
        <v/>
      </c>
      <c r="AH14" s="63" t="str">
        <f>IF(AND('Mapa final'!$Y$62="Muy Alta",'Mapa final'!$AA$62="Menor"),CONCATENATE("R2C",'Mapa final'!$O$62),"")</f>
        <v/>
      </c>
      <c r="AI14" s="64" t="str">
        <f>IF(AND('Mapa final'!$Y$63="Muy Alta",'Mapa final'!$AA$63="Menor"),CONCATENATE("R2C",'Mapa final'!$O$63),"")</f>
        <v/>
      </c>
      <c r="AJ14" s="64" t="str">
        <f>IF(AND('Mapa final'!$Y$64="Muy Alta",'Mapa final'!$AA$64="Menor"),CONCATENATE("R2C",'Mapa final'!$O$64),"")</f>
        <v/>
      </c>
      <c r="AK14" s="64" t="str">
        <f>IF(AND('Mapa final'!$Y$65="Muy Alta",'Mapa final'!$AA$65="Menor"),CONCATENATE("R2C",'Mapa final'!$O$65),"")</f>
        <v/>
      </c>
      <c r="AL14" s="64" t="str">
        <f>IF(AND('Mapa final'!$Y$66="Muy Alta",'Mapa final'!$AA$66="Menor"),CONCATENATE("R2C",'Mapa final'!$O$66),"")</f>
        <v/>
      </c>
      <c r="AM14" s="65" t="str">
        <f>IF(AND('Mapa final'!$Y$67="Muy Alta",'Mapa final'!$AA$67="Menor"),CONCATENATE("R2C",'Mapa final'!$O$67),"")</f>
        <v/>
      </c>
      <c r="AN14" s="91"/>
      <c r="AO14" s="367"/>
      <c r="AP14" s="368"/>
      <c r="AQ14" s="368"/>
      <c r="AR14" s="368"/>
      <c r="AS14" s="368"/>
      <c r="AT14" s="369"/>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row>
    <row r="15" spans="1:91" ht="15.75" customHeight="1" thickBot="1" x14ac:dyDescent="0.3">
      <c r="A15" s="91"/>
      <c r="B15" s="306"/>
      <c r="C15" s="306"/>
      <c r="D15" s="307"/>
      <c r="E15" s="350"/>
      <c r="F15" s="351"/>
      <c r="G15" s="351"/>
      <c r="H15" s="351"/>
      <c r="I15" s="352"/>
      <c r="J15" s="66" t="str">
        <f>IF(AND('Mapa final'!$Y$68="Muy Alta",'Mapa final'!$AA$68="Menor"),CONCATENATE("R2C",'Mapa final'!$O$68),"")</f>
        <v/>
      </c>
      <c r="K15" s="67" t="str">
        <f>IF(AND('Mapa final'!$Y$69="Muy Alta",'Mapa final'!$AA$69="Menor"),CONCATENATE("R2C",'Mapa final'!$O$69),"")</f>
        <v/>
      </c>
      <c r="L15" s="67" t="str">
        <f>IF(AND('Mapa final'!$Y$70="Muy Alta",'Mapa final'!$AA$70="Menor"),CONCATENATE("R2C",'Mapa final'!$O$70),"")</f>
        <v/>
      </c>
      <c r="M15" s="67" t="str">
        <f>IF(AND('Mapa final'!$Y$19="Muy Alta",'Mapa final'!$AA$19="Menor"),CONCATENATE("R2C",'Mapa final'!$O$19),"")</f>
        <v/>
      </c>
      <c r="N15" s="67" t="str">
        <f>IF(AND('Mapa final'!$Y$19="Muy Alta",'Mapa final'!$AA$19="Menor"),CONCATENATE("R2C",'Mapa final'!$O$19),"")</f>
        <v/>
      </c>
      <c r="O15" s="68" t="str">
        <f>IF(AND('Mapa final'!$Y$19="Muy Alta",'Mapa final'!$AA$19="Menor"),CONCATENATE("R2C",'Mapa final'!$O$19),"")</f>
        <v/>
      </c>
      <c r="P15" s="60" t="str">
        <f>IF(AND('Mapa final'!$Y$68="Muy Alta",'Mapa final'!$AA$68="Menor"),CONCATENATE("R2C",'Mapa final'!$O$68),"")</f>
        <v/>
      </c>
      <c r="Q15" s="61" t="str">
        <f>IF(AND('Mapa final'!$Y$69="Muy Alta",'Mapa final'!$AA$69="Menor"),CONCATENATE("R2C",'Mapa final'!$O$69),"")</f>
        <v/>
      </c>
      <c r="R15" s="61" t="str">
        <f>IF(AND('Mapa final'!$Y$70="Muy Alta",'Mapa final'!$AA$70="Menor"),CONCATENATE("R2C",'Mapa final'!$O$70),"")</f>
        <v/>
      </c>
      <c r="S15" s="61" t="str">
        <f>IF(AND('Mapa final'!$Y$19="Muy Alta",'Mapa final'!$AA$19="Menor"),CONCATENATE("R2C",'Mapa final'!$O$19),"")</f>
        <v/>
      </c>
      <c r="T15" s="61" t="str">
        <f>IF(AND('Mapa final'!$Y$19="Muy Alta",'Mapa final'!$AA$19="Menor"),CONCATENATE("R2C",'Mapa final'!$O$19),"")</f>
        <v/>
      </c>
      <c r="U15" s="62" t="str">
        <f>IF(AND('Mapa final'!$Y$19="Muy Alta",'Mapa final'!$AA$19="Menor"),CONCATENATE("R2C",'Mapa final'!$O$19),"")</f>
        <v/>
      </c>
      <c r="V15" s="66" t="str">
        <f>IF(AND('Mapa final'!$Y$68="Muy Alta",'Mapa final'!$AA$68="Menor"),CONCATENATE("R2C",'Mapa final'!$O$68),"")</f>
        <v/>
      </c>
      <c r="W15" s="67" t="str">
        <f>IF(AND('Mapa final'!$Y$69="Muy Alta",'Mapa final'!$AA$69="Menor"),CONCATENATE("R2C",'Mapa final'!$O$69),"")</f>
        <v/>
      </c>
      <c r="X15" s="67" t="str">
        <f>IF(AND('Mapa final'!$Y$70="Muy Alta",'Mapa final'!$AA$70="Menor"),CONCATENATE("R2C",'Mapa final'!$O$70),"")</f>
        <v/>
      </c>
      <c r="Y15" s="67" t="str">
        <f>IF(AND('Mapa final'!$Y$19="Muy Alta",'Mapa final'!$AA$19="Menor"),CONCATENATE("R2C",'Mapa final'!$O$19),"")</f>
        <v/>
      </c>
      <c r="Z15" s="67" t="str">
        <f>IF(AND('Mapa final'!$Y$19="Muy Alta",'Mapa final'!$AA$19="Menor"),CONCATENATE("R2C",'Mapa final'!$O$19),"")</f>
        <v/>
      </c>
      <c r="AA15" s="68" t="str">
        <f>IF(AND('Mapa final'!$Y$19="Muy Alta",'Mapa final'!$AA$19="Menor"),CONCATENATE("R2C",'Mapa final'!$O$19),"")</f>
        <v/>
      </c>
      <c r="AB15" s="60" t="str">
        <f>IF(AND('Mapa final'!$Y$68="Muy Alta",'Mapa final'!$AA$68="Menor"),CONCATENATE("R2C",'Mapa final'!$O$68),"")</f>
        <v/>
      </c>
      <c r="AC15" s="61" t="str">
        <f>IF(AND('Mapa final'!$Y$69="Muy Alta",'Mapa final'!$AA$69="Menor"),CONCATENATE("R2C",'Mapa final'!$O$69),"")</f>
        <v/>
      </c>
      <c r="AD15" s="61" t="str">
        <f>IF(AND('Mapa final'!$Y$70="Muy Alta",'Mapa final'!$AA$70="Menor"),CONCATENATE("R2C",'Mapa final'!$O$70),"")</f>
        <v/>
      </c>
      <c r="AE15" s="61" t="str">
        <f>IF(AND('Mapa final'!$Y$19="Muy Alta",'Mapa final'!$AA$19="Menor"),CONCATENATE("R2C",'Mapa final'!$O$19),"")</f>
        <v/>
      </c>
      <c r="AF15" s="61" t="str">
        <f>IF(AND('Mapa final'!$Y$19="Muy Alta",'Mapa final'!$AA$19="Menor"),CONCATENATE("R2C",'Mapa final'!$O$19),"")</f>
        <v/>
      </c>
      <c r="AG15" s="62" t="str">
        <f>IF(AND('Mapa final'!$Y$19="Muy Alta",'Mapa final'!$AA$19="Menor"),CONCATENATE("R2C",'Mapa final'!$O$19),"")</f>
        <v/>
      </c>
      <c r="AH15" s="69" t="str">
        <f>IF(AND('Mapa final'!$Y$68="Muy Alta",'Mapa final'!$AA$68="Menor"),CONCATENATE("R2C",'Mapa final'!$O$68),"")</f>
        <v/>
      </c>
      <c r="AI15" s="70" t="str">
        <f>IF(AND('Mapa final'!$Y$69="Muy Alta",'Mapa final'!$AA$69="Menor"),CONCATENATE("R2C",'Mapa final'!$O$69),"")</f>
        <v/>
      </c>
      <c r="AJ15" s="70" t="str">
        <f>IF(AND('Mapa final'!$Y$70="Muy Alta",'Mapa final'!$AA$70="Menor"),CONCATENATE("R2C",'Mapa final'!$O$70),"")</f>
        <v/>
      </c>
      <c r="AK15" s="70" t="str">
        <f>IF(AND('Mapa final'!$Y$19="Muy Alta",'Mapa final'!$AA$19="Menor"),CONCATENATE("R2C",'Mapa final'!$O$19),"")</f>
        <v/>
      </c>
      <c r="AL15" s="70" t="str">
        <f>IF(AND('Mapa final'!$Y$19="Muy Alta",'Mapa final'!$AA$19="Menor"),CONCATENATE("R2C",'Mapa final'!$O$19),"")</f>
        <v/>
      </c>
      <c r="AM15" s="71" t="str">
        <f>IF(AND('Mapa final'!$Y$19="Muy Alta",'Mapa final'!$AA$19="Menor"),CONCATENATE("R2C",'Mapa final'!$O$19),"")</f>
        <v/>
      </c>
      <c r="AN15" s="91"/>
      <c r="AO15" s="370"/>
      <c r="AP15" s="371"/>
      <c r="AQ15" s="371"/>
      <c r="AR15" s="371"/>
      <c r="AS15" s="371"/>
      <c r="AT15" s="372"/>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row>
    <row r="16" spans="1:91" ht="15" customHeight="1" x14ac:dyDescent="0.25">
      <c r="A16" s="91"/>
      <c r="B16" s="306"/>
      <c r="C16" s="306"/>
      <c r="D16" s="307"/>
      <c r="E16" s="344" t="s">
        <v>183</v>
      </c>
      <c r="F16" s="345"/>
      <c r="G16" s="345"/>
      <c r="H16" s="345"/>
      <c r="I16" s="345"/>
      <c r="J16" s="72" t="str">
        <f>IF(AND('Mapa final'!$Y$12="Muy Alta",'Mapa final'!$AA$12="Menor"),CONCATENATE("R1C",'Mapa final'!$O$12),"")</f>
        <v/>
      </c>
      <c r="K16" s="73" t="str">
        <f>IF(AND('Mapa final'!$Y$13="Muy Alta",'Mapa final'!$AA$13="Menor"),CONCATENATE("R1C",'Mapa final'!$O$13),"")</f>
        <v/>
      </c>
      <c r="L16" s="73" t="str">
        <f>IF(AND('Mapa final'!$Y$14="Muy Alta",'Mapa final'!$AA$14="Menor"),CONCATENATE("R1C",'Mapa final'!$O$14),"")</f>
        <v/>
      </c>
      <c r="M16" s="73" t="str">
        <f>IF(AND('Mapa final'!$Y$15="Muy Alta",'Mapa final'!$AA$15="Menor"),CONCATENATE("R1C",'Mapa final'!$O$15),"")</f>
        <v/>
      </c>
      <c r="N16" s="73" t="str">
        <f>IF(AND('Mapa final'!$Y$16="Muy Alta",'Mapa final'!$AA$16="Menor"),CONCATENATE("R1C",'Mapa final'!$O$16),"")</f>
        <v/>
      </c>
      <c r="O16" s="74" t="str">
        <f>IF(AND('Mapa final'!$Y$17="Muy Alta",'Mapa final'!$AA$17="Menor"),CONCATENATE("R1C",'Mapa final'!$O$17),"")</f>
        <v/>
      </c>
      <c r="P16" s="72" t="str">
        <f>IF(AND('Mapa final'!$Y$12="Muy Alta",'Mapa final'!$AA$12="Menor"),CONCATENATE("R1C",'Mapa final'!$O$12),"")</f>
        <v/>
      </c>
      <c r="Q16" s="73" t="str">
        <f>IF(AND('Mapa final'!$Y$13="Muy Alta",'Mapa final'!$AA$13="Menor"),CONCATENATE("R1C",'Mapa final'!$O$13),"")</f>
        <v/>
      </c>
      <c r="R16" s="73" t="str">
        <f>IF(AND('Mapa final'!$Y$14="Muy Alta",'Mapa final'!$AA$14="Menor"),CONCATENATE("R1C",'Mapa final'!$O$14),"")</f>
        <v/>
      </c>
      <c r="S16" s="73" t="str">
        <f>IF(AND('Mapa final'!$Y$15="Muy Alta",'Mapa final'!$AA$15="Menor"),CONCATENATE("R1C",'Mapa final'!$O$15),"")</f>
        <v/>
      </c>
      <c r="T16" s="73" t="str">
        <f>IF(AND('Mapa final'!$Y$16="Muy Alta",'Mapa final'!$AA$16="Menor"),CONCATENATE("R1C",'Mapa final'!$O$16),"")</f>
        <v/>
      </c>
      <c r="U16" s="74" t="str">
        <f>IF(AND('Mapa final'!$Y$17="Muy Alta",'Mapa final'!$AA$17="Menor"),CONCATENATE("R1C",'Mapa final'!$O$17),"")</f>
        <v/>
      </c>
      <c r="V16" s="54" t="str">
        <f>IF(AND('Mapa final'!$Y$12="Muy Alta",'Mapa final'!$AA$12="Menor"),CONCATENATE("R1C",'Mapa final'!$O$12),"")</f>
        <v/>
      </c>
      <c r="W16" s="55" t="str">
        <f>IF(AND('Mapa final'!$Y$13="Muy Alta",'Mapa final'!$AA$13="Menor"),CONCATENATE("R1C",'Mapa final'!$O$13),"")</f>
        <v/>
      </c>
      <c r="X16" s="55" t="str">
        <f>IF(AND('Mapa final'!$Y$14="Muy Alta",'Mapa final'!$AA$14="Menor"),CONCATENATE("R1C",'Mapa final'!$O$14),"")</f>
        <v/>
      </c>
      <c r="Y16" s="55" t="str">
        <f>IF(AND('Mapa final'!$Y$15="Muy Alta",'Mapa final'!$AA$15="Menor"),CONCATENATE("R1C",'Mapa final'!$O$15),"")</f>
        <v/>
      </c>
      <c r="Z16" s="55" t="str">
        <f>IF(AND('Mapa final'!$Y$16="Muy Alta",'Mapa final'!$AA$16="Menor"),CONCATENATE("R1C",'Mapa final'!$O$16),"")</f>
        <v/>
      </c>
      <c r="AA16" s="56" t="str">
        <f>IF(AND('Mapa final'!$Y$17="Muy Alta",'Mapa final'!$AA$17="Menor"),CONCATENATE("R1C",'Mapa final'!$O$17),"")</f>
        <v/>
      </c>
      <c r="AB16" s="54" t="str">
        <f>IF(AND('Mapa final'!$Y$12="Muy Alta",'Mapa final'!$AA$12="Menor"),CONCATENATE("R1C",'Mapa final'!$O$12),"")</f>
        <v/>
      </c>
      <c r="AC16" s="55" t="str">
        <f>IF(AND('Mapa final'!$Y$13="Muy Alta",'Mapa final'!$AA$13="Menor"),CONCATENATE("R1C",'Mapa final'!$O$13),"")</f>
        <v/>
      </c>
      <c r="AD16" s="55" t="str">
        <f>IF(AND('Mapa final'!$Y$14="Muy Alta",'Mapa final'!$AA$14="Menor"),CONCATENATE("R1C",'Mapa final'!$O$14),"")</f>
        <v/>
      </c>
      <c r="AE16" s="55" t="str">
        <f>IF(AND('Mapa final'!$Y$15="Muy Alta",'Mapa final'!$AA$15="Menor"),CONCATENATE("R1C",'Mapa final'!$O$15),"")</f>
        <v/>
      </c>
      <c r="AF16" s="55" t="str">
        <f>IF(AND('Mapa final'!$Y$16="Muy Alta",'Mapa final'!$AA$16="Menor"),CONCATENATE("R1C",'Mapa final'!$O$16),"")</f>
        <v/>
      </c>
      <c r="AG16" s="56" t="str">
        <f>IF(AND('Mapa final'!$Y$17="Muy Alta",'Mapa final'!$AA$17="Menor"),CONCATENATE("R1C",'Mapa final'!$O$17),"")</f>
        <v/>
      </c>
      <c r="AH16" s="57" t="str">
        <f>IF(AND('Mapa final'!$Y$12="Muy Alta",'Mapa final'!$AA$12="Menor"),CONCATENATE("R1C",'Mapa final'!$O$12),"")</f>
        <v/>
      </c>
      <c r="AI16" s="58" t="str">
        <f>IF(AND('Mapa final'!$Y$13="Muy Alta",'Mapa final'!$AA$13="Menor"),CONCATENATE("R1C",'Mapa final'!$O$13),"")</f>
        <v/>
      </c>
      <c r="AJ16" s="58" t="str">
        <f>IF(AND('Mapa final'!$Y$14="Muy Alta",'Mapa final'!$AA$14="Menor"),CONCATENATE("R1C",'Mapa final'!$O$14),"")</f>
        <v/>
      </c>
      <c r="AK16" s="58" t="str">
        <f>IF(AND('Mapa final'!$Y$15="Muy Alta",'Mapa final'!$AA$15="Menor"),CONCATENATE("R1C",'Mapa final'!$O$15),"")</f>
        <v/>
      </c>
      <c r="AL16" s="58" t="str">
        <f>IF(AND('Mapa final'!$Y$16="Muy Alta",'Mapa final'!$AA$16="Menor"),CONCATENATE("R1C",'Mapa final'!$O$16),"")</f>
        <v/>
      </c>
      <c r="AM16" s="59" t="str">
        <f>IF(AND('Mapa final'!$Y$17="Muy Alta",'Mapa final'!$AA$17="Menor"),CONCATENATE("R1C",'Mapa final'!$O$17),"")</f>
        <v/>
      </c>
      <c r="AN16" s="91"/>
      <c r="AO16" s="354" t="s">
        <v>184</v>
      </c>
      <c r="AP16" s="355"/>
      <c r="AQ16" s="355"/>
      <c r="AR16" s="355"/>
      <c r="AS16" s="355"/>
      <c r="AT16" s="356"/>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row>
    <row r="17" spans="1:76" ht="15" customHeight="1" x14ac:dyDescent="0.25">
      <c r="A17" s="91"/>
      <c r="B17" s="306"/>
      <c r="C17" s="306"/>
      <c r="D17" s="307"/>
      <c r="E17" s="363"/>
      <c r="F17" s="348"/>
      <c r="G17" s="348"/>
      <c r="H17" s="348"/>
      <c r="I17" s="348"/>
      <c r="J17" s="75" t="str">
        <f>IF(AND('Mapa final'!$Y$18="Muy Alta",'Mapa final'!$AA$18="Menor"),CONCATENATE("R2C",'Mapa final'!$O$18),"")</f>
        <v/>
      </c>
      <c r="K17" s="76" t="str">
        <f>IF(AND('Mapa final'!$Y$19="Muy Alta",'Mapa final'!$AA$19="Menor"),CONCATENATE("R2C",'Mapa final'!$O$19),"")</f>
        <v/>
      </c>
      <c r="L17" s="76" t="str">
        <f>IF(AND('Mapa final'!$Y$20="Muy Alta",'Mapa final'!$AA$20="Menor"),CONCATENATE("R2C",'Mapa final'!$O$20),"")</f>
        <v/>
      </c>
      <c r="M17" s="76" t="str">
        <f>IF(AND('Mapa final'!$Y$21="Muy Alta",'Mapa final'!$AA$21="Menor"),CONCATENATE("R2C",'Mapa final'!$O$21),"")</f>
        <v/>
      </c>
      <c r="N17" s="76" t="str">
        <f>IF(AND('Mapa final'!$Y$22="Muy Alta",'Mapa final'!$AA$22="Menor"),CONCATENATE("R2C",'Mapa final'!$O$22),"")</f>
        <v/>
      </c>
      <c r="O17" s="77" t="str">
        <f>IF(AND('Mapa final'!$Y$23="Muy Alta",'Mapa final'!$AA$23="Menor"),CONCATENATE("R2C",'Mapa final'!$O$23),"")</f>
        <v/>
      </c>
      <c r="P17" s="75" t="str">
        <f>IF(AND('Mapa final'!$Y$18="Muy Alta",'Mapa final'!$AA$18="Menor"),CONCATENATE("R2C",'Mapa final'!$O$18),"")</f>
        <v/>
      </c>
      <c r="Q17" s="76" t="str">
        <f>IF(AND('Mapa final'!$Y$19="Muy Alta",'Mapa final'!$AA$19="Menor"),CONCATENATE("R2C",'Mapa final'!$O$19),"")</f>
        <v/>
      </c>
      <c r="R17" s="76" t="str">
        <f>IF(AND('Mapa final'!$Y$20="Muy Alta",'Mapa final'!$AA$20="Menor"),CONCATENATE("R2C",'Mapa final'!$O$20),"")</f>
        <v/>
      </c>
      <c r="S17" s="76" t="str">
        <f>IF(AND('Mapa final'!$Y$21="Muy Alta",'Mapa final'!$AA$21="Menor"),CONCATENATE("R2C",'Mapa final'!$O$21),"")</f>
        <v/>
      </c>
      <c r="T17" s="76" t="str">
        <f>IF(AND('Mapa final'!$Y$22="Muy Alta",'Mapa final'!$AA$22="Menor"),CONCATENATE("R2C",'Mapa final'!$O$22),"")</f>
        <v/>
      </c>
      <c r="U17" s="77" t="str">
        <f>IF(AND('Mapa final'!$Y$23="Muy Alta",'Mapa final'!$AA$23="Menor"),CONCATENATE("R2C",'Mapa final'!$O$23),"")</f>
        <v/>
      </c>
      <c r="V17" s="60" t="str">
        <f>IF(AND('Mapa final'!$Y$18="Muy Alta",'Mapa final'!$AA$18="Menor"),CONCATENATE("R2C",'Mapa final'!$O$18),"")</f>
        <v/>
      </c>
      <c r="W17" s="61" t="str">
        <f>IF(AND('Mapa final'!$Y$19="Muy Alta",'Mapa final'!$AA$19="Menor"),CONCATENATE("R2C",'Mapa final'!$O$19),"")</f>
        <v/>
      </c>
      <c r="X17" s="61" t="str">
        <f>IF(AND('Mapa final'!$Y$20="Muy Alta",'Mapa final'!$AA$20="Menor"),CONCATENATE("R2C",'Mapa final'!$O$20),"")</f>
        <v/>
      </c>
      <c r="Y17" s="61" t="str">
        <f>IF(AND('Mapa final'!$Y$21="Muy Alta",'Mapa final'!$AA$21="Menor"),CONCATENATE("R2C",'Mapa final'!$O$21),"")</f>
        <v/>
      </c>
      <c r="Z17" s="61" t="str">
        <f>IF(AND('Mapa final'!$Y$22="Muy Alta",'Mapa final'!$AA$22="Menor"),CONCATENATE("R2C",'Mapa final'!$O$22),"")</f>
        <v/>
      </c>
      <c r="AA17" s="62" t="str">
        <f>IF(AND('Mapa final'!$Y$23="Muy Alta",'Mapa final'!$AA$23="Menor"),CONCATENATE("R2C",'Mapa final'!$O$23),"")</f>
        <v/>
      </c>
      <c r="AB17" s="60" t="str">
        <f>IF(AND('Mapa final'!$Y$18="Muy Alta",'Mapa final'!$AA$18="Menor"),CONCATENATE("R2C",'Mapa final'!$O$18),"")</f>
        <v/>
      </c>
      <c r="AC17" s="61" t="str">
        <f>IF(AND('Mapa final'!$Y$19="Muy Alta",'Mapa final'!$AA$19="Menor"),CONCATENATE("R2C",'Mapa final'!$O$19),"")</f>
        <v/>
      </c>
      <c r="AD17" s="61" t="str">
        <f>IF(AND('Mapa final'!$Y$20="Muy Alta",'Mapa final'!$AA$20="Menor"),CONCATENATE("R2C",'Mapa final'!$O$20),"")</f>
        <v/>
      </c>
      <c r="AE17" s="61" t="str">
        <f>IF(AND('Mapa final'!$Y$21="Muy Alta",'Mapa final'!$AA$21="Menor"),CONCATENATE("R2C",'Mapa final'!$O$21),"")</f>
        <v/>
      </c>
      <c r="AF17" s="61" t="str">
        <f>IF(AND('Mapa final'!$Y$22="Muy Alta",'Mapa final'!$AA$22="Menor"),CONCATENATE("R2C",'Mapa final'!$O$22),"")</f>
        <v/>
      </c>
      <c r="AG17" s="62" t="str">
        <f>IF(AND('Mapa final'!$Y$23="Muy Alta",'Mapa final'!$AA$23="Menor"),CONCATENATE("R2C",'Mapa final'!$O$23),"")</f>
        <v/>
      </c>
      <c r="AH17" s="63" t="str">
        <f>IF(AND('Mapa final'!$Y$18="Muy Alta",'Mapa final'!$AA$18="Menor"),CONCATENATE("R2C",'Mapa final'!$O$18),"")</f>
        <v/>
      </c>
      <c r="AI17" s="64" t="str">
        <f>IF(AND('Mapa final'!$Y$19="Muy Alta",'Mapa final'!$AA$19="Menor"),CONCATENATE("R2C",'Mapa final'!$O$19),"")</f>
        <v/>
      </c>
      <c r="AJ17" s="64" t="str">
        <f>IF(AND('Mapa final'!$Y$20="Muy Alta",'Mapa final'!$AA$20="Menor"),CONCATENATE("R2C",'Mapa final'!$O$20),"")</f>
        <v/>
      </c>
      <c r="AK17" s="64" t="str">
        <f>IF(AND('Mapa final'!$Y$21="Muy Alta",'Mapa final'!$AA$21="Menor"),CONCATENATE("R2C",'Mapa final'!$O$21),"")</f>
        <v/>
      </c>
      <c r="AL17" s="64" t="str">
        <f>IF(AND('Mapa final'!$Y$22="Muy Alta",'Mapa final'!$AA$22="Menor"),CONCATENATE("R2C",'Mapa final'!$O$22),"")</f>
        <v/>
      </c>
      <c r="AM17" s="65" t="str">
        <f>IF(AND('Mapa final'!$Y$23="Muy Alta",'Mapa final'!$AA$23="Menor"),CONCATENATE("R2C",'Mapa final'!$O$23),"")</f>
        <v/>
      </c>
      <c r="AN17" s="91"/>
      <c r="AO17" s="357"/>
      <c r="AP17" s="358"/>
      <c r="AQ17" s="358"/>
      <c r="AR17" s="358"/>
      <c r="AS17" s="358"/>
      <c r="AT17" s="359"/>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row>
    <row r="18" spans="1:76" ht="15" customHeight="1" x14ac:dyDescent="0.25">
      <c r="A18" s="91"/>
      <c r="B18" s="306"/>
      <c r="C18" s="306"/>
      <c r="D18" s="307"/>
      <c r="E18" s="347"/>
      <c r="F18" s="348"/>
      <c r="G18" s="348"/>
      <c r="H18" s="348"/>
      <c r="I18" s="348"/>
      <c r="J18" s="75" t="str">
        <f>IF(AND('Mapa final'!$Y$24="Muy Alta",'Mapa final'!$AA$24="Menor"),CONCATENATE("R2C",'Mapa final'!$O$24),"")</f>
        <v/>
      </c>
      <c r="K18" s="76" t="str">
        <f>IF(AND('Mapa final'!$Y$25="Muy Alta",'Mapa final'!$AA$25="Menor"),CONCATENATE("R2C",'Mapa final'!$O$25),"")</f>
        <v/>
      </c>
      <c r="L18" s="76" t="str">
        <f>IF(AND('Mapa final'!$Y$26="Muy Alta",'Mapa final'!$AA$26="Menor"),CONCATENATE("R2C",'Mapa final'!$O$26),"")</f>
        <v/>
      </c>
      <c r="M18" s="76" t="str">
        <f>IF(AND('Mapa final'!$Y$27="Muy Alta",'Mapa final'!$AA$27="Menor"),CONCATENATE("R2C",'Mapa final'!$O$27),"")</f>
        <v/>
      </c>
      <c r="N18" s="76" t="str">
        <f>IF(AND('Mapa final'!$Y$28="Muy Alta",'Mapa final'!$AA$28="Menor"),CONCATENATE("R2C",'Mapa final'!$O$28),"")</f>
        <v/>
      </c>
      <c r="O18" s="77" t="str">
        <f>IF(AND('Mapa final'!$Y$30="Muy Alta",'Mapa final'!$AA$30="Menor"),CONCATENATE("R2C",'Mapa final'!$O$30),"")</f>
        <v/>
      </c>
      <c r="P18" s="75" t="str">
        <f>IF(AND('Mapa final'!$Y$24="Muy Alta",'Mapa final'!$AA$24="Menor"),CONCATENATE("R2C",'Mapa final'!$O$24),"")</f>
        <v/>
      </c>
      <c r="Q18" s="76" t="str">
        <f>IF(AND('Mapa final'!$Y$25="Muy Alta",'Mapa final'!$AA$25="Menor"),CONCATENATE("R2C",'Mapa final'!$O$25),"")</f>
        <v/>
      </c>
      <c r="R18" s="76" t="str">
        <f>IF(AND('Mapa final'!$Y$26="Muy Alta",'Mapa final'!$AA$26="Menor"),CONCATENATE("R2C",'Mapa final'!$O$26),"")</f>
        <v/>
      </c>
      <c r="S18" s="76" t="str">
        <f>IF(AND('Mapa final'!$Y$27="Muy Alta",'Mapa final'!$AA$27="Menor"),CONCATENATE("R2C",'Mapa final'!$O$27),"")</f>
        <v/>
      </c>
      <c r="T18" s="76" t="str">
        <f>IF(AND('Mapa final'!$Y$28="Muy Alta",'Mapa final'!$AA$28="Menor"),CONCATENATE("R2C",'Mapa final'!$O$28),"")</f>
        <v/>
      </c>
      <c r="U18" s="77" t="str">
        <f>IF(AND('Mapa final'!$Y$30="Muy Alta",'Mapa final'!$AA$30="Menor"),CONCATENATE("R2C",'Mapa final'!$O$30),"")</f>
        <v/>
      </c>
      <c r="V18" s="60" t="str">
        <f>IF(AND('Mapa final'!$Y$24="Muy Alta",'Mapa final'!$AA$24="Menor"),CONCATENATE("R2C",'Mapa final'!$O$24),"")</f>
        <v/>
      </c>
      <c r="W18" s="61" t="str">
        <f>IF(AND('Mapa final'!$Y$25="Muy Alta",'Mapa final'!$AA$25="Menor"),CONCATENATE("R2C",'Mapa final'!$O$25),"")</f>
        <v/>
      </c>
      <c r="X18" s="61" t="str">
        <f>IF(AND('Mapa final'!$Y$26="Muy Alta",'Mapa final'!$AA$26="Menor"),CONCATENATE("R2C",'Mapa final'!$O$26),"")</f>
        <v/>
      </c>
      <c r="Y18" s="61" t="str">
        <f>IF(AND('Mapa final'!$Y$27="Muy Alta",'Mapa final'!$AA$27="Menor"),CONCATENATE("R2C",'Mapa final'!$O$27),"")</f>
        <v/>
      </c>
      <c r="Z18" s="61" t="str">
        <f>IF(AND('Mapa final'!$Y$28="Muy Alta",'Mapa final'!$AA$28="Menor"),CONCATENATE("R2C",'Mapa final'!$O$28),"")</f>
        <v/>
      </c>
      <c r="AA18" s="62" t="str">
        <f>IF(AND('Mapa final'!$Y$30="Muy Alta",'Mapa final'!$AA$30="Menor"),CONCATENATE("R2C",'Mapa final'!$O$30),"")</f>
        <v/>
      </c>
      <c r="AB18" s="60" t="str">
        <f>IF(AND('Mapa final'!$Y$24="Muy Alta",'Mapa final'!$AA$24="Menor"),CONCATENATE("R2C",'Mapa final'!$O$24),"")</f>
        <v/>
      </c>
      <c r="AC18" s="61" t="str">
        <f>IF(AND('Mapa final'!$Y$25="Muy Alta",'Mapa final'!$AA$25="Menor"),CONCATENATE("R2C",'Mapa final'!$O$25),"")</f>
        <v/>
      </c>
      <c r="AD18" s="61" t="str">
        <f>IF(AND('Mapa final'!$Y$26="Muy Alta",'Mapa final'!$AA$26="Menor"),CONCATENATE("R2C",'Mapa final'!$O$26),"")</f>
        <v/>
      </c>
      <c r="AE18" s="61" t="str">
        <f>IF(AND('Mapa final'!$Y$27="Muy Alta",'Mapa final'!$AA$27="Menor"),CONCATENATE("R2C",'Mapa final'!$O$27),"")</f>
        <v/>
      </c>
      <c r="AF18" s="61" t="str">
        <f>IF(AND('Mapa final'!$Y$28="Muy Alta",'Mapa final'!$AA$28="Menor"),CONCATENATE("R2C",'Mapa final'!$O$28),"")</f>
        <v/>
      </c>
      <c r="AG18" s="62" t="str">
        <f>IF(AND('Mapa final'!$Y$30="Muy Alta",'Mapa final'!$AA$30="Menor"),CONCATENATE("R2C",'Mapa final'!$O$30),"")</f>
        <v/>
      </c>
      <c r="AH18" s="63" t="str">
        <f>IF(AND('Mapa final'!$Y$24="Muy Alta",'Mapa final'!$AA$24="Menor"),CONCATENATE("R2C",'Mapa final'!$O$24),"")</f>
        <v/>
      </c>
      <c r="AI18" s="64" t="str">
        <f>IF(AND('Mapa final'!$Y$25="Muy Alta",'Mapa final'!$AA$25="Menor"),CONCATENATE("R2C",'Mapa final'!$O$25),"")</f>
        <v/>
      </c>
      <c r="AJ18" s="64" t="str">
        <f>IF(AND('Mapa final'!$Y$26="Muy Alta",'Mapa final'!$AA$26="Menor"),CONCATENATE("R2C",'Mapa final'!$O$26),"")</f>
        <v/>
      </c>
      <c r="AK18" s="64" t="str">
        <f>IF(AND('Mapa final'!$Y$27="Muy Alta",'Mapa final'!$AA$27="Menor"),CONCATENATE("R2C",'Mapa final'!$O$27),"")</f>
        <v/>
      </c>
      <c r="AL18" s="64" t="str">
        <f>IF(AND('Mapa final'!$Y$28="Muy Alta",'Mapa final'!$AA$28="Menor"),CONCATENATE("R2C",'Mapa final'!$O$28),"")</f>
        <v/>
      </c>
      <c r="AM18" s="65" t="str">
        <f>IF(AND('Mapa final'!$Y$30="Muy Alta",'Mapa final'!$AA$30="Menor"),CONCATENATE("R2C",'Mapa final'!$O$30),"")</f>
        <v/>
      </c>
      <c r="AN18" s="91"/>
      <c r="AO18" s="357"/>
      <c r="AP18" s="358"/>
      <c r="AQ18" s="358"/>
      <c r="AR18" s="358"/>
      <c r="AS18" s="358"/>
      <c r="AT18" s="359"/>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row>
    <row r="19" spans="1:76" ht="15" customHeight="1" x14ac:dyDescent="0.25">
      <c r="A19" s="91"/>
      <c r="B19" s="306"/>
      <c r="C19" s="306"/>
      <c r="D19" s="307"/>
      <c r="E19" s="347"/>
      <c r="F19" s="348"/>
      <c r="G19" s="348"/>
      <c r="H19" s="348"/>
      <c r="I19" s="348"/>
      <c r="J19" s="75" t="str">
        <f>IF(AND('Mapa final'!$Y$31="Muy Alta",'Mapa final'!$AA$31="Menor"),CONCATENATE("R2C",'Mapa final'!$O$31),"")</f>
        <v/>
      </c>
      <c r="K19" s="76" t="str">
        <f>IF(AND('Mapa final'!$Y$32="Muy Alta",'Mapa final'!$AA$32="Menor"),CONCATENATE("R2C",'Mapa final'!$O$32),"")</f>
        <v/>
      </c>
      <c r="L19" s="76" t="str">
        <f>IF(AND('Mapa final'!$Y$33="Muy Alta",'Mapa final'!$AA$33="Menor"),CONCATENATE("R2C",'Mapa final'!$O$33),"")</f>
        <v/>
      </c>
      <c r="M19" s="76" t="str">
        <f>IF(AND('Mapa final'!$Y$34="Muy Alta",'Mapa final'!$AA$34="Menor"),CONCATENATE("R2C",'Mapa final'!$O$34),"")</f>
        <v/>
      </c>
      <c r="N19" s="76" t="str">
        <f>IF(AND('Mapa final'!$Y$35="Muy Alta",'Mapa final'!$AA$35="Menor"),CONCATENATE("R2C",'Mapa final'!$O$35),"")</f>
        <v/>
      </c>
      <c r="O19" s="77" t="str">
        <f>IF(AND('Mapa final'!$Y$36="Muy Alta",'Mapa final'!$AA$36="Menor"),CONCATENATE("R2C",'Mapa final'!$O$36),"")</f>
        <v/>
      </c>
      <c r="P19" s="75" t="str">
        <f>IF(AND('Mapa final'!$Y$31="Muy Alta",'Mapa final'!$AA$31="Menor"),CONCATENATE("R2C",'Mapa final'!$O$31),"")</f>
        <v/>
      </c>
      <c r="Q19" s="76" t="str">
        <f>IF(AND('Mapa final'!$Y$32="Muy Alta",'Mapa final'!$AA$32="Menor"),CONCATENATE("R2C",'Mapa final'!$O$32),"")</f>
        <v/>
      </c>
      <c r="R19" s="76" t="str">
        <f>IF(AND('Mapa final'!$Y$33="Muy Alta",'Mapa final'!$AA$33="Menor"),CONCATENATE("R2C",'Mapa final'!$O$33),"")</f>
        <v/>
      </c>
      <c r="S19" s="76" t="str">
        <f>IF(AND('Mapa final'!$Y$34="Muy Alta",'Mapa final'!$AA$34="Menor"),CONCATENATE("R2C",'Mapa final'!$O$34),"")</f>
        <v/>
      </c>
      <c r="T19" s="76" t="str">
        <f>IF(AND('Mapa final'!$Y$35="Muy Alta",'Mapa final'!$AA$35="Menor"),CONCATENATE("R2C",'Mapa final'!$O$35),"")</f>
        <v/>
      </c>
      <c r="U19" s="77" t="str">
        <f>IF(AND('Mapa final'!$Y$36="Muy Alta",'Mapa final'!$AA$36="Menor"),CONCATENATE("R2C",'Mapa final'!$O$36),"")</f>
        <v/>
      </c>
      <c r="V19" s="60" t="str">
        <f>IF(AND('Mapa final'!$Y$31="Muy Alta",'Mapa final'!$AA$31="Menor"),CONCATENATE("R2C",'Mapa final'!$O$31),"")</f>
        <v/>
      </c>
      <c r="W19" s="61" t="str">
        <f>IF(AND('Mapa final'!$Y$32="Muy Alta",'Mapa final'!$AA$32="Menor"),CONCATENATE("R2C",'Mapa final'!$O$32),"")</f>
        <v/>
      </c>
      <c r="X19" s="61" t="str">
        <f>IF(AND('Mapa final'!$Y$33="Muy Alta",'Mapa final'!$AA$33="Menor"),CONCATENATE("R2C",'Mapa final'!$O$33),"")</f>
        <v/>
      </c>
      <c r="Y19" s="61" t="str">
        <f>IF(AND('Mapa final'!$Y$34="Muy Alta",'Mapa final'!$AA$34="Menor"),CONCATENATE("R2C",'Mapa final'!$O$34),"")</f>
        <v/>
      </c>
      <c r="Z19" s="61" t="str">
        <f>IF(AND('Mapa final'!$Y$35="Muy Alta",'Mapa final'!$AA$35="Menor"),CONCATENATE("R2C",'Mapa final'!$O$35),"")</f>
        <v/>
      </c>
      <c r="AA19" s="62" t="str">
        <f>IF(AND('Mapa final'!$Y$36="Muy Alta",'Mapa final'!$AA$36="Menor"),CONCATENATE("R2C",'Mapa final'!$O$36),"")</f>
        <v/>
      </c>
      <c r="AB19" s="60" t="str">
        <f>IF(AND('Mapa final'!$Y$31="Muy Alta",'Mapa final'!$AA$31="Menor"),CONCATENATE("R2C",'Mapa final'!$O$31),"")</f>
        <v/>
      </c>
      <c r="AC19" s="61" t="str">
        <f>IF(AND('Mapa final'!$Y$32="Muy Alta",'Mapa final'!$AA$32="Menor"),CONCATENATE("R2C",'Mapa final'!$O$32),"")</f>
        <v/>
      </c>
      <c r="AD19" s="61" t="str">
        <f>IF(AND('Mapa final'!$Y$33="Muy Alta",'Mapa final'!$AA$33="Menor"),CONCATENATE("R2C",'Mapa final'!$O$33),"")</f>
        <v/>
      </c>
      <c r="AE19" s="61" t="str">
        <f>IF(AND('Mapa final'!$Y$34="Muy Alta",'Mapa final'!$AA$34="Menor"),CONCATENATE("R2C",'Mapa final'!$O$34),"")</f>
        <v/>
      </c>
      <c r="AF19" s="61" t="str">
        <f>IF(AND('Mapa final'!$Y$35="Muy Alta",'Mapa final'!$AA$35="Menor"),CONCATENATE("R2C",'Mapa final'!$O$35),"")</f>
        <v/>
      </c>
      <c r="AG19" s="62" t="str">
        <f>IF(AND('Mapa final'!$Y$36="Muy Alta",'Mapa final'!$AA$36="Menor"),CONCATENATE("R2C",'Mapa final'!$O$36),"")</f>
        <v/>
      </c>
      <c r="AH19" s="63" t="str">
        <f>IF(AND('Mapa final'!$Y$31="Muy Alta",'Mapa final'!$AA$31="Menor"),CONCATENATE("R2C",'Mapa final'!$O$31),"")</f>
        <v/>
      </c>
      <c r="AI19" s="64" t="str">
        <f>IF(AND('Mapa final'!$Y$32="Muy Alta",'Mapa final'!$AA$32="Menor"),CONCATENATE("R2C",'Mapa final'!$O$32),"")</f>
        <v/>
      </c>
      <c r="AJ19" s="64" t="str">
        <f>IF(AND('Mapa final'!$Y$33="Muy Alta",'Mapa final'!$AA$33="Menor"),CONCATENATE("R2C",'Mapa final'!$O$33),"")</f>
        <v/>
      </c>
      <c r="AK19" s="64" t="str">
        <f>IF(AND('Mapa final'!$Y$34="Muy Alta",'Mapa final'!$AA$34="Menor"),CONCATENATE("R2C",'Mapa final'!$O$34),"")</f>
        <v/>
      </c>
      <c r="AL19" s="64" t="str">
        <f>IF(AND('Mapa final'!$Y$35="Muy Alta",'Mapa final'!$AA$35="Menor"),CONCATENATE("R2C",'Mapa final'!$O$35),"")</f>
        <v/>
      </c>
      <c r="AM19" s="65" t="str">
        <f>IF(AND('Mapa final'!$Y$36="Muy Alta",'Mapa final'!$AA$36="Menor"),CONCATENATE("R2C",'Mapa final'!$O$36),"")</f>
        <v/>
      </c>
      <c r="AN19" s="91"/>
      <c r="AO19" s="357"/>
      <c r="AP19" s="358"/>
      <c r="AQ19" s="358"/>
      <c r="AR19" s="358"/>
      <c r="AS19" s="358"/>
      <c r="AT19" s="359"/>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row>
    <row r="20" spans="1:76" ht="15" customHeight="1" x14ac:dyDescent="0.25">
      <c r="A20" s="91"/>
      <c r="B20" s="306"/>
      <c r="C20" s="306"/>
      <c r="D20" s="307"/>
      <c r="E20" s="347"/>
      <c r="F20" s="348"/>
      <c r="G20" s="348"/>
      <c r="H20" s="348"/>
      <c r="I20" s="348"/>
      <c r="J20" s="75" t="str">
        <f>IF(AND('Mapa final'!$Y$37="Muy Alta",'Mapa final'!$AA$37="Menor"),CONCATENATE("R2C",'Mapa final'!$O$37),"")</f>
        <v/>
      </c>
      <c r="K20" s="76" t="str">
        <f>IF(AND('Mapa final'!$Y$38="Muy Alta",'Mapa final'!$AA$38="Menor"),CONCATENATE("R2C",'Mapa final'!$O$38),"")</f>
        <v/>
      </c>
      <c r="L20" s="76" t="str">
        <f>IF(AND('Mapa final'!$Y$39="Muy Alta",'Mapa final'!$AA$39="Menor"),CONCATENATE("R2C",'Mapa final'!$O$39),"")</f>
        <v/>
      </c>
      <c r="M20" s="76" t="str">
        <f>IF(AND('Mapa final'!$Y$40="Muy Alta",'Mapa final'!$AA$40="Menor"),CONCATENATE("R2C",'Mapa final'!$O$40),"")</f>
        <v/>
      </c>
      <c r="N20" s="76" t="str">
        <f>IF(AND('Mapa final'!$Y$41="Muy Alta",'Mapa final'!$AA$41="Menor"),CONCATENATE("R2C",'Mapa final'!$O$42),"")</f>
        <v/>
      </c>
      <c r="O20" s="77" t="str">
        <f>IF(AND('Mapa final'!$Y$43="Muy Alta",'Mapa final'!$AA$43="Menor"),CONCATENATE("R2C",'Mapa final'!$O$43),"")</f>
        <v/>
      </c>
      <c r="P20" s="75" t="str">
        <f>IF(AND('Mapa final'!$Y$37="Muy Alta",'Mapa final'!$AA$37="Menor"),CONCATENATE("R2C",'Mapa final'!$O$37),"")</f>
        <v/>
      </c>
      <c r="Q20" s="76" t="str">
        <f>IF(AND('Mapa final'!$Y$38="Muy Alta",'Mapa final'!$AA$38="Menor"),CONCATENATE("R2C",'Mapa final'!$O$38),"")</f>
        <v/>
      </c>
      <c r="R20" s="76" t="str">
        <f>IF(AND('Mapa final'!$Y$39="Muy Alta",'Mapa final'!$AA$39="Menor"),CONCATENATE("R2C",'Mapa final'!$O$39),"")</f>
        <v/>
      </c>
      <c r="S20" s="76" t="str">
        <f>IF(AND('Mapa final'!$Y$40="Muy Alta",'Mapa final'!$AA$40="Menor"),CONCATENATE("R2C",'Mapa final'!$O$40),"")</f>
        <v/>
      </c>
      <c r="T20" s="76" t="str">
        <f>IF(AND('Mapa final'!$Y$41="Muy Alta",'Mapa final'!$AA$41="Menor"),CONCATENATE("R2C",'Mapa final'!$O$42),"")</f>
        <v/>
      </c>
      <c r="U20" s="77" t="str">
        <f>IF(AND('Mapa final'!$Y$43="Muy Alta",'Mapa final'!$AA$43="Menor"),CONCATENATE("R2C",'Mapa final'!$O$43),"")</f>
        <v/>
      </c>
      <c r="V20" s="60" t="str">
        <f>IF(AND('Mapa final'!$Y$37="Muy Alta",'Mapa final'!$AA$37="Menor"),CONCATENATE("R2C",'Mapa final'!$O$37),"")</f>
        <v/>
      </c>
      <c r="W20" s="61" t="str">
        <f>IF(AND('Mapa final'!$Y$38="Muy Alta",'Mapa final'!$AA$38="Menor"),CONCATENATE("R2C",'Mapa final'!$O$38),"")</f>
        <v/>
      </c>
      <c r="X20" s="61" t="str">
        <f>IF(AND('Mapa final'!$Y$39="Muy Alta",'Mapa final'!$AA$39="Menor"),CONCATENATE("R2C",'Mapa final'!$O$39),"")</f>
        <v/>
      </c>
      <c r="Y20" s="61" t="str">
        <f>IF(AND('Mapa final'!$Y$40="Muy Alta",'Mapa final'!$AA$40="Menor"),CONCATENATE("R2C",'Mapa final'!$O$40),"")</f>
        <v/>
      </c>
      <c r="Z20" s="61" t="str">
        <f>IF(AND('Mapa final'!$Y$41="Muy Alta",'Mapa final'!$AA$41="Menor"),CONCATENATE("R2C",'Mapa final'!$O$42),"")</f>
        <v/>
      </c>
      <c r="AA20" s="62" t="str">
        <f>IF(AND('Mapa final'!$Y$43="Muy Alta",'Mapa final'!$AA$43="Menor"),CONCATENATE("R2C",'Mapa final'!$O$43),"")</f>
        <v/>
      </c>
      <c r="AB20" s="60" t="str">
        <f>IF(AND('Mapa final'!$Y$37="Muy Alta",'Mapa final'!$AA$37="Menor"),CONCATENATE("R2C",'Mapa final'!$O$37),"")</f>
        <v/>
      </c>
      <c r="AC20" s="61" t="str">
        <f>IF(AND('Mapa final'!$Y$38="Muy Alta",'Mapa final'!$AA$38="Menor"),CONCATENATE("R2C",'Mapa final'!$O$38),"")</f>
        <v/>
      </c>
      <c r="AD20" s="61" t="str">
        <f>IF(AND('Mapa final'!$Y$39="Muy Alta",'Mapa final'!$AA$39="Menor"),CONCATENATE("R2C",'Mapa final'!$O$39),"")</f>
        <v/>
      </c>
      <c r="AE20" s="61" t="str">
        <f>IF(AND('Mapa final'!$Y$40="Muy Alta",'Mapa final'!$AA$40="Menor"),CONCATENATE("R2C",'Mapa final'!$O$40),"")</f>
        <v/>
      </c>
      <c r="AF20" s="61" t="str">
        <f>IF(AND('Mapa final'!$Y$41="Muy Alta",'Mapa final'!$AA$41="Menor"),CONCATENATE("R2C",'Mapa final'!$O$42),"")</f>
        <v/>
      </c>
      <c r="AG20" s="62" t="str">
        <f>IF(AND('Mapa final'!$Y$43="Muy Alta",'Mapa final'!$AA$43="Menor"),CONCATENATE("R2C",'Mapa final'!$O$43),"")</f>
        <v/>
      </c>
      <c r="AH20" s="63" t="str">
        <f>IF(AND('Mapa final'!$Y$37="Muy Alta",'Mapa final'!$AA$37="Menor"),CONCATENATE("R2C",'Mapa final'!$O$37),"")</f>
        <v/>
      </c>
      <c r="AI20" s="64" t="str">
        <f>IF(AND('Mapa final'!$Y$38="Muy Alta",'Mapa final'!$AA$38="Menor"),CONCATENATE("R2C",'Mapa final'!$O$38),"")</f>
        <v/>
      </c>
      <c r="AJ20" s="64" t="str">
        <f>IF(AND('Mapa final'!$Y$39="Muy Alta",'Mapa final'!$AA$39="Menor"),CONCATENATE("R2C",'Mapa final'!$O$39),"")</f>
        <v/>
      </c>
      <c r="AK20" s="64" t="str">
        <f>IF(AND('Mapa final'!$Y$40="Muy Alta",'Mapa final'!$AA$40="Menor"),CONCATENATE("R2C",'Mapa final'!$O$40),"")</f>
        <v/>
      </c>
      <c r="AL20" s="64" t="str">
        <f>IF(AND('Mapa final'!$Y$41="Muy Alta",'Mapa final'!$AA$41="Menor"),CONCATENATE("R2C",'Mapa final'!$O$42),"")</f>
        <v/>
      </c>
      <c r="AM20" s="65" t="str">
        <f>IF(AND('Mapa final'!$Y$43="Muy Alta",'Mapa final'!$AA$43="Menor"),CONCATENATE("R2C",'Mapa final'!$O$43),"")</f>
        <v/>
      </c>
      <c r="AN20" s="91"/>
      <c r="AO20" s="357"/>
      <c r="AP20" s="358"/>
      <c r="AQ20" s="358"/>
      <c r="AR20" s="358"/>
      <c r="AS20" s="358"/>
      <c r="AT20" s="359"/>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row>
    <row r="21" spans="1:76" ht="15" customHeight="1" x14ac:dyDescent="0.25">
      <c r="A21" s="91"/>
      <c r="B21" s="306"/>
      <c r="C21" s="306"/>
      <c r="D21" s="307"/>
      <c r="E21" s="347"/>
      <c r="F21" s="348"/>
      <c r="G21" s="348"/>
      <c r="H21" s="348"/>
      <c r="I21" s="348"/>
      <c r="J21" s="75" t="str">
        <f>IF(AND('Mapa final'!$Y$44="Muy Alta",'Mapa final'!$AA$44="Menor"),CONCATENATE("R2C",'Mapa final'!$O$44),"")</f>
        <v/>
      </c>
      <c r="K21" s="76" t="str">
        <f>IF(AND('Mapa final'!$Y$45="Muy Alta",'Mapa final'!$AA$45="Menor"),CONCATENATE("R2C",'Mapa final'!$O$45),"")</f>
        <v/>
      </c>
      <c r="L21" s="76" t="str">
        <f>IF(AND('Mapa final'!$Y$46="Muy Alta",'Mapa final'!$AA$46="Menor"),CONCATENATE("R2C",'Mapa final'!$O$46),"")</f>
        <v/>
      </c>
      <c r="M21" s="76" t="str">
        <f>IF(AND('Mapa final'!$Y$47="Muy Alta",'Mapa final'!$AA$47="Menor"),CONCATENATE("R2C",'Mapa final'!$O$47),"")</f>
        <v/>
      </c>
      <c r="N21" s="76" t="str">
        <f>IF(AND('Mapa final'!$Y$48="Muy Alta",'Mapa final'!$AA$48="Menor"),CONCATENATE("R2C",'Mapa final'!$O$48),"")</f>
        <v/>
      </c>
      <c r="O21" s="77" t="str">
        <f>IF(AND('Mapa final'!$Y$49="Muy Alta",'Mapa final'!$AA$49="Menor"),CONCATENATE("R2C",'Mapa final'!$O$49),"")</f>
        <v/>
      </c>
      <c r="P21" s="75" t="str">
        <f>IF(AND('Mapa final'!$Y$44="Muy Alta",'Mapa final'!$AA$44="Menor"),CONCATENATE("R2C",'Mapa final'!$O$44),"")</f>
        <v/>
      </c>
      <c r="Q21" s="76" t="str">
        <f>IF(AND('Mapa final'!$Y$45="Muy Alta",'Mapa final'!$AA$45="Menor"),CONCATENATE("R2C",'Mapa final'!$O$45),"")</f>
        <v/>
      </c>
      <c r="R21" s="76" t="str">
        <f>IF(AND('Mapa final'!$Y$46="Muy Alta",'Mapa final'!$AA$46="Menor"),CONCATENATE("R2C",'Mapa final'!$O$46),"")</f>
        <v/>
      </c>
      <c r="S21" s="76" t="str">
        <f>IF(AND('Mapa final'!$Y$47="Muy Alta",'Mapa final'!$AA$47="Menor"),CONCATENATE("R2C",'Mapa final'!$O$47),"")</f>
        <v/>
      </c>
      <c r="T21" s="76" t="str">
        <f>IF(AND('Mapa final'!$Y$48="Muy Alta",'Mapa final'!$AA$48="Menor"),CONCATENATE("R2C",'Mapa final'!$O$48),"")</f>
        <v/>
      </c>
      <c r="U21" s="77" t="str">
        <f>IF(AND('Mapa final'!$Y$49="Muy Alta",'Mapa final'!$AA$49="Menor"),CONCATENATE("R2C",'Mapa final'!$O$49),"")</f>
        <v/>
      </c>
      <c r="V21" s="60" t="str">
        <f>IF(AND('Mapa final'!$Y$44="Muy Alta",'Mapa final'!$AA$44="Menor"),CONCATENATE("R2C",'Mapa final'!$O$44),"")</f>
        <v/>
      </c>
      <c r="W21" s="61" t="str">
        <f>IF(AND('Mapa final'!$Y$45="Muy Alta",'Mapa final'!$AA$45="Menor"),CONCATENATE("R2C",'Mapa final'!$O$45),"")</f>
        <v/>
      </c>
      <c r="X21" s="61" t="str">
        <f>IF(AND('Mapa final'!$Y$46="Muy Alta",'Mapa final'!$AA$46="Menor"),CONCATENATE("R2C",'Mapa final'!$O$46),"")</f>
        <v/>
      </c>
      <c r="Y21" s="61" t="str">
        <f>IF(AND('Mapa final'!$Y$47="Muy Alta",'Mapa final'!$AA$47="Menor"),CONCATENATE("R2C",'Mapa final'!$O$47),"")</f>
        <v/>
      </c>
      <c r="Z21" s="61" t="str">
        <f>IF(AND('Mapa final'!$Y$48="Muy Alta",'Mapa final'!$AA$48="Menor"),CONCATENATE("R2C",'Mapa final'!$O$48),"")</f>
        <v/>
      </c>
      <c r="AA21" s="62" t="str">
        <f>IF(AND('Mapa final'!$Y$49="Muy Alta",'Mapa final'!$AA$49="Menor"),CONCATENATE("R2C",'Mapa final'!$O$49),"")</f>
        <v/>
      </c>
      <c r="AB21" s="60" t="str">
        <f>IF(AND('Mapa final'!$Y$44="Muy Alta",'Mapa final'!$AA$44="Menor"),CONCATENATE("R2C",'Mapa final'!$O$44),"")</f>
        <v/>
      </c>
      <c r="AC21" s="61" t="str">
        <f>IF(AND('Mapa final'!$Y$45="Muy Alta",'Mapa final'!$AA$45="Menor"),CONCATENATE("R2C",'Mapa final'!$O$45),"")</f>
        <v/>
      </c>
      <c r="AD21" s="61" t="str">
        <f>IF(AND('Mapa final'!$Y$46="Muy Alta",'Mapa final'!$AA$46="Menor"),CONCATENATE("R2C",'Mapa final'!$O$46),"")</f>
        <v/>
      </c>
      <c r="AE21" s="61" t="str">
        <f>IF(AND('Mapa final'!$Y$47="Muy Alta",'Mapa final'!$AA$47="Menor"),CONCATENATE("R2C",'Mapa final'!$O$47),"")</f>
        <v/>
      </c>
      <c r="AF21" s="61" t="str">
        <f>IF(AND('Mapa final'!$Y$48="Muy Alta",'Mapa final'!$AA$48="Menor"),CONCATENATE("R2C",'Mapa final'!$O$48),"")</f>
        <v/>
      </c>
      <c r="AG21" s="62" t="str">
        <f>IF(AND('Mapa final'!$Y$49="Muy Alta",'Mapa final'!$AA$49="Menor"),CONCATENATE("R2C",'Mapa final'!$O$49),"")</f>
        <v/>
      </c>
      <c r="AH21" s="63" t="str">
        <f>IF(AND('Mapa final'!$Y$44="Muy Alta",'Mapa final'!$AA$44="Menor"),CONCATENATE("R2C",'Mapa final'!$O$44),"")</f>
        <v/>
      </c>
      <c r="AI21" s="64" t="str">
        <f>IF(AND('Mapa final'!$Y$45="Muy Alta",'Mapa final'!$AA$45="Menor"),CONCATENATE("R2C",'Mapa final'!$O$45),"")</f>
        <v/>
      </c>
      <c r="AJ21" s="64" t="str">
        <f>IF(AND('Mapa final'!$Y$46="Muy Alta",'Mapa final'!$AA$46="Menor"),CONCATENATE("R2C",'Mapa final'!$O$46),"")</f>
        <v/>
      </c>
      <c r="AK21" s="64" t="str">
        <f>IF(AND('Mapa final'!$Y$47="Muy Alta",'Mapa final'!$AA$47="Menor"),CONCATENATE("R2C",'Mapa final'!$O$47),"")</f>
        <v/>
      </c>
      <c r="AL21" s="64" t="str">
        <f>IF(AND('Mapa final'!$Y$48="Muy Alta",'Mapa final'!$AA$48="Menor"),CONCATENATE("R2C",'Mapa final'!$O$48),"")</f>
        <v/>
      </c>
      <c r="AM21" s="65" t="str">
        <f>IF(AND('Mapa final'!$Y$49="Muy Alta",'Mapa final'!$AA$49="Menor"),CONCATENATE("R2C",'Mapa final'!$O$49),"")</f>
        <v/>
      </c>
      <c r="AN21" s="91"/>
      <c r="AO21" s="357"/>
      <c r="AP21" s="358"/>
      <c r="AQ21" s="358"/>
      <c r="AR21" s="358"/>
      <c r="AS21" s="358"/>
      <c r="AT21" s="359"/>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row>
    <row r="22" spans="1:76" ht="15" customHeight="1" x14ac:dyDescent="0.25">
      <c r="A22" s="91"/>
      <c r="B22" s="306"/>
      <c r="C22" s="306"/>
      <c r="D22" s="307"/>
      <c r="E22" s="347"/>
      <c r="F22" s="348"/>
      <c r="G22" s="348"/>
      <c r="H22" s="348"/>
      <c r="I22" s="348"/>
      <c r="J22" s="75" t="str">
        <f>IF(AND('Mapa final'!$Y$50="Muy Alta",'Mapa final'!$AA$50="Menor"),CONCATENATE("R2C",'Mapa final'!$O$50),"")</f>
        <v/>
      </c>
      <c r="K22" s="76" t="str">
        <f>IF(AND('Mapa final'!$Y$51="Muy Alta",'Mapa final'!$AA$51="Menor"),CONCATENATE("R2C",'Mapa final'!$O$51),"")</f>
        <v/>
      </c>
      <c r="L22" s="76" t="str">
        <f>IF(AND('Mapa final'!$Y$52="Muy Alta",'Mapa final'!$AA$52="Menor"),CONCATENATE("R2C",'Mapa final'!$O$52),"")</f>
        <v/>
      </c>
      <c r="M22" s="76" t="str">
        <f>IF(AND('Mapa final'!$Y$53="Muy Alta",'Mapa final'!$AA$53="Menor"),CONCATENATE("R2C",'Mapa final'!$O$53),"")</f>
        <v/>
      </c>
      <c r="N22" s="76" t="str">
        <f>IF(AND('Mapa final'!$Y$54="Muy Alta",'Mapa final'!$AA$54="Menor"),CONCATENATE("R2C",'Mapa final'!$O$54),"")</f>
        <v/>
      </c>
      <c r="O22" s="77" t="str">
        <f>IF(AND('Mapa final'!$Y$55="Muy Alta",'Mapa final'!$AA$55="Menor"),CONCATENATE("R2C",'Mapa final'!$O$55),"")</f>
        <v/>
      </c>
      <c r="P22" s="75" t="str">
        <f>IF(AND('Mapa final'!$Y$50="Muy Alta",'Mapa final'!$AA$50="Menor"),CONCATENATE("R2C",'Mapa final'!$O$50),"")</f>
        <v/>
      </c>
      <c r="Q22" s="76" t="str">
        <f>IF(AND('Mapa final'!$Y$51="Muy Alta",'Mapa final'!$AA$51="Menor"),CONCATENATE("R2C",'Mapa final'!$O$51),"")</f>
        <v/>
      </c>
      <c r="R22" s="76" t="str">
        <f>IF(AND('Mapa final'!$Y$52="Muy Alta",'Mapa final'!$AA$52="Menor"),CONCATENATE("R2C",'Mapa final'!$O$52),"")</f>
        <v/>
      </c>
      <c r="S22" s="76" t="str">
        <f>IF(AND('Mapa final'!$Y$53="Muy Alta",'Mapa final'!$AA$53="Menor"),CONCATENATE("R2C",'Mapa final'!$O$53),"")</f>
        <v/>
      </c>
      <c r="T22" s="76" t="str">
        <f>IF(AND('Mapa final'!$Y$54="Muy Alta",'Mapa final'!$AA$54="Menor"),CONCATENATE("R2C",'Mapa final'!$O$54),"")</f>
        <v/>
      </c>
      <c r="U22" s="77" t="str">
        <f>IF(AND('Mapa final'!$Y$55="Muy Alta",'Mapa final'!$AA$55="Menor"),CONCATENATE("R2C",'Mapa final'!$O$55),"")</f>
        <v/>
      </c>
      <c r="V22" s="60" t="str">
        <f>IF(AND('Mapa final'!$Y$50="Muy Alta",'Mapa final'!$AA$50="Menor"),CONCATENATE("R2C",'Mapa final'!$O$50),"")</f>
        <v/>
      </c>
      <c r="W22" s="61" t="str">
        <f>IF(AND('Mapa final'!$Y$51="Muy Alta",'Mapa final'!$AA$51="Menor"),CONCATENATE("R2C",'Mapa final'!$O$51),"")</f>
        <v/>
      </c>
      <c r="X22" s="61" t="str">
        <f>IF(AND('Mapa final'!$Y$52="Muy Alta",'Mapa final'!$AA$52="Menor"),CONCATENATE("R2C",'Mapa final'!$O$52),"")</f>
        <v/>
      </c>
      <c r="Y22" s="61" t="str">
        <f>IF(AND('Mapa final'!$Y$53="Muy Alta",'Mapa final'!$AA$53="Menor"),CONCATENATE("R2C",'Mapa final'!$O$53),"")</f>
        <v/>
      </c>
      <c r="Z22" s="61" t="str">
        <f>IF(AND('Mapa final'!$Y$54="Muy Alta",'Mapa final'!$AA$54="Menor"),CONCATENATE("R2C",'Mapa final'!$O$54),"")</f>
        <v/>
      </c>
      <c r="AA22" s="62" t="str">
        <f>IF(AND('Mapa final'!$Y$55="Muy Alta",'Mapa final'!$AA$55="Menor"),CONCATENATE("R2C",'Mapa final'!$O$55),"")</f>
        <v/>
      </c>
      <c r="AB22" s="60" t="str">
        <f>IF(AND('Mapa final'!$Y$50="Muy Alta",'Mapa final'!$AA$50="Menor"),CONCATENATE("R2C",'Mapa final'!$O$50),"")</f>
        <v/>
      </c>
      <c r="AC22" s="61" t="str">
        <f>IF(AND('Mapa final'!$Y$51="Muy Alta",'Mapa final'!$AA$51="Menor"),CONCATENATE("R2C",'Mapa final'!$O$51),"")</f>
        <v/>
      </c>
      <c r="AD22" s="61" t="str">
        <f>IF(AND('Mapa final'!$Y$52="Muy Alta",'Mapa final'!$AA$52="Menor"),CONCATENATE("R2C",'Mapa final'!$O$52),"")</f>
        <v/>
      </c>
      <c r="AE22" s="61" t="str">
        <f>IF(AND('Mapa final'!$Y$53="Muy Alta",'Mapa final'!$AA$53="Menor"),CONCATENATE("R2C",'Mapa final'!$O$53),"")</f>
        <v/>
      </c>
      <c r="AF22" s="61" t="str">
        <f>IF(AND('Mapa final'!$Y$54="Muy Alta",'Mapa final'!$AA$54="Menor"),CONCATENATE("R2C",'Mapa final'!$O$54),"")</f>
        <v/>
      </c>
      <c r="AG22" s="62" t="str">
        <f>IF(AND('Mapa final'!$Y$55="Muy Alta",'Mapa final'!$AA$55="Menor"),CONCATENATE("R2C",'Mapa final'!$O$55),"")</f>
        <v/>
      </c>
      <c r="AH22" s="63" t="str">
        <f>IF(AND('Mapa final'!$Y$50="Muy Alta",'Mapa final'!$AA$50="Menor"),CONCATENATE("R2C",'Mapa final'!$O$50),"")</f>
        <v/>
      </c>
      <c r="AI22" s="64" t="str">
        <f>IF(AND('Mapa final'!$Y$51="Muy Alta",'Mapa final'!$AA$51="Menor"),CONCATENATE("R2C",'Mapa final'!$O$51),"")</f>
        <v/>
      </c>
      <c r="AJ22" s="64" t="str">
        <f>IF(AND('Mapa final'!$Y$52="Muy Alta",'Mapa final'!$AA$52="Menor"),CONCATENATE("R2C",'Mapa final'!$O$52),"")</f>
        <v/>
      </c>
      <c r="AK22" s="64" t="str">
        <f>IF(AND('Mapa final'!$Y$53="Muy Alta",'Mapa final'!$AA$53="Menor"),CONCATENATE("R2C",'Mapa final'!$O$53),"")</f>
        <v/>
      </c>
      <c r="AL22" s="64" t="str">
        <f>IF(AND('Mapa final'!$Y$54="Muy Alta",'Mapa final'!$AA$54="Menor"),CONCATENATE("R2C",'Mapa final'!$O$54),"")</f>
        <v/>
      </c>
      <c r="AM22" s="65" t="str">
        <f>IF(AND('Mapa final'!$Y$55="Muy Alta",'Mapa final'!$AA$55="Menor"),CONCATENATE("R2C",'Mapa final'!$O$55),"")</f>
        <v/>
      </c>
      <c r="AN22" s="91"/>
      <c r="AO22" s="357"/>
      <c r="AP22" s="358"/>
      <c r="AQ22" s="358"/>
      <c r="AR22" s="358"/>
      <c r="AS22" s="358"/>
      <c r="AT22" s="359"/>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row>
    <row r="23" spans="1:76" ht="15" customHeight="1" x14ac:dyDescent="0.25">
      <c r="A23" s="91"/>
      <c r="B23" s="306"/>
      <c r="C23" s="306"/>
      <c r="D23" s="307"/>
      <c r="E23" s="347"/>
      <c r="F23" s="348"/>
      <c r="G23" s="348"/>
      <c r="H23" s="348"/>
      <c r="I23" s="348"/>
      <c r="J23" s="75" t="str">
        <f>IF(AND('Mapa final'!$Y$56="Muy Alta",'Mapa final'!$AA$56="Menor"),CONCATENATE("R2C",'Mapa final'!$O$56),"")</f>
        <v/>
      </c>
      <c r="K23" s="76" t="str">
        <f>IF(AND('Mapa final'!$Y$57="Muy Alta",'Mapa final'!$AA$57="Menor"),CONCATENATE("R2C",'Mapa final'!$O$57),"")</f>
        <v/>
      </c>
      <c r="L23" s="76" t="str">
        <f>IF(AND('Mapa final'!$Y$58="Muy Alta",'Mapa final'!$AA$58="Menor"),CONCATENATE("R2C",'Mapa final'!$O$58),"")</f>
        <v/>
      </c>
      <c r="M23" s="76" t="str">
        <f>IF(AND('Mapa final'!$Y$59="Muy Alta",'Mapa final'!$AA$59="Menor"),CONCATENATE("R2C",'Mapa final'!$O$59),"")</f>
        <v/>
      </c>
      <c r="N23" s="76" t="str">
        <f>IF(AND('Mapa final'!$Y$60="Muy Alta",'Mapa final'!$AA$60="Menor"),CONCATENATE("R2C",'Mapa final'!$O$60),"")</f>
        <v/>
      </c>
      <c r="O23" s="77" t="str">
        <f>IF(AND('Mapa final'!$Y$61="Muy Alta",'Mapa final'!$AA$61="Menor"),CONCATENATE("R2C",'Mapa final'!$O$61),"")</f>
        <v/>
      </c>
      <c r="P23" s="75" t="str">
        <f>IF(AND('Mapa final'!$Y$56="Muy Alta",'Mapa final'!$AA$56="Menor"),CONCATENATE("R2C",'Mapa final'!$O$56),"")</f>
        <v/>
      </c>
      <c r="Q23" s="76" t="str">
        <f>IF(AND('Mapa final'!$Y$57="Muy Alta",'Mapa final'!$AA$57="Menor"),CONCATENATE("R2C",'Mapa final'!$O$57),"")</f>
        <v/>
      </c>
      <c r="R23" s="76" t="str">
        <f>IF(AND('Mapa final'!$Y$58="Muy Alta",'Mapa final'!$AA$58="Menor"),CONCATENATE("R2C",'Mapa final'!$O$58),"")</f>
        <v/>
      </c>
      <c r="S23" s="76" t="str">
        <f>IF(AND('Mapa final'!$Y$59="Muy Alta",'Mapa final'!$AA$59="Menor"),CONCATENATE("R2C",'Mapa final'!$O$59),"")</f>
        <v/>
      </c>
      <c r="T23" s="76" t="str">
        <f>IF(AND('Mapa final'!$Y$60="Muy Alta",'Mapa final'!$AA$60="Menor"),CONCATENATE("R2C",'Mapa final'!$O$60),"")</f>
        <v/>
      </c>
      <c r="U23" s="77" t="str">
        <f>IF(AND('Mapa final'!$Y$61="Muy Alta",'Mapa final'!$AA$61="Menor"),CONCATENATE("R2C",'Mapa final'!$O$61),"")</f>
        <v/>
      </c>
      <c r="V23" s="60" t="str">
        <f>IF(AND('Mapa final'!$Y$56="Muy Alta",'Mapa final'!$AA$56="Menor"),CONCATENATE("R2C",'Mapa final'!$O$56),"")</f>
        <v/>
      </c>
      <c r="W23" s="61" t="str">
        <f>IF(AND('Mapa final'!$Y$57="Muy Alta",'Mapa final'!$AA$57="Menor"),CONCATENATE("R2C",'Mapa final'!$O$57),"")</f>
        <v/>
      </c>
      <c r="X23" s="61" t="str">
        <f>IF(AND('Mapa final'!$Y$58="Muy Alta",'Mapa final'!$AA$58="Menor"),CONCATENATE("R2C",'Mapa final'!$O$58),"")</f>
        <v/>
      </c>
      <c r="Y23" s="61" t="str">
        <f>IF(AND('Mapa final'!$Y$59="Muy Alta",'Mapa final'!$AA$59="Menor"),CONCATENATE("R2C",'Mapa final'!$O$59),"")</f>
        <v/>
      </c>
      <c r="Z23" s="61" t="str">
        <f>IF(AND('Mapa final'!$Y$60="Muy Alta",'Mapa final'!$AA$60="Menor"),CONCATENATE("R2C",'Mapa final'!$O$60),"")</f>
        <v/>
      </c>
      <c r="AA23" s="62" t="str">
        <f>IF(AND('Mapa final'!$Y$61="Muy Alta",'Mapa final'!$AA$61="Menor"),CONCATENATE("R2C",'Mapa final'!$O$61),"")</f>
        <v/>
      </c>
      <c r="AB23" s="60" t="str">
        <f>IF(AND('Mapa final'!$Y$56="Muy Alta",'Mapa final'!$AA$56="Menor"),CONCATENATE("R2C",'Mapa final'!$O$56),"")</f>
        <v/>
      </c>
      <c r="AC23" s="61" t="str">
        <f>IF(AND('Mapa final'!$Y$57="Muy Alta",'Mapa final'!$AA$57="Menor"),CONCATENATE("R2C",'Mapa final'!$O$57),"")</f>
        <v/>
      </c>
      <c r="AD23" s="61" t="str">
        <f>IF(AND('Mapa final'!$Y$58="Muy Alta",'Mapa final'!$AA$58="Menor"),CONCATENATE("R2C",'Mapa final'!$O$58),"")</f>
        <v/>
      </c>
      <c r="AE23" s="61" t="str">
        <f>IF(AND('Mapa final'!$Y$59="Muy Alta",'Mapa final'!$AA$59="Menor"),CONCATENATE("R2C",'Mapa final'!$O$59),"")</f>
        <v/>
      </c>
      <c r="AF23" s="61" t="str">
        <f>IF(AND('Mapa final'!$Y$60="Muy Alta",'Mapa final'!$AA$60="Menor"),CONCATENATE("R2C",'Mapa final'!$O$60),"")</f>
        <v/>
      </c>
      <c r="AG23" s="62" t="str">
        <f>IF(AND('Mapa final'!$Y$61="Muy Alta",'Mapa final'!$AA$61="Menor"),CONCATENATE("R2C",'Mapa final'!$O$61),"")</f>
        <v/>
      </c>
      <c r="AH23" s="63" t="str">
        <f>IF(AND('Mapa final'!$Y$56="Muy Alta",'Mapa final'!$AA$56="Menor"),CONCATENATE("R2C",'Mapa final'!$O$56),"")</f>
        <v/>
      </c>
      <c r="AI23" s="64" t="str">
        <f>IF(AND('Mapa final'!$Y$57="Muy Alta",'Mapa final'!$AA$57="Menor"),CONCATENATE("R2C",'Mapa final'!$O$57),"")</f>
        <v/>
      </c>
      <c r="AJ23" s="64" t="str">
        <f>IF(AND('Mapa final'!$Y$58="Muy Alta",'Mapa final'!$AA$58="Menor"),CONCATENATE("R2C",'Mapa final'!$O$58),"")</f>
        <v/>
      </c>
      <c r="AK23" s="64" t="str">
        <f>IF(AND('Mapa final'!$Y$59="Muy Alta",'Mapa final'!$AA$59="Menor"),CONCATENATE("R2C",'Mapa final'!$O$59),"")</f>
        <v/>
      </c>
      <c r="AL23" s="64" t="str">
        <f>IF(AND('Mapa final'!$Y$60="Muy Alta",'Mapa final'!$AA$60="Menor"),CONCATENATE("R2C",'Mapa final'!$O$60),"")</f>
        <v/>
      </c>
      <c r="AM23" s="65" t="str">
        <f>IF(AND('Mapa final'!$Y$61="Muy Alta",'Mapa final'!$AA$61="Menor"),CONCATENATE("R2C",'Mapa final'!$O$61),"")</f>
        <v/>
      </c>
      <c r="AN23" s="91"/>
      <c r="AO23" s="357"/>
      <c r="AP23" s="358"/>
      <c r="AQ23" s="358"/>
      <c r="AR23" s="358"/>
      <c r="AS23" s="358"/>
      <c r="AT23" s="359"/>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row>
    <row r="24" spans="1:76" ht="15" customHeight="1" x14ac:dyDescent="0.25">
      <c r="A24" s="91"/>
      <c r="B24" s="306"/>
      <c r="C24" s="306"/>
      <c r="D24" s="307"/>
      <c r="E24" s="347"/>
      <c r="F24" s="348"/>
      <c r="G24" s="348"/>
      <c r="H24" s="348"/>
      <c r="I24" s="348"/>
      <c r="J24" s="75" t="str">
        <f>IF(AND('Mapa final'!$Y$62="Muy Alta",'Mapa final'!$AA$62="Menor"),CONCATENATE("R2C",'Mapa final'!$O$62),"")</f>
        <v/>
      </c>
      <c r="K24" s="76" t="str">
        <f>IF(AND('Mapa final'!$Y$63="Muy Alta",'Mapa final'!$AA$63="Menor"),CONCATENATE("R2C",'Mapa final'!$O$63),"")</f>
        <v/>
      </c>
      <c r="L24" s="76" t="str">
        <f>IF(AND('Mapa final'!$Y$64="Muy Alta",'Mapa final'!$AA$64="Menor"),CONCATENATE("R2C",'Mapa final'!$O$64),"")</f>
        <v/>
      </c>
      <c r="M24" s="76" t="str">
        <f>IF(AND('Mapa final'!$Y$65="Muy Alta",'Mapa final'!$AA$65="Menor"),CONCATENATE("R2C",'Mapa final'!$O$65),"")</f>
        <v/>
      </c>
      <c r="N24" s="76" t="str">
        <f>IF(AND('Mapa final'!$Y$66="Muy Alta",'Mapa final'!$AA$66="Menor"),CONCATENATE("R2C",'Mapa final'!$O$66),"")</f>
        <v/>
      </c>
      <c r="O24" s="77" t="str">
        <f>IF(AND('Mapa final'!$Y$67="Muy Alta",'Mapa final'!$AA$67="Menor"),CONCATENATE("R2C",'Mapa final'!$O$67),"")</f>
        <v/>
      </c>
      <c r="P24" s="75" t="str">
        <f>IF(AND('Mapa final'!$Y$62="Muy Alta",'Mapa final'!$AA$62="Menor"),CONCATENATE("R2C",'Mapa final'!$O$62),"")</f>
        <v/>
      </c>
      <c r="Q24" s="76" t="str">
        <f>IF(AND('Mapa final'!$Y$63="Muy Alta",'Mapa final'!$AA$63="Menor"),CONCATENATE("R2C",'Mapa final'!$O$63),"")</f>
        <v/>
      </c>
      <c r="R24" s="76" t="str">
        <f>IF(AND('Mapa final'!$Y$64="Muy Alta",'Mapa final'!$AA$64="Menor"),CONCATENATE("R2C",'Mapa final'!$O$64),"")</f>
        <v/>
      </c>
      <c r="S24" s="76" t="str">
        <f>IF(AND('Mapa final'!$Y$65="Muy Alta",'Mapa final'!$AA$65="Menor"),CONCATENATE("R2C",'Mapa final'!$O$65),"")</f>
        <v/>
      </c>
      <c r="T24" s="76" t="str">
        <f>IF(AND('Mapa final'!$Y$66="Muy Alta",'Mapa final'!$AA$66="Menor"),CONCATENATE("R2C",'Mapa final'!$O$66),"")</f>
        <v/>
      </c>
      <c r="U24" s="77" t="str">
        <f>IF(AND('Mapa final'!$Y$67="Muy Alta",'Mapa final'!$AA$67="Menor"),CONCATENATE("R2C",'Mapa final'!$O$67),"")</f>
        <v/>
      </c>
      <c r="V24" s="60" t="str">
        <f>IF(AND('Mapa final'!$Y$62="Muy Alta",'Mapa final'!$AA$62="Menor"),CONCATENATE("R2C",'Mapa final'!$O$62),"")</f>
        <v/>
      </c>
      <c r="W24" s="61" t="str">
        <f>IF(AND('Mapa final'!$Y$63="Muy Alta",'Mapa final'!$AA$63="Menor"),CONCATENATE("R2C",'Mapa final'!$O$63),"")</f>
        <v/>
      </c>
      <c r="X24" s="61" t="str">
        <f>IF(AND('Mapa final'!$Y$64="Muy Alta",'Mapa final'!$AA$64="Menor"),CONCATENATE("R2C",'Mapa final'!$O$64),"")</f>
        <v/>
      </c>
      <c r="Y24" s="61" t="str">
        <f>IF(AND('Mapa final'!$Y$65="Muy Alta",'Mapa final'!$AA$65="Menor"),CONCATENATE("R2C",'Mapa final'!$O$65),"")</f>
        <v/>
      </c>
      <c r="Z24" s="61" t="str">
        <f>IF(AND('Mapa final'!$Y$66="Muy Alta",'Mapa final'!$AA$66="Menor"),CONCATENATE("R2C",'Mapa final'!$O$66),"")</f>
        <v/>
      </c>
      <c r="AA24" s="62" t="str">
        <f>IF(AND('Mapa final'!$Y$67="Muy Alta",'Mapa final'!$AA$67="Menor"),CONCATENATE("R2C",'Mapa final'!$O$67),"")</f>
        <v/>
      </c>
      <c r="AB24" s="60" t="str">
        <f>IF(AND('Mapa final'!$Y$62="Muy Alta",'Mapa final'!$AA$62="Menor"),CONCATENATE("R2C",'Mapa final'!$O$62),"")</f>
        <v/>
      </c>
      <c r="AC24" s="61" t="str">
        <f>IF(AND('Mapa final'!$Y$63="Muy Alta",'Mapa final'!$AA$63="Menor"),CONCATENATE("R2C",'Mapa final'!$O$63),"")</f>
        <v/>
      </c>
      <c r="AD24" s="61" t="str">
        <f>IF(AND('Mapa final'!$Y$64="Muy Alta",'Mapa final'!$AA$64="Menor"),CONCATENATE("R2C",'Mapa final'!$O$64),"")</f>
        <v/>
      </c>
      <c r="AE24" s="61" t="str">
        <f>IF(AND('Mapa final'!$Y$65="Muy Alta",'Mapa final'!$AA$65="Menor"),CONCATENATE("R2C",'Mapa final'!$O$65),"")</f>
        <v/>
      </c>
      <c r="AF24" s="61" t="str">
        <f>IF(AND('Mapa final'!$Y$66="Muy Alta",'Mapa final'!$AA$66="Menor"),CONCATENATE("R2C",'Mapa final'!$O$66),"")</f>
        <v/>
      </c>
      <c r="AG24" s="62" t="str">
        <f>IF(AND('Mapa final'!$Y$67="Muy Alta",'Mapa final'!$AA$67="Menor"),CONCATENATE("R2C",'Mapa final'!$O$67),"")</f>
        <v/>
      </c>
      <c r="AH24" s="63" t="str">
        <f>IF(AND('Mapa final'!$Y$62="Muy Alta",'Mapa final'!$AA$62="Menor"),CONCATENATE("R2C",'Mapa final'!$O$62),"")</f>
        <v/>
      </c>
      <c r="AI24" s="64" t="str">
        <f>IF(AND('Mapa final'!$Y$63="Muy Alta",'Mapa final'!$AA$63="Menor"),CONCATENATE("R2C",'Mapa final'!$O$63),"")</f>
        <v/>
      </c>
      <c r="AJ24" s="64" t="str">
        <f>IF(AND('Mapa final'!$Y$64="Muy Alta",'Mapa final'!$AA$64="Menor"),CONCATENATE("R2C",'Mapa final'!$O$64),"")</f>
        <v/>
      </c>
      <c r="AK24" s="64" t="str">
        <f>IF(AND('Mapa final'!$Y$65="Muy Alta",'Mapa final'!$AA$65="Menor"),CONCATENATE("R2C",'Mapa final'!$O$65),"")</f>
        <v/>
      </c>
      <c r="AL24" s="64" t="str">
        <f>IF(AND('Mapa final'!$Y$66="Muy Alta",'Mapa final'!$AA$66="Menor"),CONCATENATE("R2C",'Mapa final'!$O$66),"")</f>
        <v/>
      </c>
      <c r="AM24" s="65" t="str">
        <f>IF(AND('Mapa final'!$Y$67="Muy Alta",'Mapa final'!$AA$67="Menor"),CONCATENATE("R2C",'Mapa final'!$O$67),"")</f>
        <v/>
      </c>
      <c r="AN24" s="91"/>
      <c r="AO24" s="357"/>
      <c r="AP24" s="358"/>
      <c r="AQ24" s="358"/>
      <c r="AR24" s="358"/>
      <c r="AS24" s="358"/>
      <c r="AT24" s="359"/>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row>
    <row r="25" spans="1:76" ht="15.75" customHeight="1" thickBot="1" x14ac:dyDescent="0.3">
      <c r="A25" s="91"/>
      <c r="B25" s="306"/>
      <c r="C25" s="306"/>
      <c r="D25" s="307"/>
      <c r="E25" s="350"/>
      <c r="F25" s="351"/>
      <c r="G25" s="351"/>
      <c r="H25" s="351"/>
      <c r="I25" s="351"/>
      <c r="J25" s="78" t="str">
        <f>IF(AND('Mapa final'!$Y$68="Muy Alta",'Mapa final'!$AA$68="Menor"),CONCATENATE("R2C",'Mapa final'!$O$68),"")</f>
        <v/>
      </c>
      <c r="K25" s="79" t="str">
        <f>IF(AND('Mapa final'!$Y$69="Muy Alta",'Mapa final'!$AA$69="Menor"),CONCATENATE("R2C",'Mapa final'!$O$69),"")</f>
        <v/>
      </c>
      <c r="L25" s="79" t="str">
        <f>IF(AND('Mapa final'!$Y$70="Muy Alta",'Mapa final'!$AA$70="Menor"),CONCATENATE("R2C",'Mapa final'!$O$70),"")</f>
        <v/>
      </c>
      <c r="M25" s="79" t="str">
        <f>IF(AND('Mapa final'!$Y$19="Muy Alta",'Mapa final'!$AA$19="Menor"),CONCATENATE("R2C",'Mapa final'!$O$19),"")</f>
        <v/>
      </c>
      <c r="N25" s="79" t="str">
        <f>IF(AND('Mapa final'!$Y$19="Muy Alta",'Mapa final'!$AA$19="Menor"),CONCATENATE("R2C",'Mapa final'!$O$19),"")</f>
        <v/>
      </c>
      <c r="O25" s="80" t="str">
        <f>IF(AND('Mapa final'!$Y$19="Muy Alta",'Mapa final'!$AA$19="Menor"),CONCATENATE("R2C",'Mapa final'!$O$19),"")</f>
        <v/>
      </c>
      <c r="P25" s="78" t="str">
        <f>IF(AND('Mapa final'!$Y$68="Muy Alta",'Mapa final'!$AA$68="Menor"),CONCATENATE("R2C",'Mapa final'!$O$68),"")</f>
        <v/>
      </c>
      <c r="Q25" s="79" t="str">
        <f>IF(AND('Mapa final'!$Y$69="Muy Alta",'Mapa final'!$AA$69="Menor"),CONCATENATE("R2C",'Mapa final'!$O$69),"")</f>
        <v/>
      </c>
      <c r="R25" s="79" t="str">
        <f>IF(AND('Mapa final'!$Y$70="Muy Alta",'Mapa final'!$AA$70="Menor"),CONCATENATE("R2C",'Mapa final'!$O$70),"")</f>
        <v/>
      </c>
      <c r="S25" s="79" t="str">
        <f>IF(AND('Mapa final'!$Y$19="Muy Alta",'Mapa final'!$AA$19="Menor"),CONCATENATE("R2C",'Mapa final'!$O$19),"")</f>
        <v/>
      </c>
      <c r="T25" s="79" t="str">
        <f>IF(AND('Mapa final'!$Y$19="Muy Alta",'Mapa final'!$AA$19="Menor"),CONCATENATE("R2C",'Mapa final'!$O$19),"")</f>
        <v/>
      </c>
      <c r="U25" s="80" t="str">
        <f>IF(AND('Mapa final'!$Y$19="Muy Alta",'Mapa final'!$AA$19="Menor"),CONCATENATE("R2C",'Mapa final'!$O$19),"")</f>
        <v/>
      </c>
      <c r="V25" s="66" t="str">
        <f>IF(AND('Mapa final'!$Y$68="Muy Alta",'Mapa final'!$AA$68="Menor"),CONCATENATE("R2C",'Mapa final'!$O$68),"")</f>
        <v/>
      </c>
      <c r="W25" s="67" t="str">
        <f>IF(AND('Mapa final'!$Y$69="Muy Alta",'Mapa final'!$AA$69="Menor"),CONCATENATE("R2C",'Mapa final'!$O$69),"")</f>
        <v/>
      </c>
      <c r="X25" s="67" t="str">
        <f>IF(AND('Mapa final'!$Y$70="Muy Alta",'Mapa final'!$AA$70="Menor"),CONCATENATE("R2C",'Mapa final'!$O$70),"")</f>
        <v/>
      </c>
      <c r="Y25" s="67" t="str">
        <f>IF(AND('Mapa final'!$Y$19="Muy Alta",'Mapa final'!$AA$19="Menor"),CONCATENATE("R2C",'Mapa final'!$O$19),"")</f>
        <v/>
      </c>
      <c r="Z25" s="67" t="str">
        <f>IF(AND('Mapa final'!$Y$19="Muy Alta",'Mapa final'!$AA$19="Menor"),CONCATENATE("R2C",'Mapa final'!$O$19),"")</f>
        <v/>
      </c>
      <c r="AA25" s="68" t="str">
        <f>IF(AND('Mapa final'!$Y$19="Muy Alta",'Mapa final'!$AA$19="Menor"),CONCATENATE("R2C",'Mapa final'!$O$19),"")</f>
        <v/>
      </c>
      <c r="AB25" s="66" t="str">
        <f>IF(AND('Mapa final'!$Y$68="Muy Alta",'Mapa final'!$AA$68="Menor"),CONCATENATE("R2C",'Mapa final'!$O$68),"")</f>
        <v/>
      </c>
      <c r="AC25" s="67" t="str">
        <f>IF(AND('Mapa final'!$Y$69="Muy Alta",'Mapa final'!$AA$69="Menor"),CONCATENATE("R2C",'Mapa final'!$O$69),"")</f>
        <v/>
      </c>
      <c r="AD25" s="67" t="str">
        <f>IF(AND('Mapa final'!$Y$70="Muy Alta",'Mapa final'!$AA$70="Menor"),CONCATENATE("R2C",'Mapa final'!$O$70),"")</f>
        <v/>
      </c>
      <c r="AE25" s="67" t="str">
        <f>IF(AND('Mapa final'!$Y$19="Muy Alta",'Mapa final'!$AA$19="Menor"),CONCATENATE("R2C",'Mapa final'!$O$19),"")</f>
        <v/>
      </c>
      <c r="AF25" s="67" t="str">
        <f>IF(AND('Mapa final'!$Y$19="Muy Alta",'Mapa final'!$AA$19="Menor"),CONCATENATE("R2C",'Mapa final'!$O$19),"")</f>
        <v/>
      </c>
      <c r="AG25" s="68" t="str">
        <f>IF(AND('Mapa final'!$Y$19="Muy Alta",'Mapa final'!$AA$19="Menor"),CONCATENATE("R2C",'Mapa final'!$O$19),"")</f>
        <v/>
      </c>
      <c r="AH25" s="69" t="str">
        <f>IF(AND('Mapa final'!$Y$68="Muy Alta",'Mapa final'!$AA$68="Menor"),CONCATENATE("R2C",'Mapa final'!$O$68),"")</f>
        <v/>
      </c>
      <c r="AI25" s="70" t="str">
        <f>IF(AND('Mapa final'!$Y$69="Muy Alta",'Mapa final'!$AA$69="Menor"),CONCATENATE("R2C",'Mapa final'!$O$69),"")</f>
        <v/>
      </c>
      <c r="AJ25" s="70" t="str">
        <f>IF(AND('Mapa final'!$Y$70="Muy Alta",'Mapa final'!$AA$70="Menor"),CONCATENATE("R2C",'Mapa final'!$O$70),"")</f>
        <v/>
      </c>
      <c r="AK25" s="70" t="str">
        <f>IF(AND('Mapa final'!$Y$19="Muy Alta",'Mapa final'!$AA$19="Menor"),CONCATENATE("R2C",'Mapa final'!$O$19),"")</f>
        <v/>
      </c>
      <c r="AL25" s="70" t="str">
        <f>IF(AND('Mapa final'!$Y$19="Muy Alta",'Mapa final'!$AA$19="Menor"),CONCATENATE("R2C",'Mapa final'!$O$19),"")</f>
        <v/>
      </c>
      <c r="AM25" s="71" t="str">
        <f>IF(AND('Mapa final'!$Y$19="Muy Alta",'Mapa final'!$AA$19="Menor"),CONCATENATE("R2C",'Mapa final'!$O$19),"")</f>
        <v/>
      </c>
      <c r="AN25" s="91"/>
      <c r="AO25" s="360"/>
      <c r="AP25" s="361"/>
      <c r="AQ25" s="361"/>
      <c r="AR25" s="361"/>
      <c r="AS25" s="361"/>
      <c r="AT25" s="362"/>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row>
    <row r="26" spans="1:76" ht="15" customHeight="1" x14ac:dyDescent="0.25">
      <c r="A26" s="91"/>
      <c r="B26" s="306"/>
      <c r="C26" s="306"/>
      <c r="D26" s="307"/>
      <c r="E26" s="344" t="s">
        <v>185</v>
      </c>
      <c r="F26" s="345"/>
      <c r="G26" s="345"/>
      <c r="H26" s="345"/>
      <c r="I26" s="346"/>
      <c r="J26" s="72" t="str">
        <f>IF(AND('Mapa final'!$Y$12="Muy Alta",'Mapa final'!$AA$12="Menor"),CONCATENATE("R1C",'Mapa final'!$O$12),"")</f>
        <v/>
      </c>
      <c r="K26" s="73" t="str">
        <f>IF(AND('Mapa final'!$Y$13="Muy Alta",'Mapa final'!$AA$13="Menor"),CONCATENATE("R1C",'Mapa final'!$O$13),"")</f>
        <v/>
      </c>
      <c r="L26" s="73" t="str">
        <f>IF(AND('Mapa final'!$Y$14="Muy Alta",'Mapa final'!$AA$14="Menor"),CONCATENATE("R1C",'Mapa final'!$O$14),"")</f>
        <v/>
      </c>
      <c r="M26" s="73" t="str">
        <f>IF(AND('Mapa final'!$Y$15="Muy Alta",'Mapa final'!$AA$15="Menor"),CONCATENATE("R1C",'Mapa final'!$O$15),"")</f>
        <v/>
      </c>
      <c r="N26" s="73" t="str">
        <f>IF(AND('Mapa final'!$Y$16="Muy Alta",'Mapa final'!$AA$16="Menor"),CONCATENATE("R1C",'Mapa final'!$O$16),"")</f>
        <v/>
      </c>
      <c r="O26" s="74" t="str">
        <f>IF(AND('Mapa final'!$Y$17="Muy Alta",'Mapa final'!$AA$17="Menor"),CONCATENATE("R1C",'Mapa final'!$O$17),"")</f>
        <v/>
      </c>
      <c r="P26" s="72" t="str">
        <f>IF(AND('Mapa final'!$Y$12="Muy Alta",'Mapa final'!$AA$12="Menor"),CONCATENATE("R1C",'Mapa final'!$O$12),"")</f>
        <v/>
      </c>
      <c r="Q26" s="73" t="str">
        <f>IF(AND('Mapa final'!$Y$13="Muy Alta",'Mapa final'!$AA$13="Menor"),CONCATENATE("R1C",'Mapa final'!$O$13),"")</f>
        <v/>
      </c>
      <c r="R26" s="73" t="str">
        <f>IF(AND('Mapa final'!$Y$14="Muy Alta",'Mapa final'!$AA$14="Menor"),CONCATENATE("R1C",'Mapa final'!$O$14),"")</f>
        <v/>
      </c>
      <c r="S26" s="73" t="str">
        <f>IF(AND('Mapa final'!$Y$15="Muy Alta",'Mapa final'!$AA$15="Menor"),CONCATENATE("R1C",'Mapa final'!$O$15),"")</f>
        <v/>
      </c>
      <c r="T26" s="73" t="str">
        <f>IF(AND('Mapa final'!$Y$16="Muy Alta",'Mapa final'!$AA$16="Menor"),CONCATENATE("R1C",'Mapa final'!$O$16),"")</f>
        <v/>
      </c>
      <c r="U26" s="74" t="str">
        <f>IF(AND('Mapa final'!$Y$17="Muy Alta",'Mapa final'!$AA$17="Menor"),CONCATENATE("R1C",'Mapa final'!$O$17),"")</f>
        <v/>
      </c>
      <c r="V26" s="72" t="str">
        <f>IF(AND('Mapa final'!$Y$12="Muy Alta",'Mapa final'!$AA$12="Menor"),CONCATENATE("R1C",'Mapa final'!$O$12),"")</f>
        <v/>
      </c>
      <c r="W26" s="73" t="str">
        <f>IF(AND('Mapa final'!$Y$13="Muy Alta",'Mapa final'!$AA$13="Menor"),CONCATENATE("R1C",'Mapa final'!$O$13),"")</f>
        <v/>
      </c>
      <c r="X26" s="73" t="str">
        <f>IF(AND('Mapa final'!$Y$14="Muy Alta",'Mapa final'!$AA$14="Menor"),CONCATENATE("R1C",'Mapa final'!$O$14),"")</f>
        <v/>
      </c>
      <c r="Y26" s="73" t="str">
        <f>IF(AND('Mapa final'!$Y$15="Muy Alta",'Mapa final'!$AA$15="Menor"),CONCATENATE("R1C",'Mapa final'!$O$15),"")</f>
        <v/>
      </c>
      <c r="Z26" s="73" t="str">
        <f>IF(AND('Mapa final'!$Y$16="Muy Alta",'Mapa final'!$AA$16="Menor"),CONCATENATE("R1C",'Mapa final'!$O$16),"")</f>
        <v/>
      </c>
      <c r="AA26" s="74" t="str">
        <f>IF(AND('Mapa final'!$Y$17="Muy Alta",'Mapa final'!$AA$17="Menor"),CONCATENATE("R1C",'Mapa final'!$O$17),"")</f>
        <v/>
      </c>
      <c r="AB26" s="54" t="str">
        <f>IF(AND('Mapa final'!$Y$12="Media",'Mapa final'!$AA$12="Mayor"),CONCATENATE("R1C",'Mapa final'!$O$12),"")</f>
        <v>R1C1</v>
      </c>
      <c r="AC26" s="55" t="str">
        <f>IF(AND('Mapa final'!$Y$13="Muy Alta",'Mapa final'!$AA$13="Menor"),CONCATENATE("R1C",'Mapa final'!$O$13),"")</f>
        <v/>
      </c>
      <c r="AD26" s="55" t="str">
        <f>IF(AND('Mapa final'!$Y$14="Muy Alta",'Mapa final'!$AA$14="Menor"),CONCATENATE("R1C",'Mapa final'!$O$14),"")</f>
        <v/>
      </c>
      <c r="AE26" s="55" t="str">
        <f>IF(AND('Mapa final'!$Y$15="Muy Alta",'Mapa final'!$AA$15="Menor"),CONCATENATE("R1C",'Mapa final'!$O$15),"")</f>
        <v/>
      </c>
      <c r="AF26" s="55" t="str">
        <f>IF(AND('Mapa final'!$Y$16="Muy Alta",'Mapa final'!$AA$16="Menor"),CONCATENATE("R1C",'Mapa final'!$O$16),"")</f>
        <v/>
      </c>
      <c r="AG26" s="56" t="str">
        <f>IF(AND('Mapa final'!$Y$17="Muy Alta",'Mapa final'!$AA$17="Menor"),CONCATENATE("R1C",'Mapa final'!$O$17),"")</f>
        <v/>
      </c>
      <c r="AH26" s="57" t="str">
        <f>IF(AND('Mapa final'!$Y$12="Muy Alta",'Mapa final'!$AA$12="Menor"),CONCATENATE("R1C",'Mapa final'!$O$12),"")</f>
        <v/>
      </c>
      <c r="AI26" s="58" t="str">
        <f>IF(AND('Mapa final'!$Y$13="Muy Alta",'Mapa final'!$AA$13="Menor"),CONCATENATE("R1C",'Mapa final'!$O$13),"")</f>
        <v/>
      </c>
      <c r="AJ26" s="58" t="str">
        <f>IF(AND('Mapa final'!$Y$14="Muy Alta",'Mapa final'!$AA$14="Menor"),CONCATENATE("R1C",'Mapa final'!$O$14),"")</f>
        <v/>
      </c>
      <c r="AK26" s="58" t="str">
        <f>IF(AND('Mapa final'!$Y$15="Muy Alta",'Mapa final'!$AA$15="Menor"),CONCATENATE("R1C",'Mapa final'!$O$15),"")</f>
        <v/>
      </c>
      <c r="AL26" s="58" t="str">
        <f>IF(AND('Mapa final'!$Y$16="Muy Alta",'Mapa final'!$AA$16="Menor"),CONCATENATE("R1C",'Mapa final'!$O$16),"")</f>
        <v/>
      </c>
      <c r="AM26" s="59" t="str">
        <f>IF(AND('Mapa final'!$Y$17="Muy Alta",'Mapa final'!$AA$17="Menor"),CONCATENATE("R1C",'Mapa final'!$O$17),"")</f>
        <v/>
      </c>
      <c r="AN26" s="91"/>
      <c r="AO26" s="384" t="s">
        <v>186</v>
      </c>
      <c r="AP26" s="385"/>
      <c r="AQ26" s="385"/>
      <c r="AR26" s="385"/>
      <c r="AS26" s="385"/>
      <c r="AT26" s="386"/>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row>
    <row r="27" spans="1:76" ht="15" customHeight="1" x14ac:dyDescent="0.25">
      <c r="A27" s="91"/>
      <c r="B27" s="306"/>
      <c r="C27" s="306"/>
      <c r="D27" s="307"/>
      <c r="E27" s="363"/>
      <c r="F27" s="348"/>
      <c r="G27" s="348"/>
      <c r="H27" s="348"/>
      <c r="I27" s="349"/>
      <c r="J27" s="75" t="str">
        <f>IF(AND('Mapa final'!$Y$18="Muy Alta",'Mapa final'!$AA$18="Menor"),CONCATENATE("R2C",'Mapa final'!$O$18),"")</f>
        <v/>
      </c>
      <c r="K27" s="76" t="str">
        <f>IF(AND('Mapa final'!$Y$19="Muy Alta",'Mapa final'!$AA$19="Menor"),CONCATENATE("R2C",'Mapa final'!$O$19),"")</f>
        <v/>
      </c>
      <c r="L27" s="76" t="str">
        <f>IF(AND('Mapa final'!$Y$20="Muy Alta",'Mapa final'!$AA$20="Menor"),CONCATENATE("R2C",'Mapa final'!$O$20),"")</f>
        <v/>
      </c>
      <c r="M27" s="76" t="str">
        <f>IF(AND('Mapa final'!$Y$21="Muy Alta",'Mapa final'!$AA$21="Menor"),CONCATENATE("R2C",'Mapa final'!$O$21),"")</f>
        <v/>
      </c>
      <c r="N27" s="76" t="str">
        <f>IF(AND('Mapa final'!$Y$22="Muy Alta",'Mapa final'!$AA$22="Menor"),CONCATENATE("R2C",'Mapa final'!$O$22),"")</f>
        <v/>
      </c>
      <c r="O27" s="77" t="str">
        <f>IF(AND('Mapa final'!$Y$23="Muy Alta",'Mapa final'!$AA$23="Menor"),CONCATENATE("R2C",'Mapa final'!$O$23),"")</f>
        <v/>
      </c>
      <c r="P27" s="75" t="str">
        <f>IF(AND('Mapa final'!$Y$18="Muy Alta",'Mapa final'!$AA$18="Menor"),CONCATENATE("R2C",'Mapa final'!$O$18),"")</f>
        <v/>
      </c>
      <c r="Q27" s="76" t="str">
        <f>IF(AND('Mapa final'!$Y$19="Muy Alta",'Mapa final'!$AA$19="Menor"),CONCATENATE("R2C",'Mapa final'!$O$19),"")</f>
        <v/>
      </c>
      <c r="R27" s="76" t="str">
        <f>IF(AND('Mapa final'!$Y$20="Muy Alta",'Mapa final'!$AA$20="Menor"),CONCATENATE("R2C",'Mapa final'!$O$20),"")</f>
        <v/>
      </c>
      <c r="S27" s="76" t="str">
        <f>IF(AND('Mapa final'!$Y$21="Muy Alta",'Mapa final'!$AA$21="Menor"),CONCATENATE("R2C",'Mapa final'!$O$21),"")</f>
        <v/>
      </c>
      <c r="T27" s="76" t="str">
        <f>IF(AND('Mapa final'!$Y$22="Muy Alta",'Mapa final'!$AA$22="Menor"),CONCATENATE("R2C",'Mapa final'!$O$22),"")</f>
        <v/>
      </c>
      <c r="U27" s="77" t="str">
        <f>IF(AND('Mapa final'!$Y$23="Muy Alta",'Mapa final'!$AA$23="Menor"),CONCATENATE("R2C",'Mapa final'!$O$23),"")</f>
        <v/>
      </c>
      <c r="V27" s="75" t="str">
        <f>IF(AND('Mapa final'!$Y$18="Muy Alta",'Mapa final'!$AA$18="Menor"),CONCATENATE("R2C",'Mapa final'!$O$18),"")</f>
        <v/>
      </c>
      <c r="W27" s="76" t="str">
        <f>IF(AND('Mapa final'!$Y$19="Muy Alta",'Mapa final'!$AA$19="Menor"),CONCATENATE("R2C",'Mapa final'!$O$19),"")</f>
        <v/>
      </c>
      <c r="X27" s="76" t="str">
        <f>IF(AND('Mapa final'!$Y$20="Muy Alta",'Mapa final'!$AA$20="Menor"),CONCATENATE("R2C",'Mapa final'!$O$20),"")</f>
        <v/>
      </c>
      <c r="Y27" s="76" t="str">
        <f>IF(AND('Mapa final'!$Y$21="Muy Alta",'Mapa final'!$AA$21="Menor"),CONCATENATE("R2C",'Mapa final'!$O$21),"")</f>
        <v/>
      </c>
      <c r="Z27" s="76" t="str">
        <f>IF(AND('Mapa final'!$Y$22="Muy Alta",'Mapa final'!$AA$22="Menor"),CONCATENATE("R2C",'Mapa final'!$O$22),"")</f>
        <v/>
      </c>
      <c r="AA27" s="77" t="str">
        <f>IF(AND('Mapa final'!$Y$23="Muy Alta",'Mapa final'!$AA$23="Menor"),CONCATENATE("R2C",'Mapa final'!$O$23),"")</f>
        <v/>
      </c>
      <c r="AB27" s="60" t="str">
        <f>IF(AND('Mapa final'!$Y$18="Muy Alta",'Mapa final'!$AA$18="Menor"),CONCATENATE("R2C",'Mapa final'!$O$18),"")</f>
        <v/>
      </c>
      <c r="AC27" s="61" t="str">
        <f>IF(AND('Mapa final'!$Y$19="Muy Alta",'Mapa final'!$AA$19="Menor"),CONCATENATE("R2C",'Mapa final'!$O$19),"")</f>
        <v/>
      </c>
      <c r="AD27" s="61" t="str">
        <f>IF(AND('Mapa final'!$Y$20="Muy Alta",'Mapa final'!$AA$20="Menor"),CONCATENATE("R2C",'Mapa final'!$O$20),"")</f>
        <v/>
      </c>
      <c r="AE27" s="61" t="str">
        <f>IF(AND('Mapa final'!$Y$21="Muy Alta",'Mapa final'!$AA$21="Menor"),CONCATENATE("R2C",'Mapa final'!$O$21),"")</f>
        <v/>
      </c>
      <c r="AF27" s="61" t="str">
        <f>IF(AND('Mapa final'!$Y$22="Muy Alta",'Mapa final'!$AA$22="Menor"),CONCATENATE("R2C",'Mapa final'!$O$22),"")</f>
        <v/>
      </c>
      <c r="AG27" s="62" t="str">
        <f>IF(AND('Mapa final'!$Y$23="Muy Alta",'Mapa final'!$AA$23="Menor"),CONCATENATE("R2C",'Mapa final'!$O$23),"")</f>
        <v/>
      </c>
      <c r="AH27" s="63" t="str">
        <f>IF(AND('Mapa final'!$Y$14="Media",'Mapa final'!$AA$14="Catastrófico"),CONCATENATE("R2C",'Mapa final'!$O$14),"")</f>
        <v>R2C1</v>
      </c>
      <c r="AI27" s="64" t="str">
        <f>IF(AND('Mapa final'!$Y$19="Muy Alta",'Mapa final'!$AA$19="Menor"),CONCATENATE("R2C",'Mapa final'!$O$19),"")</f>
        <v/>
      </c>
      <c r="AJ27" s="64" t="str">
        <f>IF(AND('Mapa final'!$Y$20="Muy Alta",'Mapa final'!$AA$20="Menor"),CONCATENATE("R2C",'Mapa final'!$O$20),"")</f>
        <v/>
      </c>
      <c r="AK27" s="64" t="str">
        <f>IF(AND('Mapa final'!$Y$21="Muy Alta",'Mapa final'!$AA$21="Menor"),CONCATENATE("R2C",'Mapa final'!$O$21),"")</f>
        <v/>
      </c>
      <c r="AL27" s="64" t="str">
        <f>IF(AND('Mapa final'!$Y$22="Muy Alta",'Mapa final'!$AA$22="Menor"),CONCATENATE("R2C",'Mapa final'!$O$22),"")</f>
        <v/>
      </c>
      <c r="AM27" s="65" t="str">
        <f>IF(AND('Mapa final'!$Y$23="Muy Alta",'Mapa final'!$AA$23="Menor"),CONCATENATE("R2C",'Mapa final'!$O$23),"")</f>
        <v/>
      </c>
      <c r="AN27" s="91"/>
      <c r="AO27" s="387"/>
      <c r="AP27" s="388"/>
      <c r="AQ27" s="388"/>
      <c r="AR27" s="388"/>
      <c r="AS27" s="388"/>
      <c r="AT27" s="389"/>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row>
    <row r="28" spans="1:76" ht="15" customHeight="1" x14ac:dyDescent="0.25">
      <c r="A28" s="91"/>
      <c r="B28" s="306"/>
      <c r="C28" s="306"/>
      <c r="D28" s="307"/>
      <c r="E28" s="347"/>
      <c r="F28" s="348"/>
      <c r="G28" s="348"/>
      <c r="H28" s="348"/>
      <c r="I28" s="349"/>
      <c r="J28" s="75" t="str">
        <f>IF(AND('Mapa final'!$Y$24="Muy Alta",'Mapa final'!$AA$24="Menor"),CONCATENATE("R2C",'Mapa final'!$O$24),"")</f>
        <v/>
      </c>
      <c r="K28" s="76" t="str">
        <f>IF(AND('Mapa final'!$Y$25="Muy Alta",'Mapa final'!$AA$25="Menor"),CONCATENATE("R2C",'Mapa final'!$O$25),"")</f>
        <v/>
      </c>
      <c r="L28" s="76" t="str">
        <f>IF(AND('Mapa final'!$Y$26="Muy Alta",'Mapa final'!$AA$26="Menor"),CONCATENATE("R2C",'Mapa final'!$O$26),"")</f>
        <v/>
      </c>
      <c r="M28" s="76" t="str">
        <f>IF(AND('Mapa final'!$Y$27="Muy Alta",'Mapa final'!$AA$27="Menor"),CONCATENATE("R2C",'Mapa final'!$O$27),"")</f>
        <v/>
      </c>
      <c r="N28" s="76" t="str">
        <f>IF(AND('Mapa final'!$Y$28="Muy Alta",'Mapa final'!$AA$28="Menor"),CONCATENATE("R2C",'Mapa final'!$O$28),"")</f>
        <v/>
      </c>
      <c r="O28" s="77" t="str">
        <f>IF(AND('Mapa final'!$Y$30="Muy Alta",'Mapa final'!$AA$30="Menor"),CONCATENATE("R2C",'Mapa final'!$O$30),"")</f>
        <v/>
      </c>
      <c r="P28" s="75" t="str">
        <f>IF(AND('Mapa final'!$Y$24="Muy Alta",'Mapa final'!$AA$24="Menor"),CONCATENATE("R2C",'Mapa final'!$O$24),"")</f>
        <v/>
      </c>
      <c r="Q28" s="76" t="str">
        <f>IF(AND('Mapa final'!$Y$25="Muy Alta",'Mapa final'!$AA$25="Menor"),CONCATENATE("R2C",'Mapa final'!$O$25),"")</f>
        <v/>
      </c>
      <c r="R28" s="76" t="str">
        <f>IF(AND('Mapa final'!$Y$26="Muy Alta",'Mapa final'!$AA$26="Menor"),CONCATENATE("R2C",'Mapa final'!$O$26),"")</f>
        <v/>
      </c>
      <c r="S28" s="76" t="str">
        <f>IF(AND('Mapa final'!$Y$27="Muy Alta",'Mapa final'!$AA$27="Menor"),CONCATENATE("R2C",'Mapa final'!$O$27),"")</f>
        <v/>
      </c>
      <c r="T28" s="76" t="str">
        <f>IF(AND('Mapa final'!$Y$28="Muy Alta",'Mapa final'!$AA$28="Menor"),CONCATENATE("R2C",'Mapa final'!$O$28),"")</f>
        <v/>
      </c>
      <c r="U28" s="77" t="str">
        <f>IF(AND('Mapa final'!$Y$30="Muy Alta",'Mapa final'!$AA$30="Menor"),CONCATENATE("R2C",'Mapa final'!$O$30),"")</f>
        <v/>
      </c>
      <c r="V28" s="75" t="str">
        <f>IF(AND('Mapa final'!$Y$16="Media",'Mapa final'!$AA$16="Moderado"),CONCATENATE("R3C",'Mapa final'!$O$16),"")</f>
        <v>R3C1</v>
      </c>
      <c r="W28" s="76" t="str">
        <f>IF(AND('Mapa final'!$Y$25="Muy Alta",'Mapa final'!$AA$25="Menor"),CONCATENATE("R2C",'Mapa final'!$O$25),"")</f>
        <v/>
      </c>
      <c r="X28" s="76" t="str">
        <f>IF(AND('Mapa final'!$Y$26="Muy Alta",'Mapa final'!$AA$26="Menor"),CONCATENATE("R2C",'Mapa final'!$O$26),"")</f>
        <v/>
      </c>
      <c r="Y28" s="76" t="str">
        <f>IF(AND('Mapa final'!$Y$27="Muy Alta",'Mapa final'!$AA$27="Menor"),CONCATENATE("R2C",'Mapa final'!$O$27),"")</f>
        <v/>
      </c>
      <c r="Z28" s="76" t="str">
        <f>IF(AND('Mapa final'!$Y$28="Muy Alta",'Mapa final'!$AA$28="Menor"),CONCATENATE("R2C",'Mapa final'!$O$28),"")</f>
        <v/>
      </c>
      <c r="AA28" s="77" t="str">
        <f>IF(AND('Mapa final'!$Y$30="Muy Alta",'Mapa final'!$AA$30="Menor"),CONCATENATE("R2C",'Mapa final'!$O$30),"")</f>
        <v/>
      </c>
      <c r="AB28" s="60" t="str">
        <f>IF(AND('Mapa final'!$Y$24="Muy Alta",'Mapa final'!$AA$24="Menor"),CONCATENATE("R2C",'Mapa final'!$O$24),"")</f>
        <v/>
      </c>
      <c r="AC28" s="61" t="str">
        <f>IF(AND('Mapa final'!$Y$25="Muy Alta",'Mapa final'!$AA$25="Menor"),CONCATENATE("R2C",'Mapa final'!$O$25),"")</f>
        <v/>
      </c>
      <c r="AD28" s="61" t="str">
        <f>IF(AND('Mapa final'!$Y$26="Muy Alta",'Mapa final'!$AA$26="Menor"),CONCATENATE("R2C",'Mapa final'!$O$26),"")</f>
        <v/>
      </c>
      <c r="AE28" s="61" t="str">
        <f>IF(AND('Mapa final'!$Y$27="Muy Alta",'Mapa final'!$AA$27="Menor"),CONCATENATE("R2C",'Mapa final'!$O$27),"")</f>
        <v/>
      </c>
      <c r="AF28" s="61" t="str">
        <f>IF(AND('Mapa final'!$Y$28="Muy Alta",'Mapa final'!$AA$28="Menor"),CONCATENATE("R2C",'Mapa final'!$O$28),"")</f>
        <v/>
      </c>
      <c r="AG28" s="62" t="str">
        <f>IF(AND('Mapa final'!$Y$30="Muy Alta",'Mapa final'!$AA$30="Menor"),CONCATENATE("R2C",'Mapa final'!$O$30),"")</f>
        <v/>
      </c>
      <c r="AH28" s="63" t="str">
        <f>IF(AND('Mapa final'!$Y$24="Muy Alta",'Mapa final'!$AA$24="Menor"),CONCATENATE("R2C",'Mapa final'!$O$24),"")</f>
        <v/>
      </c>
      <c r="AI28" s="64" t="str">
        <f>IF(AND('Mapa final'!$Y$25="Muy Alta",'Mapa final'!$AA$25="Menor"),CONCATENATE("R2C",'Mapa final'!$O$25),"")</f>
        <v/>
      </c>
      <c r="AJ28" s="64" t="str">
        <f>IF(AND('Mapa final'!$Y$26="Muy Alta",'Mapa final'!$AA$26="Menor"),CONCATENATE("R2C",'Mapa final'!$O$26),"")</f>
        <v/>
      </c>
      <c r="AK28" s="64" t="str">
        <f>IF(AND('Mapa final'!$Y$27="Muy Alta",'Mapa final'!$AA$27="Menor"),CONCATENATE("R2C",'Mapa final'!$O$27),"")</f>
        <v/>
      </c>
      <c r="AL28" s="64" t="str">
        <f>IF(AND('Mapa final'!$Y$28="Muy Alta",'Mapa final'!$AA$28="Menor"),CONCATENATE("R2C",'Mapa final'!$O$28),"")</f>
        <v/>
      </c>
      <c r="AM28" s="65" t="str">
        <f>IF(AND('Mapa final'!$Y$30="Muy Alta",'Mapa final'!$AA$30="Menor"),CONCATENATE("R2C",'Mapa final'!$O$30),"")</f>
        <v/>
      </c>
      <c r="AN28" s="91"/>
      <c r="AO28" s="387"/>
      <c r="AP28" s="388"/>
      <c r="AQ28" s="388"/>
      <c r="AR28" s="388"/>
      <c r="AS28" s="388"/>
      <c r="AT28" s="389"/>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row>
    <row r="29" spans="1:76" ht="15" customHeight="1" x14ac:dyDescent="0.25">
      <c r="A29" s="91"/>
      <c r="B29" s="306"/>
      <c r="C29" s="306"/>
      <c r="D29" s="307"/>
      <c r="E29" s="347"/>
      <c r="F29" s="348"/>
      <c r="G29" s="348"/>
      <c r="H29" s="348"/>
      <c r="I29" s="349"/>
      <c r="J29" s="75" t="str">
        <f>IF(AND('Mapa final'!$Y$31="Muy Alta",'Mapa final'!$AA$31="Menor"),CONCATENATE("R2C",'Mapa final'!$O$31),"")</f>
        <v/>
      </c>
      <c r="K29" s="76" t="str">
        <f>IF(AND('Mapa final'!$Y$32="Muy Alta",'Mapa final'!$AA$32="Menor"),CONCATENATE("R2C",'Mapa final'!$O$32),"")</f>
        <v/>
      </c>
      <c r="L29" s="76" t="str">
        <f>IF(AND('Mapa final'!$Y$33="Muy Alta",'Mapa final'!$AA$33="Menor"),CONCATENATE("R2C",'Mapa final'!$O$33),"")</f>
        <v/>
      </c>
      <c r="M29" s="76" t="str">
        <f>IF(AND('Mapa final'!$Y$34="Muy Alta",'Mapa final'!$AA$34="Menor"),CONCATENATE("R2C",'Mapa final'!$O$34),"")</f>
        <v/>
      </c>
      <c r="N29" s="76" t="str">
        <f>IF(AND('Mapa final'!$Y$35="Muy Alta",'Mapa final'!$AA$35="Menor"),CONCATENATE("R2C",'Mapa final'!$O$35),"")</f>
        <v/>
      </c>
      <c r="O29" s="77" t="str">
        <f>IF(AND('Mapa final'!$Y$36="Muy Alta",'Mapa final'!$AA$36="Menor"),CONCATENATE("R2C",'Mapa final'!$O$36),"")</f>
        <v/>
      </c>
      <c r="P29" s="75" t="str">
        <f>IF(AND('Mapa final'!$Y$31="Muy Alta",'Mapa final'!$AA$31="Menor"),CONCATENATE("R2C",'Mapa final'!$O$31),"")</f>
        <v/>
      </c>
      <c r="Q29" s="76" t="str">
        <f>IF(AND('Mapa final'!$Y$32="Muy Alta",'Mapa final'!$AA$32="Menor"),CONCATENATE("R2C",'Mapa final'!$O$32),"")</f>
        <v/>
      </c>
      <c r="R29" s="76" t="str">
        <f>IF(AND('Mapa final'!$Y$33="Muy Alta",'Mapa final'!$AA$33="Menor"),CONCATENATE("R2C",'Mapa final'!$O$33),"")</f>
        <v/>
      </c>
      <c r="S29" s="76" t="str">
        <f>IF(AND('Mapa final'!$Y$34="Muy Alta",'Mapa final'!$AA$34="Menor"),CONCATENATE("R2C",'Mapa final'!$O$34),"")</f>
        <v/>
      </c>
      <c r="T29" s="76" t="str">
        <f>IF(AND('Mapa final'!$Y$35="Muy Alta",'Mapa final'!$AA$35="Menor"),CONCATENATE("R2C",'Mapa final'!$O$35),"")</f>
        <v/>
      </c>
      <c r="U29" s="77" t="str">
        <f>IF(AND('Mapa final'!$Y$36="Muy Alta",'Mapa final'!$AA$36="Menor"),CONCATENATE("R2C",'Mapa final'!$O$36),"")</f>
        <v/>
      </c>
      <c r="V29" s="75" t="str">
        <f>IF(AND('Mapa final'!$Y$31="Muy Alta",'Mapa final'!$AA$31="Menor"),CONCATENATE("R2C",'Mapa final'!$O$31),"")</f>
        <v/>
      </c>
      <c r="W29" s="76" t="str">
        <f>IF(AND('Mapa final'!$Y$32="Muy Alta",'Mapa final'!$AA$32="Menor"),CONCATENATE("R2C",'Mapa final'!$O$32),"")</f>
        <v/>
      </c>
      <c r="X29" s="76" t="str">
        <f>IF(AND('Mapa final'!$Y$33="Muy Alta",'Mapa final'!$AA$33="Menor"),CONCATENATE("R2C",'Mapa final'!$O$33),"")</f>
        <v/>
      </c>
      <c r="Y29" s="76" t="str">
        <f>IF(AND('Mapa final'!$Y$34="Muy Alta",'Mapa final'!$AA$34="Menor"),CONCATENATE("R2C",'Mapa final'!$O$34),"")</f>
        <v/>
      </c>
      <c r="Z29" s="76" t="str">
        <f>IF(AND('Mapa final'!$Y$35="Muy Alta",'Mapa final'!$AA$35="Menor"),CONCATENATE("R2C",'Mapa final'!$O$35),"")</f>
        <v/>
      </c>
      <c r="AA29" s="77" t="str">
        <f>IF(AND('Mapa final'!$Y$36="Muy Alta",'Mapa final'!$AA$36="Menor"),CONCATENATE("R2C",'Mapa final'!$O$36),"")</f>
        <v/>
      </c>
      <c r="AB29" s="60" t="str">
        <f>IF(AND('Mapa final'!$Y$31="Muy Alta",'Mapa final'!$AA$31="Menor"),CONCATENATE("R2C",'Mapa final'!$O$31),"")</f>
        <v/>
      </c>
      <c r="AC29" s="61" t="str">
        <f>IF(AND('Mapa final'!$Y$32="Muy Alta",'Mapa final'!$AA$32="Menor"),CONCATENATE("R2C",'Mapa final'!$O$32),"")</f>
        <v/>
      </c>
      <c r="AD29" s="61" t="str">
        <f>IF(AND('Mapa final'!$Y$33="Muy Alta",'Mapa final'!$AA$33="Menor"),CONCATENATE("R2C",'Mapa final'!$O$33),"")</f>
        <v/>
      </c>
      <c r="AE29" s="61" t="str">
        <f>IF(AND('Mapa final'!$Y$34="Muy Alta",'Mapa final'!$AA$34="Menor"),CONCATENATE("R2C",'Mapa final'!$O$34),"")</f>
        <v/>
      </c>
      <c r="AF29" s="61" t="str">
        <f>IF(AND('Mapa final'!$Y$35="Muy Alta",'Mapa final'!$AA$35="Menor"),CONCATENATE("R2C",'Mapa final'!$O$35),"")</f>
        <v/>
      </c>
      <c r="AG29" s="62" t="str">
        <f>IF(AND('Mapa final'!$Y$36="Muy Alta",'Mapa final'!$AA$36="Menor"),CONCATENATE("R2C",'Mapa final'!$O$36),"")</f>
        <v/>
      </c>
      <c r="AH29" s="63" t="str">
        <f>IF(AND('Mapa final'!$Y$31="Muy Alta",'Mapa final'!$AA$31="Menor"),CONCATENATE("R2C",'Mapa final'!$O$31),"")</f>
        <v/>
      </c>
      <c r="AI29" s="64" t="str">
        <f>IF(AND('Mapa final'!$Y$32="Muy Alta",'Mapa final'!$AA$32="Menor"),CONCATENATE("R2C",'Mapa final'!$O$32),"")</f>
        <v/>
      </c>
      <c r="AJ29" s="64" t="str">
        <f>IF(AND('Mapa final'!$Y$33="Muy Alta",'Mapa final'!$AA$33="Menor"),CONCATENATE("R2C",'Mapa final'!$O$33),"")</f>
        <v/>
      </c>
      <c r="AK29" s="64" t="str">
        <f>IF(AND('Mapa final'!$Y$34="Muy Alta",'Mapa final'!$AA$34="Menor"),CONCATENATE("R2C",'Mapa final'!$O$34),"")</f>
        <v/>
      </c>
      <c r="AL29" s="64" t="str">
        <f>IF(AND('Mapa final'!$Y$35="Muy Alta",'Mapa final'!$AA$35="Menor"),CONCATENATE("R2C",'Mapa final'!$O$35),"")</f>
        <v/>
      </c>
      <c r="AM29" s="65" t="str">
        <f>IF(AND('Mapa final'!$Y$36="Muy Alta",'Mapa final'!$AA$36="Menor"),CONCATENATE("R2C",'Mapa final'!$O$36),"")</f>
        <v/>
      </c>
      <c r="AN29" s="91"/>
      <c r="AO29" s="387"/>
      <c r="AP29" s="388"/>
      <c r="AQ29" s="388"/>
      <c r="AR29" s="388"/>
      <c r="AS29" s="388"/>
      <c r="AT29" s="389"/>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row>
    <row r="30" spans="1:76" ht="15" customHeight="1" x14ac:dyDescent="0.25">
      <c r="A30" s="91"/>
      <c r="B30" s="306"/>
      <c r="C30" s="306"/>
      <c r="D30" s="307"/>
      <c r="E30" s="347"/>
      <c r="F30" s="348"/>
      <c r="G30" s="348"/>
      <c r="H30" s="348"/>
      <c r="I30" s="349"/>
      <c r="J30" s="75" t="str">
        <f>IF(AND('Mapa final'!$Y$37="Muy Alta",'Mapa final'!$AA$37="Menor"),CONCATENATE("R2C",'Mapa final'!$O$37),"")</f>
        <v/>
      </c>
      <c r="K30" s="76" t="str">
        <f>IF(AND('Mapa final'!$Y$38="Muy Alta",'Mapa final'!$AA$38="Menor"),CONCATENATE("R2C",'Mapa final'!$O$38),"")</f>
        <v/>
      </c>
      <c r="L30" s="76" t="str">
        <f>IF(AND('Mapa final'!$Y$39="Muy Alta",'Mapa final'!$AA$39="Menor"),CONCATENATE("R2C",'Mapa final'!$O$39),"")</f>
        <v/>
      </c>
      <c r="M30" s="76" t="str">
        <f>IF(AND('Mapa final'!$Y$40="Muy Alta",'Mapa final'!$AA$40="Menor"),CONCATENATE("R2C",'Mapa final'!$O$40),"")</f>
        <v/>
      </c>
      <c r="N30" s="76" t="str">
        <f>IF(AND('Mapa final'!$Y$41="Muy Alta",'Mapa final'!$AA$41="Menor"),CONCATENATE("R2C",'Mapa final'!$O$42),"")</f>
        <v/>
      </c>
      <c r="O30" s="77" t="str">
        <f>IF(AND('Mapa final'!$Y$43="Muy Alta",'Mapa final'!$AA$43="Menor"),CONCATENATE("R2C",'Mapa final'!$O$43),"")</f>
        <v/>
      </c>
      <c r="P30" s="75" t="str">
        <f>IF(AND('Mapa final'!$Y$37="Muy Alta",'Mapa final'!$AA$37="Menor"),CONCATENATE("R2C",'Mapa final'!$O$37),"")</f>
        <v/>
      </c>
      <c r="Q30" s="76" t="str">
        <f>IF(AND('Mapa final'!$Y$38="Muy Alta",'Mapa final'!$AA$38="Menor"),CONCATENATE("R2C",'Mapa final'!$O$38),"")</f>
        <v/>
      </c>
      <c r="R30" s="76" t="str">
        <f>IF(AND('Mapa final'!$Y$39="Muy Alta",'Mapa final'!$AA$39="Menor"),CONCATENATE("R2C",'Mapa final'!$O$39),"")</f>
        <v/>
      </c>
      <c r="S30" s="76" t="str">
        <f>IF(AND('Mapa final'!$Y$40="Muy Alta",'Mapa final'!$AA$40="Menor"),CONCATENATE("R2C",'Mapa final'!$O$40),"")</f>
        <v/>
      </c>
      <c r="T30" s="76" t="str">
        <f>IF(AND('Mapa final'!$Y$41="Muy Alta",'Mapa final'!$AA$41="Menor"),CONCATENATE("R2C",'Mapa final'!$O$42),"")</f>
        <v/>
      </c>
      <c r="U30" s="77" t="str">
        <f>IF(AND('Mapa final'!$Y$43="Muy Alta",'Mapa final'!$AA$43="Menor"),CONCATENATE("R2C",'Mapa final'!$O$43),"")</f>
        <v/>
      </c>
      <c r="V30" s="75" t="str">
        <f>IF(AND('Mapa final'!$Y$37="Muy Alta",'Mapa final'!$AA$37="Menor"),CONCATENATE("R2C",'Mapa final'!$O$37),"")</f>
        <v/>
      </c>
      <c r="W30" s="76" t="str">
        <f>IF(AND('Mapa final'!$Y$38="Muy Alta",'Mapa final'!$AA$38="Menor"),CONCATENATE("R2C",'Mapa final'!$O$38),"")</f>
        <v/>
      </c>
      <c r="X30" s="76" t="str">
        <f>IF(AND('Mapa final'!$Y$39="Muy Alta",'Mapa final'!$AA$39="Menor"),CONCATENATE("R2C",'Mapa final'!$O$39),"")</f>
        <v/>
      </c>
      <c r="Y30" s="76" t="str">
        <f>IF(AND('Mapa final'!$Y$40="Muy Alta",'Mapa final'!$AA$40="Menor"),CONCATENATE("R2C",'Mapa final'!$O$40),"")</f>
        <v/>
      </c>
      <c r="Z30" s="76" t="str">
        <f>IF(AND('Mapa final'!$Y$41="Muy Alta",'Mapa final'!$AA$41="Menor"),CONCATENATE("R2C",'Mapa final'!$O$42),"")</f>
        <v/>
      </c>
      <c r="AA30" s="77" t="str">
        <f>IF(AND('Mapa final'!$Y$43="Muy Alta",'Mapa final'!$AA$43="Menor"),CONCATENATE("R2C",'Mapa final'!$O$43),"")</f>
        <v/>
      </c>
      <c r="AB30" s="60" t="str">
        <f>IF(AND('Mapa final'!$Y$37="Muy Alta",'Mapa final'!$AA$37="Menor"),CONCATENATE("R2C",'Mapa final'!$O$37),"")</f>
        <v/>
      </c>
      <c r="AC30" s="61" t="str">
        <f>IF(AND('Mapa final'!$Y$38="Muy Alta",'Mapa final'!$AA$38="Menor"),CONCATENATE("R2C",'Mapa final'!$O$38),"")</f>
        <v/>
      </c>
      <c r="AD30" s="61" t="str">
        <f>IF(AND('Mapa final'!$Y$39="Muy Alta",'Mapa final'!$AA$39="Menor"),CONCATENATE("R2C",'Mapa final'!$O$39),"")</f>
        <v/>
      </c>
      <c r="AE30" s="61" t="str">
        <f>IF(AND('Mapa final'!$Y$40="Muy Alta",'Mapa final'!$AA$40="Menor"),CONCATENATE("R2C",'Mapa final'!$O$40),"")</f>
        <v/>
      </c>
      <c r="AF30" s="61" t="str">
        <f>IF(AND('Mapa final'!$Y$41="Muy Alta",'Mapa final'!$AA$41="Menor"),CONCATENATE("R2C",'Mapa final'!$O$42),"")</f>
        <v/>
      </c>
      <c r="AG30" s="62" t="str">
        <f>IF(AND('Mapa final'!$Y$43="Muy Alta",'Mapa final'!$AA$43="Menor"),CONCATENATE("R2C",'Mapa final'!$O$43),"")</f>
        <v/>
      </c>
      <c r="AH30" s="63" t="str">
        <f>IF(AND('Mapa final'!$Y$37="Muy Alta",'Mapa final'!$AA$37="Menor"),CONCATENATE("R2C",'Mapa final'!$O$37),"")</f>
        <v/>
      </c>
      <c r="AI30" s="64" t="str">
        <f>IF(AND('Mapa final'!$Y$38="Muy Alta",'Mapa final'!$AA$38="Menor"),CONCATENATE("R2C",'Mapa final'!$O$38),"")</f>
        <v/>
      </c>
      <c r="AJ30" s="64" t="str">
        <f>IF(AND('Mapa final'!$Y$39="Muy Alta",'Mapa final'!$AA$39="Menor"),CONCATENATE("R2C",'Mapa final'!$O$39),"")</f>
        <v/>
      </c>
      <c r="AK30" s="64" t="str">
        <f>IF(AND('Mapa final'!$Y$40="Muy Alta",'Mapa final'!$AA$40="Menor"),CONCATENATE("R2C",'Mapa final'!$O$40),"")</f>
        <v/>
      </c>
      <c r="AL30" s="64" t="str">
        <f>IF(AND('Mapa final'!$Y$41="Muy Alta",'Mapa final'!$AA$41="Menor"),CONCATENATE("R2C",'Mapa final'!$O$42),"")</f>
        <v/>
      </c>
      <c r="AM30" s="65" t="str">
        <f>IF(AND('Mapa final'!$Y$43="Muy Alta",'Mapa final'!$AA$43="Menor"),CONCATENATE("R2C",'Mapa final'!$O$43),"")</f>
        <v/>
      </c>
      <c r="AN30" s="91"/>
      <c r="AO30" s="387"/>
      <c r="AP30" s="388"/>
      <c r="AQ30" s="388"/>
      <c r="AR30" s="388"/>
      <c r="AS30" s="388"/>
      <c r="AT30" s="389"/>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row>
    <row r="31" spans="1:76" ht="15" customHeight="1" x14ac:dyDescent="0.25">
      <c r="A31" s="91"/>
      <c r="B31" s="306"/>
      <c r="C31" s="306"/>
      <c r="D31" s="307"/>
      <c r="E31" s="347"/>
      <c r="F31" s="348"/>
      <c r="G31" s="348"/>
      <c r="H31" s="348"/>
      <c r="I31" s="349"/>
      <c r="J31" s="75" t="str">
        <f>IF(AND('Mapa final'!$Y$44="Muy Alta",'Mapa final'!$AA$44="Menor"),CONCATENATE("R2C",'Mapa final'!$O$44),"")</f>
        <v/>
      </c>
      <c r="K31" s="76" t="str">
        <f>IF(AND('Mapa final'!$Y$45="Muy Alta",'Mapa final'!$AA$45="Menor"),CONCATENATE("R2C",'Mapa final'!$O$45),"")</f>
        <v/>
      </c>
      <c r="L31" s="76" t="str">
        <f>IF(AND('Mapa final'!$Y$46="Muy Alta",'Mapa final'!$AA$46="Menor"),CONCATENATE("R2C",'Mapa final'!$O$46),"")</f>
        <v/>
      </c>
      <c r="M31" s="76" t="str">
        <f>IF(AND('Mapa final'!$Y$47="Muy Alta",'Mapa final'!$AA$47="Menor"),CONCATENATE("R2C",'Mapa final'!$O$47),"")</f>
        <v/>
      </c>
      <c r="N31" s="76" t="str">
        <f>IF(AND('Mapa final'!$Y$48="Muy Alta",'Mapa final'!$AA$48="Menor"),CONCATENATE("R2C",'Mapa final'!$O$48),"")</f>
        <v/>
      </c>
      <c r="O31" s="77" t="str">
        <f>IF(AND('Mapa final'!$Y$49="Muy Alta",'Mapa final'!$AA$49="Menor"),CONCATENATE("R2C",'Mapa final'!$O$49),"")</f>
        <v/>
      </c>
      <c r="P31" s="75" t="str">
        <f>IF(AND('Mapa final'!$Y$44="Muy Alta",'Mapa final'!$AA$44="Menor"),CONCATENATE("R2C",'Mapa final'!$O$44),"")</f>
        <v/>
      </c>
      <c r="Q31" s="76" t="str">
        <f>IF(AND('Mapa final'!$Y$45="Muy Alta",'Mapa final'!$AA$45="Menor"),CONCATENATE("R2C",'Mapa final'!$O$45),"")</f>
        <v/>
      </c>
      <c r="R31" s="76" t="str">
        <f>IF(AND('Mapa final'!$Y$46="Muy Alta",'Mapa final'!$AA$46="Menor"),CONCATENATE("R2C",'Mapa final'!$O$46),"")</f>
        <v/>
      </c>
      <c r="S31" s="76" t="str">
        <f>IF(AND('Mapa final'!$Y$47="Muy Alta",'Mapa final'!$AA$47="Menor"),CONCATENATE("R2C",'Mapa final'!$O$47),"")</f>
        <v/>
      </c>
      <c r="T31" s="76" t="str">
        <f>IF(AND('Mapa final'!$Y$48="Muy Alta",'Mapa final'!$AA$48="Menor"),CONCATENATE("R2C",'Mapa final'!$O$48),"")</f>
        <v/>
      </c>
      <c r="U31" s="77" t="str">
        <f>IF(AND('Mapa final'!$Y$49="Muy Alta",'Mapa final'!$AA$49="Menor"),CONCATENATE("R2C",'Mapa final'!$O$49),"")</f>
        <v/>
      </c>
      <c r="V31" s="75" t="str">
        <f>IF(AND('Mapa final'!$Y$44="Muy Alta",'Mapa final'!$AA$44="Menor"),CONCATENATE("R2C",'Mapa final'!$O$44),"")</f>
        <v/>
      </c>
      <c r="W31" s="76" t="str">
        <f>IF(AND('Mapa final'!$Y$45="Muy Alta",'Mapa final'!$AA$45="Menor"),CONCATENATE("R2C",'Mapa final'!$O$45),"")</f>
        <v/>
      </c>
      <c r="X31" s="76" t="str">
        <f>IF(AND('Mapa final'!$Y$46="Muy Alta",'Mapa final'!$AA$46="Menor"),CONCATENATE("R2C",'Mapa final'!$O$46),"")</f>
        <v/>
      </c>
      <c r="Y31" s="76" t="str">
        <f>IF(AND('Mapa final'!$Y$47="Muy Alta",'Mapa final'!$AA$47="Menor"),CONCATENATE("R2C",'Mapa final'!$O$47),"")</f>
        <v/>
      </c>
      <c r="Z31" s="76" t="str">
        <f>IF(AND('Mapa final'!$Y$48="Muy Alta",'Mapa final'!$AA$48="Menor"),CONCATENATE("R2C",'Mapa final'!$O$48),"")</f>
        <v/>
      </c>
      <c r="AA31" s="77" t="str">
        <f>IF(AND('Mapa final'!$Y$49="Muy Alta",'Mapa final'!$AA$49="Menor"),CONCATENATE("R2C",'Mapa final'!$O$49),"")</f>
        <v/>
      </c>
      <c r="AB31" s="60" t="str">
        <f>IF(AND('Mapa final'!$Y$44="Muy Alta",'Mapa final'!$AA$44="Menor"),CONCATENATE("R2C",'Mapa final'!$O$44),"")</f>
        <v/>
      </c>
      <c r="AC31" s="61" t="str">
        <f>IF(AND('Mapa final'!$Y$45="Muy Alta",'Mapa final'!$AA$45="Menor"),CONCATENATE("R2C",'Mapa final'!$O$45),"")</f>
        <v/>
      </c>
      <c r="AD31" s="61" t="str">
        <f>IF(AND('Mapa final'!$Y$46="Muy Alta",'Mapa final'!$AA$46="Menor"),CONCATENATE("R2C",'Mapa final'!$O$46),"")</f>
        <v/>
      </c>
      <c r="AE31" s="61" t="str">
        <f>IF(AND('Mapa final'!$Y$47="Muy Alta",'Mapa final'!$AA$47="Menor"),CONCATENATE("R2C",'Mapa final'!$O$47),"")</f>
        <v/>
      </c>
      <c r="AF31" s="61" t="str">
        <f>IF(AND('Mapa final'!$Y$48="Muy Alta",'Mapa final'!$AA$48="Menor"),CONCATENATE("R2C",'Mapa final'!$O$48),"")</f>
        <v/>
      </c>
      <c r="AG31" s="62" t="str">
        <f>IF(AND('Mapa final'!$Y$49="Muy Alta",'Mapa final'!$AA$49="Menor"),CONCATENATE("R2C",'Mapa final'!$O$49),"")</f>
        <v/>
      </c>
      <c r="AH31" s="63" t="str">
        <f>IF(AND('Mapa final'!$Y$44="Muy Alta",'Mapa final'!$AA$44="Menor"),CONCATENATE("R2C",'Mapa final'!$O$44),"")</f>
        <v/>
      </c>
      <c r="AI31" s="64" t="str">
        <f>IF(AND('Mapa final'!$Y$45="Muy Alta",'Mapa final'!$AA$45="Menor"),CONCATENATE("R2C",'Mapa final'!$O$45),"")</f>
        <v/>
      </c>
      <c r="AJ31" s="64" t="str">
        <f>IF(AND('Mapa final'!$Y$46="Muy Alta",'Mapa final'!$AA$46="Menor"),CONCATENATE("R2C",'Mapa final'!$O$46),"")</f>
        <v/>
      </c>
      <c r="AK31" s="64" t="str">
        <f>IF(AND('Mapa final'!$Y$47="Muy Alta",'Mapa final'!$AA$47="Menor"),CONCATENATE("R2C",'Mapa final'!$O$47),"")</f>
        <v/>
      </c>
      <c r="AL31" s="64" t="str">
        <f>IF(AND('Mapa final'!$Y$48="Muy Alta",'Mapa final'!$AA$48="Menor"),CONCATENATE("R2C",'Mapa final'!$O$48),"")</f>
        <v/>
      </c>
      <c r="AM31" s="65" t="str">
        <f>IF(AND('Mapa final'!$Y$49="Muy Alta",'Mapa final'!$AA$49="Menor"),CONCATENATE("R2C",'Mapa final'!$O$49),"")</f>
        <v/>
      </c>
      <c r="AN31" s="91"/>
      <c r="AO31" s="387"/>
      <c r="AP31" s="388"/>
      <c r="AQ31" s="388"/>
      <c r="AR31" s="388"/>
      <c r="AS31" s="388"/>
      <c r="AT31" s="389"/>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row>
    <row r="32" spans="1:76" ht="15" customHeight="1" x14ac:dyDescent="0.25">
      <c r="A32" s="91"/>
      <c r="B32" s="306"/>
      <c r="C32" s="306"/>
      <c r="D32" s="307"/>
      <c r="E32" s="347"/>
      <c r="F32" s="348"/>
      <c r="G32" s="348"/>
      <c r="H32" s="348"/>
      <c r="I32" s="349"/>
      <c r="J32" s="75" t="str">
        <f>IF(AND('Mapa final'!$Y$50="Muy Alta",'Mapa final'!$AA$50="Menor"),CONCATENATE("R2C",'Mapa final'!$O$50),"")</f>
        <v/>
      </c>
      <c r="K32" s="76" t="str">
        <f>IF(AND('Mapa final'!$Y$51="Muy Alta",'Mapa final'!$AA$51="Menor"),CONCATENATE("R2C",'Mapa final'!$O$51),"")</f>
        <v/>
      </c>
      <c r="L32" s="76" t="str">
        <f>IF(AND('Mapa final'!$Y$52="Muy Alta",'Mapa final'!$AA$52="Menor"),CONCATENATE("R2C",'Mapa final'!$O$52),"")</f>
        <v/>
      </c>
      <c r="M32" s="76" t="str">
        <f>IF(AND('Mapa final'!$Y$53="Muy Alta",'Mapa final'!$AA$53="Menor"),CONCATENATE("R2C",'Mapa final'!$O$53),"")</f>
        <v/>
      </c>
      <c r="N32" s="76" t="str">
        <f>IF(AND('Mapa final'!$Y$54="Muy Alta",'Mapa final'!$AA$54="Menor"),CONCATENATE("R2C",'Mapa final'!$O$54),"")</f>
        <v/>
      </c>
      <c r="O32" s="77" t="str">
        <f>IF(AND('Mapa final'!$Y$55="Muy Alta",'Mapa final'!$AA$55="Menor"),CONCATENATE("R2C",'Mapa final'!$O$55),"")</f>
        <v/>
      </c>
      <c r="P32" s="75" t="str">
        <f>IF(AND('Mapa final'!$Y$50="Muy Alta",'Mapa final'!$AA$50="Menor"),CONCATENATE("R2C",'Mapa final'!$O$50),"")</f>
        <v/>
      </c>
      <c r="Q32" s="76" t="str">
        <f>IF(AND('Mapa final'!$Y$51="Muy Alta",'Mapa final'!$AA$51="Menor"),CONCATENATE("R2C",'Mapa final'!$O$51),"")</f>
        <v/>
      </c>
      <c r="R32" s="76" t="str">
        <f>IF(AND('Mapa final'!$Y$52="Muy Alta",'Mapa final'!$AA$52="Menor"),CONCATENATE("R2C",'Mapa final'!$O$52),"")</f>
        <v/>
      </c>
      <c r="S32" s="76" t="str">
        <f>IF(AND('Mapa final'!$Y$53="Muy Alta",'Mapa final'!$AA$53="Menor"),CONCATENATE("R2C",'Mapa final'!$O$53),"")</f>
        <v/>
      </c>
      <c r="T32" s="76" t="str">
        <f>IF(AND('Mapa final'!$Y$54="Muy Alta",'Mapa final'!$AA$54="Menor"),CONCATENATE("R2C",'Mapa final'!$O$54),"")</f>
        <v/>
      </c>
      <c r="U32" s="77" t="str">
        <f>IF(AND('Mapa final'!$Y$55="Muy Alta",'Mapa final'!$AA$55="Menor"),CONCATENATE("R2C",'Mapa final'!$O$55),"")</f>
        <v/>
      </c>
      <c r="V32" s="75" t="str">
        <f>IF(AND('Mapa final'!$Y$50="Muy Alta",'Mapa final'!$AA$50="Menor"),CONCATENATE("R2C",'Mapa final'!$O$50),"")</f>
        <v/>
      </c>
      <c r="W32" s="76" t="str">
        <f>IF(AND('Mapa final'!$Y$51="Muy Alta",'Mapa final'!$AA$51="Menor"),CONCATENATE("R2C",'Mapa final'!$O$51),"")</f>
        <v/>
      </c>
      <c r="X32" s="76" t="str">
        <f>IF(AND('Mapa final'!$Y$52="Muy Alta",'Mapa final'!$AA$52="Menor"),CONCATENATE("R2C",'Mapa final'!$O$52),"")</f>
        <v/>
      </c>
      <c r="Y32" s="76" t="str">
        <f>IF(AND('Mapa final'!$Y$53="Muy Alta",'Mapa final'!$AA$53="Menor"),CONCATENATE("R2C",'Mapa final'!$O$53),"")</f>
        <v/>
      </c>
      <c r="Z32" s="76" t="str">
        <f>IF(AND('Mapa final'!$Y$54="Muy Alta",'Mapa final'!$AA$54="Menor"),CONCATENATE("R2C",'Mapa final'!$O$54),"")</f>
        <v/>
      </c>
      <c r="AA32" s="77" t="str">
        <f>IF(AND('Mapa final'!$Y$55="Muy Alta",'Mapa final'!$AA$55="Menor"),CONCATENATE("R2C",'Mapa final'!$O$55),"")</f>
        <v/>
      </c>
      <c r="AB32" s="60" t="str">
        <f>IF(AND('Mapa final'!$Y$50="Muy Alta",'Mapa final'!$AA$50="Menor"),CONCATENATE("R2C",'Mapa final'!$O$50),"")</f>
        <v/>
      </c>
      <c r="AC32" s="61" t="str">
        <f>IF(AND('Mapa final'!$Y$51="Muy Alta",'Mapa final'!$AA$51="Menor"),CONCATENATE("R2C",'Mapa final'!$O$51),"")</f>
        <v/>
      </c>
      <c r="AD32" s="61" t="str">
        <f>IF(AND('Mapa final'!$Y$52="Muy Alta",'Mapa final'!$AA$52="Menor"),CONCATENATE("R2C",'Mapa final'!$O$52),"")</f>
        <v/>
      </c>
      <c r="AE32" s="61" t="str">
        <f>IF(AND('Mapa final'!$Y$53="Muy Alta",'Mapa final'!$AA$53="Menor"),CONCATENATE("R2C",'Mapa final'!$O$53),"")</f>
        <v/>
      </c>
      <c r="AF32" s="61" t="str">
        <f>IF(AND('Mapa final'!$Y$54="Muy Alta",'Mapa final'!$AA$54="Menor"),CONCATENATE("R2C",'Mapa final'!$O$54),"")</f>
        <v/>
      </c>
      <c r="AG32" s="62" t="str">
        <f>IF(AND('Mapa final'!$Y$55="Muy Alta",'Mapa final'!$AA$55="Menor"),CONCATENATE("R2C",'Mapa final'!$O$55),"")</f>
        <v/>
      </c>
      <c r="AH32" s="63" t="str">
        <f>IF(AND('Mapa final'!$Y$50="Muy Alta",'Mapa final'!$AA$50="Menor"),CONCATENATE("R2C",'Mapa final'!$O$50),"")</f>
        <v/>
      </c>
      <c r="AI32" s="64" t="str">
        <f>IF(AND('Mapa final'!$Y$51="Muy Alta",'Mapa final'!$AA$51="Menor"),CONCATENATE("R2C",'Mapa final'!$O$51),"")</f>
        <v/>
      </c>
      <c r="AJ32" s="64" t="str">
        <f>IF(AND('Mapa final'!$Y$52="Muy Alta",'Mapa final'!$AA$52="Menor"),CONCATENATE("R2C",'Mapa final'!$O$52),"")</f>
        <v/>
      </c>
      <c r="AK32" s="64" t="str">
        <f>IF(AND('Mapa final'!$Y$53="Muy Alta",'Mapa final'!$AA$53="Menor"),CONCATENATE("R2C",'Mapa final'!$O$53),"")</f>
        <v/>
      </c>
      <c r="AL32" s="64" t="str">
        <f>IF(AND('Mapa final'!$Y$54="Muy Alta",'Mapa final'!$AA$54="Menor"),CONCATENATE("R2C",'Mapa final'!$O$54),"")</f>
        <v/>
      </c>
      <c r="AM32" s="65" t="str">
        <f>IF(AND('Mapa final'!$Y$55="Muy Alta",'Mapa final'!$AA$55="Menor"),CONCATENATE("R2C",'Mapa final'!$O$55),"")</f>
        <v/>
      </c>
      <c r="AN32" s="91"/>
      <c r="AO32" s="387"/>
      <c r="AP32" s="388"/>
      <c r="AQ32" s="388"/>
      <c r="AR32" s="388"/>
      <c r="AS32" s="388"/>
      <c r="AT32" s="389"/>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row>
    <row r="33" spans="1:80" ht="15" customHeight="1" x14ac:dyDescent="0.25">
      <c r="A33" s="91"/>
      <c r="B33" s="306"/>
      <c r="C33" s="306"/>
      <c r="D33" s="307"/>
      <c r="E33" s="347"/>
      <c r="F33" s="348"/>
      <c r="G33" s="348"/>
      <c r="H33" s="348"/>
      <c r="I33" s="349"/>
      <c r="J33" s="75" t="str">
        <f>IF(AND('Mapa final'!$Y$56="Muy Alta",'Mapa final'!$AA$56="Menor"),CONCATENATE("R2C",'Mapa final'!$O$56),"")</f>
        <v/>
      </c>
      <c r="K33" s="76" t="str">
        <f>IF(AND('Mapa final'!$Y$57="Muy Alta",'Mapa final'!$AA$57="Menor"),CONCATENATE("R2C",'Mapa final'!$O$57),"")</f>
        <v/>
      </c>
      <c r="L33" s="76" t="str">
        <f>IF(AND('Mapa final'!$Y$58="Muy Alta",'Mapa final'!$AA$58="Menor"),CONCATENATE("R2C",'Mapa final'!$O$58),"")</f>
        <v/>
      </c>
      <c r="M33" s="76" t="str">
        <f>IF(AND('Mapa final'!$Y$59="Muy Alta",'Mapa final'!$AA$59="Menor"),CONCATENATE("R2C",'Mapa final'!$O$59),"")</f>
        <v/>
      </c>
      <c r="N33" s="76" t="str">
        <f>IF(AND('Mapa final'!$Y$60="Muy Alta",'Mapa final'!$AA$60="Menor"),CONCATENATE("R2C",'Mapa final'!$O$60),"")</f>
        <v/>
      </c>
      <c r="O33" s="77" t="str">
        <f>IF(AND('Mapa final'!$Y$61="Muy Alta",'Mapa final'!$AA$61="Menor"),CONCATENATE("R2C",'Mapa final'!$O$61),"")</f>
        <v/>
      </c>
      <c r="P33" s="75" t="str">
        <f>IF(AND('Mapa final'!$Y$56="Muy Alta",'Mapa final'!$AA$56="Menor"),CONCATENATE("R2C",'Mapa final'!$O$56),"")</f>
        <v/>
      </c>
      <c r="Q33" s="76" t="str">
        <f>IF(AND('Mapa final'!$Y$57="Muy Alta",'Mapa final'!$AA$57="Menor"),CONCATENATE("R2C",'Mapa final'!$O$57),"")</f>
        <v/>
      </c>
      <c r="R33" s="76" t="str">
        <f>IF(AND('Mapa final'!$Y$58="Muy Alta",'Mapa final'!$AA$58="Menor"),CONCATENATE("R2C",'Mapa final'!$O$58),"")</f>
        <v/>
      </c>
      <c r="S33" s="76" t="str">
        <f>IF(AND('Mapa final'!$Y$59="Muy Alta",'Mapa final'!$AA$59="Menor"),CONCATENATE("R2C",'Mapa final'!$O$59),"")</f>
        <v/>
      </c>
      <c r="T33" s="76" t="str">
        <f>IF(AND('Mapa final'!$Y$60="Muy Alta",'Mapa final'!$AA$60="Menor"),CONCATENATE("R2C",'Mapa final'!$O$60),"")</f>
        <v/>
      </c>
      <c r="U33" s="77" t="str">
        <f>IF(AND('Mapa final'!$Y$61="Muy Alta",'Mapa final'!$AA$61="Menor"),CONCATENATE("R2C",'Mapa final'!$O$61),"")</f>
        <v/>
      </c>
      <c r="V33" s="75" t="str">
        <f>IF(AND('Mapa final'!$Y$56="Muy Alta",'Mapa final'!$AA$56="Menor"),CONCATENATE("R2C",'Mapa final'!$O$56),"")</f>
        <v/>
      </c>
      <c r="W33" s="76" t="str">
        <f>IF(AND('Mapa final'!$Y$57="Muy Alta",'Mapa final'!$AA$57="Menor"),CONCATENATE("R2C",'Mapa final'!$O$57),"")</f>
        <v/>
      </c>
      <c r="X33" s="76" t="str">
        <f>IF(AND('Mapa final'!$Y$58="Muy Alta",'Mapa final'!$AA$58="Menor"),CONCATENATE("R2C",'Mapa final'!$O$58),"")</f>
        <v/>
      </c>
      <c r="Y33" s="76" t="str">
        <f>IF(AND('Mapa final'!$Y$59="Muy Alta",'Mapa final'!$AA$59="Menor"),CONCATENATE("R2C",'Mapa final'!$O$59),"")</f>
        <v/>
      </c>
      <c r="Z33" s="76" t="str">
        <f>IF(AND('Mapa final'!$Y$60="Muy Alta",'Mapa final'!$AA$60="Menor"),CONCATENATE("R2C",'Mapa final'!$O$60),"")</f>
        <v/>
      </c>
      <c r="AA33" s="77" t="str">
        <f>IF(AND('Mapa final'!$Y$61="Muy Alta",'Mapa final'!$AA$61="Menor"),CONCATENATE("R2C",'Mapa final'!$O$61),"")</f>
        <v/>
      </c>
      <c r="AB33" s="60" t="str">
        <f>IF(AND('Mapa final'!$Y$56="Muy Alta",'Mapa final'!$AA$56="Menor"),CONCATENATE("R2C",'Mapa final'!$O$56),"")</f>
        <v/>
      </c>
      <c r="AC33" s="61" t="str">
        <f>IF(AND('Mapa final'!$Y$57="Muy Alta",'Mapa final'!$AA$57="Menor"),CONCATENATE("R2C",'Mapa final'!$O$57),"")</f>
        <v/>
      </c>
      <c r="AD33" s="61" t="str">
        <f>IF(AND('Mapa final'!$Y$58="Muy Alta",'Mapa final'!$AA$58="Menor"),CONCATENATE("R2C",'Mapa final'!$O$58),"")</f>
        <v/>
      </c>
      <c r="AE33" s="61" t="str">
        <f>IF(AND('Mapa final'!$Y$59="Muy Alta",'Mapa final'!$AA$59="Menor"),CONCATENATE("R2C",'Mapa final'!$O$59),"")</f>
        <v/>
      </c>
      <c r="AF33" s="61" t="str">
        <f>IF(AND('Mapa final'!$Y$60="Muy Alta",'Mapa final'!$AA$60="Menor"),CONCATENATE("R2C",'Mapa final'!$O$60),"")</f>
        <v/>
      </c>
      <c r="AG33" s="62" t="str">
        <f>IF(AND('Mapa final'!$Y$61="Muy Alta",'Mapa final'!$AA$61="Menor"),CONCATENATE("R2C",'Mapa final'!$O$61),"")</f>
        <v/>
      </c>
      <c r="AH33" s="63" t="str">
        <f>IF(AND('Mapa final'!$Y$56="Muy Alta",'Mapa final'!$AA$56="Menor"),CONCATENATE("R2C",'Mapa final'!$O$56),"")</f>
        <v/>
      </c>
      <c r="AI33" s="64" t="str">
        <f>IF(AND('Mapa final'!$Y$57="Muy Alta",'Mapa final'!$AA$57="Menor"),CONCATENATE("R2C",'Mapa final'!$O$57),"")</f>
        <v/>
      </c>
      <c r="AJ33" s="64" t="str">
        <f>IF(AND('Mapa final'!$Y$58="Muy Alta",'Mapa final'!$AA$58="Menor"),CONCATENATE("R2C",'Mapa final'!$O$58),"")</f>
        <v/>
      </c>
      <c r="AK33" s="64" t="str">
        <f>IF(AND('Mapa final'!$Y$59="Muy Alta",'Mapa final'!$AA$59="Menor"),CONCATENATE("R2C",'Mapa final'!$O$59),"")</f>
        <v/>
      </c>
      <c r="AL33" s="64" t="str">
        <f>IF(AND('Mapa final'!$Y$60="Muy Alta",'Mapa final'!$AA$60="Menor"),CONCATENATE("R2C",'Mapa final'!$O$60),"")</f>
        <v/>
      </c>
      <c r="AM33" s="65" t="str">
        <f>IF(AND('Mapa final'!$Y$61="Muy Alta",'Mapa final'!$AA$61="Menor"),CONCATENATE("R2C",'Mapa final'!$O$61),"")</f>
        <v/>
      </c>
      <c r="AN33" s="91"/>
      <c r="AO33" s="387"/>
      <c r="AP33" s="388"/>
      <c r="AQ33" s="388"/>
      <c r="AR33" s="388"/>
      <c r="AS33" s="388"/>
      <c r="AT33" s="389"/>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row>
    <row r="34" spans="1:80" ht="15" customHeight="1" x14ac:dyDescent="0.25">
      <c r="A34" s="91"/>
      <c r="B34" s="306"/>
      <c r="C34" s="306"/>
      <c r="D34" s="307"/>
      <c r="E34" s="347"/>
      <c r="F34" s="348"/>
      <c r="G34" s="348"/>
      <c r="H34" s="348"/>
      <c r="I34" s="349"/>
      <c r="J34" s="75" t="str">
        <f>IF(AND('Mapa final'!$Y$62="Muy Alta",'Mapa final'!$AA$62="Menor"),CONCATENATE("R2C",'Mapa final'!$O$62),"")</f>
        <v/>
      </c>
      <c r="K34" s="76" t="str">
        <f>IF(AND('Mapa final'!$Y$63="Muy Alta",'Mapa final'!$AA$63="Menor"),CONCATENATE("R2C",'Mapa final'!$O$63),"")</f>
        <v/>
      </c>
      <c r="L34" s="76" t="str">
        <f>IF(AND('Mapa final'!$Y$64="Muy Alta",'Mapa final'!$AA$64="Menor"),CONCATENATE("R2C",'Mapa final'!$O$64),"")</f>
        <v/>
      </c>
      <c r="M34" s="76" t="str">
        <f>IF(AND('Mapa final'!$Y$65="Muy Alta",'Mapa final'!$AA$65="Menor"),CONCATENATE("R2C",'Mapa final'!$O$65),"")</f>
        <v/>
      </c>
      <c r="N34" s="76" t="str">
        <f>IF(AND('Mapa final'!$Y$66="Muy Alta",'Mapa final'!$AA$66="Menor"),CONCATENATE("R2C",'Mapa final'!$O$66),"")</f>
        <v/>
      </c>
      <c r="O34" s="77" t="str">
        <f>IF(AND('Mapa final'!$Y$67="Muy Alta",'Mapa final'!$AA$67="Menor"),CONCATENATE("R2C",'Mapa final'!$O$67),"")</f>
        <v/>
      </c>
      <c r="P34" s="75" t="str">
        <f>IF(AND('Mapa final'!$Y$62="Muy Alta",'Mapa final'!$AA$62="Menor"),CONCATENATE("R2C",'Mapa final'!$O$62),"")</f>
        <v/>
      </c>
      <c r="Q34" s="76" t="str">
        <f>IF(AND('Mapa final'!$Y$63="Muy Alta",'Mapa final'!$AA$63="Menor"),CONCATENATE("R2C",'Mapa final'!$O$63),"")</f>
        <v/>
      </c>
      <c r="R34" s="76" t="str">
        <f>IF(AND('Mapa final'!$Y$64="Muy Alta",'Mapa final'!$AA$64="Menor"),CONCATENATE("R2C",'Mapa final'!$O$64),"")</f>
        <v/>
      </c>
      <c r="S34" s="76" t="str">
        <f>IF(AND('Mapa final'!$Y$65="Muy Alta",'Mapa final'!$AA$65="Menor"),CONCATENATE("R2C",'Mapa final'!$O$65),"")</f>
        <v/>
      </c>
      <c r="T34" s="76" t="str">
        <f>IF(AND('Mapa final'!$Y$66="Muy Alta",'Mapa final'!$AA$66="Menor"),CONCATENATE("R2C",'Mapa final'!$O$66),"")</f>
        <v/>
      </c>
      <c r="U34" s="77" t="str">
        <f>IF(AND('Mapa final'!$Y$67="Muy Alta",'Mapa final'!$AA$67="Menor"),CONCATENATE("R2C",'Mapa final'!$O$67),"")</f>
        <v/>
      </c>
      <c r="V34" s="75" t="str">
        <f>IF(AND('Mapa final'!$Y$62="Muy Alta",'Mapa final'!$AA$62="Menor"),CONCATENATE("R2C",'Mapa final'!$O$62),"")</f>
        <v/>
      </c>
      <c r="W34" s="76" t="str">
        <f>IF(AND('Mapa final'!$Y$63="Muy Alta",'Mapa final'!$AA$63="Menor"),CONCATENATE("R2C",'Mapa final'!$O$63),"")</f>
        <v/>
      </c>
      <c r="X34" s="76" t="str">
        <f>IF(AND('Mapa final'!$Y$64="Muy Alta",'Mapa final'!$AA$64="Menor"),CONCATENATE("R2C",'Mapa final'!$O$64),"")</f>
        <v/>
      </c>
      <c r="Y34" s="76" t="str">
        <f>IF(AND('Mapa final'!$Y$65="Muy Alta",'Mapa final'!$AA$65="Menor"),CONCATENATE("R2C",'Mapa final'!$O$65),"")</f>
        <v/>
      </c>
      <c r="Z34" s="76" t="str">
        <f>IF(AND('Mapa final'!$Y$66="Muy Alta",'Mapa final'!$AA$66="Menor"),CONCATENATE("R2C",'Mapa final'!$O$66),"")</f>
        <v/>
      </c>
      <c r="AA34" s="77" t="str">
        <f>IF(AND('Mapa final'!$Y$67="Muy Alta",'Mapa final'!$AA$67="Menor"),CONCATENATE("R2C",'Mapa final'!$O$67),"")</f>
        <v/>
      </c>
      <c r="AB34" s="60" t="str">
        <f>IF(AND('Mapa final'!$Y$62="Muy Alta",'Mapa final'!$AA$62="Menor"),CONCATENATE("R2C",'Mapa final'!$O$62),"")</f>
        <v/>
      </c>
      <c r="AC34" s="61" t="str">
        <f>IF(AND('Mapa final'!$Y$63="Muy Alta",'Mapa final'!$AA$63="Menor"),CONCATENATE("R2C",'Mapa final'!$O$63),"")</f>
        <v/>
      </c>
      <c r="AD34" s="61" t="str">
        <f>IF(AND('Mapa final'!$Y$64="Muy Alta",'Mapa final'!$AA$64="Menor"),CONCATENATE("R2C",'Mapa final'!$O$64),"")</f>
        <v/>
      </c>
      <c r="AE34" s="61" t="str">
        <f>IF(AND('Mapa final'!$Y$65="Muy Alta",'Mapa final'!$AA$65="Menor"),CONCATENATE("R2C",'Mapa final'!$O$65),"")</f>
        <v/>
      </c>
      <c r="AF34" s="61" t="str">
        <f>IF(AND('Mapa final'!$Y$66="Muy Alta",'Mapa final'!$AA$66="Menor"),CONCATENATE("R2C",'Mapa final'!$O$66),"")</f>
        <v/>
      </c>
      <c r="AG34" s="62" t="str">
        <f>IF(AND('Mapa final'!$Y$67="Muy Alta",'Mapa final'!$AA$67="Menor"),CONCATENATE("R2C",'Mapa final'!$O$67),"")</f>
        <v/>
      </c>
      <c r="AH34" s="63" t="str">
        <f>IF(AND('Mapa final'!$Y$62="Muy Alta",'Mapa final'!$AA$62="Menor"),CONCATENATE("R2C",'Mapa final'!$O$62),"")</f>
        <v/>
      </c>
      <c r="AI34" s="64" t="str">
        <f>IF(AND('Mapa final'!$Y$63="Muy Alta",'Mapa final'!$AA$63="Menor"),CONCATENATE("R2C",'Mapa final'!$O$63),"")</f>
        <v/>
      </c>
      <c r="AJ34" s="64" t="str">
        <f>IF(AND('Mapa final'!$Y$64="Muy Alta",'Mapa final'!$AA$64="Menor"),CONCATENATE("R2C",'Mapa final'!$O$64),"")</f>
        <v/>
      </c>
      <c r="AK34" s="64" t="str">
        <f>IF(AND('Mapa final'!$Y$65="Muy Alta",'Mapa final'!$AA$65="Menor"),CONCATENATE("R2C",'Mapa final'!$O$65),"")</f>
        <v/>
      </c>
      <c r="AL34" s="64" t="str">
        <f>IF(AND('Mapa final'!$Y$66="Muy Alta",'Mapa final'!$AA$66="Menor"),CONCATENATE("R2C",'Mapa final'!$O$66),"")</f>
        <v/>
      </c>
      <c r="AM34" s="65" t="str">
        <f>IF(AND('Mapa final'!$Y$67="Muy Alta",'Mapa final'!$AA$67="Menor"),CONCATENATE("R2C",'Mapa final'!$O$67),"")</f>
        <v/>
      </c>
      <c r="AN34" s="91"/>
      <c r="AO34" s="387"/>
      <c r="AP34" s="388"/>
      <c r="AQ34" s="388"/>
      <c r="AR34" s="388"/>
      <c r="AS34" s="388"/>
      <c r="AT34" s="389"/>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row>
    <row r="35" spans="1:80" ht="15.75" customHeight="1" thickBot="1" x14ac:dyDescent="0.3">
      <c r="A35" s="91"/>
      <c r="B35" s="306"/>
      <c r="C35" s="306"/>
      <c r="D35" s="307"/>
      <c r="E35" s="350"/>
      <c r="F35" s="351"/>
      <c r="G35" s="351"/>
      <c r="H35" s="351"/>
      <c r="I35" s="352"/>
      <c r="J35" s="75" t="str">
        <f>IF(AND('Mapa final'!$Y$68="Muy Alta",'Mapa final'!$AA$68="Menor"),CONCATENATE("R2C",'Mapa final'!$O$68),"")</f>
        <v/>
      </c>
      <c r="K35" s="76" t="str">
        <f>IF(AND('Mapa final'!$Y$69="Muy Alta",'Mapa final'!$AA$69="Menor"),CONCATENATE("R2C",'Mapa final'!$O$69),"")</f>
        <v/>
      </c>
      <c r="L35" s="76" t="str">
        <f>IF(AND('Mapa final'!$Y$70="Muy Alta",'Mapa final'!$AA$70="Menor"),CONCATENATE("R2C",'Mapa final'!$O$70),"")</f>
        <v/>
      </c>
      <c r="M35" s="76" t="str">
        <f>IF(AND('Mapa final'!$Y$19="Muy Alta",'Mapa final'!$AA$19="Menor"),CONCATENATE("R2C",'Mapa final'!$O$19),"")</f>
        <v/>
      </c>
      <c r="N35" s="76" t="str">
        <f>IF(AND('Mapa final'!$Y$19="Muy Alta",'Mapa final'!$AA$19="Menor"),CONCATENATE("R2C",'Mapa final'!$O$19),"")</f>
        <v/>
      </c>
      <c r="O35" s="77" t="str">
        <f>IF(AND('Mapa final'!$Y$19="Muy Alta",'Mapa final'!$AA$19="Menor"),CONCATENATE("R2C",'Mapa final'!$O$19),"")</f>
        <v/>
      </c>
      <c r="P35" s="75" t="str">
        <f>IF(AND('Mapa final'!$Y$68="Muy Alta",'Mapa final'!$AA$68="Menor"),CONCATENATE("R2C",'Mapa final'!$O$68),"")</f>
        <v/>
      </c>
      <c r="Q35" s="76" t="str">
        <f>IF(AND('Mapa final'!$Y$69="Muy Alta",'Mapa final'!$AA$69="Menor"),CONCATENATE("R2C",'Mapa final'!$O$69),"")</f>
        <v/>
      </c>
      <c r="R35" s="76" t="str">
        <f>IF(AND('Mapa final'!$Y$70="Muy Alta",'Mapa final'!$AA$70="Menor"),CONCATENATE("R2C",'Mapa final'!$O$70),"")</f>
        <v/>
      </c>
      <c r="S35" s="76" t="str">
        <f>IF(AND('Mapa final'!$Y$19="Muy Alta",'Mapa final'!$AA$19="Menor"),CONCATENATE("R2C",'Mapa final'!$O$19),"")</f>
        <v/>
      </c>
      <c r="T35" s="76" t="str">
        <f>IF(AND('Mapa final'!$Y$19="Muy Alta",'Mapa final'!$AA$19="Menor"),CONCATENATE("R2C",'Mapa final'!$O$19),"")</f>
        <v/>
      </c>
      <c r="U35" s="77" t="str">
        <f>IF(AND('Mapa final'!$Y$19="Muy Alta",'Mapa final'!$AA$19="Menor"),CONCATENATE("R2C",'Mapa final'!$O$19),"")</f>
        <v/>
      </c>
      <c r="V35" s="75" t="str">
        <f>IF(AND('Mapa final'!$Y$68="Muy Alta",'Mapa final'!$AA$68="Menor"),CONCATENATE("R2C",'Mapa final'!$O$68),"")</f>
        <v/>
      </c>
      <c r="W35" s="76" t="str">
        <f>IF(AND('Mapa final'!$Y$69="Muy Alta",'Mapa final'!$AA$69="Menor"),CONCATENATE("R2C",'Mapa final'!$O$69),"")</f>
        <v/>
      </c>
      <c r="X35" s="76" t="str">
        <f>IF(AND('Mapa final'!$Y$70="Muy Alta",'Mapa final'!$AA$70="Menor"),CONCATENATE("R2C",'Mapa final'!$O$70),"")</f>
        <v/>
      </c>
      <c r="Y35" s="76" t="str">
        <f>IF(AND('Mapa final'!$Y$19="Muy Alta",'Mapa final'!$AA$19="Menor"),CONCATENATE("R2C",'Mapa final'!$O$19),"")</f>
        <v/>
      </c>
      <c r="Z35" s="76" t="str">
        <f>IF(AND('Mapa final'!$Y$19="Muy Alta",'Mapa final'!$AA$19="Menor"),CONCATENATE("R2C",'Mapa final'!$O$19),"")</f>
        <v/>
      </c>
      <c r="AA35" s="77" t="str">
        <f>IF(AND('Mapa final'!$Y$19="Muy Alta",'Mapa final'!$AA$19="Menor"),CONCATENATE("R2C",'Mapa final'!$O$19),"")</f>
        <v/>
      </c>
      <c r="AB35" s="66" t="str">
        <f>IF(AND('Mapa final'!$Y$68="Muy Alta",'Mapa final'!$AA$68="Menor"),CONCATENATE("R2C",'Mapa final'!$O$68),"")</f>
        <v/>
      </c>
      <c r="AC35" s="67" t="str">
        <f>IF(AND('Mapa final'!$Y$69="Muy Alta",'Mapa final'!$AA$69="Menor"),CONCATENATE("R2C",'Mapa final'!$O$69),"")</f>
        <v/>
      </c>
      <c r="AD35" s="67" t="str">
        <f>IF(AND('Mapa final'!$Y$70="Muy Alta",'Mapa final'!$AA$70="Menor"),CONCATENATE("R2C",'Mapa final'!$O$70),"")</f>
        <v/>
      </c>
      <c r="AE35" s="67" t="str">
        <f>IF(AND('Mapa final'!$Y$19="Muy Alta",'Mapa final'!$AA$19="Menor"),CONCATENATE("R2C",'Mapa final'!$O$19),"")</f>
        <v/>
      </c>
      <c r="AF35" s="67" t="str">
        <f>IF(AND('Mapa final'!$Y$19="Muy Alta",'Mapa final'!$AA$19="Menor"),CONCATENATE("R2C",'Mapa final'!$O$19),"")</f>
        <v/>
      </c>
      <c r="AG35" s="68" t="str">
        <f>IF(AND('Mapa final'!$Y$19="Muy Alta",'Mapa final'!$AA$19="Menor"),CONCATENATE("R2C",'Mapa final'!$O$19),"")</f>
        <v/>
      </c>
      <c r="AH35" s="69" t="str">
        <f>IF(AND('Mapa final'!$Y$68="Muy Alta",'Mapa final'!$AA$68="Menor"),CONCATENATE("R2C",'Mapa final'!$O$68),"")</f>
        <v/>
      </c>
      <c r="AI35" s="70" t="str">
        <f>IF(AND('Mapa final'!$Y$69="Muy Alta",'Mapa final'!$AA$69="Menor"),CONCATENATE("R2C",'Mapa final'!$O$69),"")</f>
        <v/>
      </c>
      <c r="AJ35" s="70" t="str">
        <f>IF(AND('Mapa final'!$Y$70="Muy Alta",'Mapa final'!$AA$70="Menor"),CONCATENATE("R2C",'Mapa final'!$O$70),"")</f>
        <v/>
      </c>
      <c r="AK35" s="70" t="str">
        <f>IF(AND('Mapa final'!$Y$19="Muy Alta",'Mapa final'!$AA$19="Menor"),CONCATENATE("R2C",'Mapa final'!$O$19),"")</f>
        <v/>
      </c>
      <c r="AL35" s="70" t="str">
        <f>IF(AND('Mapa final'!$Y$19="Muy Alta",'Mapa final'!$AA$19="Menor"),CONCATENATE("R2C",'Mapa final'!$O$19),"")</f>
        <v/>
      </c>
      <c r="AM35" s="71" t="str">
        <f>IF(AND('Mapa final'!$Y$19="Muy Alta",'Mapa final'!$AA$19="Menor"),CONCATENATE("R2C",'Mapa final'!$O$19),"")</f>
        <v/>
      </c>
      <c r="AN35" s="91"/>
      <c r="AO35" s="390"/>
      <c r="AP35" s="391"/>
      <c r="AQ35" s="391"/>
      <c r="AR35" s="391"/>
      <c r="AS35" s="391"/>
      <c r="AT35" s="392"/>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row>
    <row r="36" spans="1:80" ht="15" customHeight="1" x14ac:dyDescent="0.25">
      <c r="A36" s="91"/>
      <c r="B36" s="306"/>
      <c r="C36" s="306"/>
      <c r="D36" s="307"/>
      <c r="E36" s="344" t="s">
        <v>187</v>
      </c>
      <c r="F36" s="345"/>
      <c r="G36" s="345"/>
      <c r="H36" s="345"/>
      <c r="I36" s="345"/>
      <c r="J36" s="81" t="str">
        <f>IF(AND('Mapa final'!$Y$12="Muy Alta",'Mapa final'!$AA$12="Menor"),CONCATENATE("R1C",'Mapa final'!$O$12),"")</f>
        <v/>
      </c>
      <c r="K36" s="82" t="str">
        <f>IF(AND('Mapa final'!$Y$13="Muy Alta",'Mapa final'!$AA$13="Menor"),CONCATENATE("R1C",'Mapa final'!$O$13),"")</f>
        <v/>
      </c>
      <c r="L36" s="82" t="str">
        <f>IF(AND('Mapa final'!$Y$14="Muy Alta",'Mapa final'!$AA$14="Menor"),CONCATENATE("R1C",'Mapa final'!$O$14),"")</f>
        <v/>
      </c>
      <c r="M36" s="82" t="str">
        <f>IF(AND('Mapa final'!$Y$15="Muy Alta",'Mapa final'!$AA$15="Menor"),CONCATENATE("R1C",'Mapa final'!$O$15),"")</f>
        <v/>
      </c>
      <c r="N36" s="82" t="str">
        <f>IF(AND('Mapa final'!$Y$16="Muy Alta",'Mapa final'!$AA$16="Menor"),CONCATENATE("R1C",'Mapa final'!$O$16),"")</f>
        <v/>
      </c>
      <c r="O36" s="83" t="str">
        <f>IF(AND('Mapa final'!$Y$17="Muy Alta",'Mapa final'!$AA$17="Menor"),CONCATENATE("R1C",'Mapa final'!$O$17),"")</f>
        <v/>
      </c>
      <c r="P36" s="72" t="str">
        <f>IF(AND('Mapa final'!$Y$12="Muy Alta",'Mapa final'!$AA$12="Menor"),CONCATENATE("R1C",'Mapa final'!$O$12),"")</f>
        <v/>
      </c>
      <c r="Q36" s="73" t="str">
        <f>IF(AND('Mapa final'!$Y$13="Muy Alta",'Mapa final'!$AA$13="Menor"),CONCATENATE("R1C",'Mapa final'!$O$13),"")</f>
        <v/>
      </c>
      <c r="R36" s="73" t="str">
        <f>IF(AND('Mapa final'!$Y$14="Muy Alta",'Mapa final'!$AA$14="Menor"),CONCATENATE("R1C",'Mapa final'!$O$14),"")</f>
        <v/>
      </c>
      <c r="S36" s="73" t="str">
        <f>IF(AND('Mapa final'!$Y$15="Muy Alta",'Mapa final'!$AA$15="Menor"),CONCATENATE("R1C",'Mapa final'!$O$15),"")</f>
        <v/>
      </c>
      <c r="T36" s="73" t="str">
        <f>IF(AND('Mapa final'!$Y$16="Muy Alta",'Mapa final'!$AA$16="Menor"),CONCATENATE("R1C",'Mapa final'!$O$16),"")</f>
        <v/>
      </c>
      <c r="U36" s="74" t="str">
        <f>IF(AND('Mapa final'!$Y$17="Muy Alta",'Mapa final'!$AA$17="Menor"),CONCATENATE("R1C",'Mapa final'!$O$17),"")</f>
        <v/>
      </c>
      <c r="V36" s="72" t="str">
        <f>IF(AND('Mapa final'!$Y$12="Muy Alta",'Mapa final'!$AA$12="Menor"),CONCATENATE("R1C",'Mapa final'!$O$12),"")</f>
        <v/>
      </c>
      <c r="W36" s="73" t="str">
        <f>IF(AND('Mapa final'!$Y$13="Muy Alta",'Mapa final'!$AA$13="Menor"),CONCATENATE("R1C",'Mapa final'!$O$13),"")</f>
        <v/>
      </c>
      <c r="X36" s="73" t="str">
        <f>IF(AND('Mapa final'!$Y$14="Muy Alta",'Mapa final'!$AA$14="Menor"),CONCATENATE("R1C",'Mapa final'!$O$14),"")</f>
        <v/>
      </c>
      <c r="Y36" s="73" t="str">
        <f>IF(AND('Mapa final'!$Y$15="Muy Alta",'Mapa final'!$AA$15="Menor"),CONCATENATE("R1C",'Mapa final'!$O$15),"")</f>
        <v/>
      </c>
      <c r="Z36" s="73" t="str">
        <f>IF(AND('Mapa final'!$Y$16="Muy Alta",'Mapa final'!$AA$16="Menor"),CONCATENATE("R1C",'Mapa final'!$O$16),"")</f>
        <v/>
      </c>
      <c r="AA36" s="74" t="str">
        <f>IF(AND('Mapa final'!$Y$17="Muy Alta",'Mapa final'!$AA$17="Menor"),CONCATENATE("R1C",'Mapa final'!$O$17),"")</f>
        <v/>
      </c>
      <c r="AB36" s="54" t="str">
        <f>IF(AND('Mapa final'!$Y$12="Muy Alta",'Mapa final'!$AA$12="Menor"),CONCATENATE("R1C",'Mapa final'!$O$12),"")</f>
        <v/>
      </c>
      <c r="AC36" s="55" t="str">
        <f>IF(AND('Mapa final'!$Y$13="Baja",'Mapa final'!$AA$13="Mayor"),CONCATENATE("R1C",'Mapa final'!$O$13),"")</f>
        <v>R1C2</v>
      </c>
      <c r="AD36" s="55" t="str">
        <f>IF(AND('Mapa final'!$Y$14="Muy Alta",'Mapa final'!$AA$14="Menor"),CONCATENATE("R1C",'Mapa final'!$O$14),"")</f>
        <v/>
      </c>
      <c r="AE36" s="55" t="str">
        <f>IF(AND('Mapa final'!$Y$15="Muy Alta",'Mapa final'!$AA$15="Menor"),CONCATENATE("R1C",'Mapa final'!$O$15),"")</f>
        <v/>
      </c>
      <c r="AF36" s="55" t="str">
        <f>IF(AND('Mapa final'!$Y$16="Muy Alta",'Mapa final'!$AA$16="Menor"),CONCATENATE("R1C",'Mapa final'!$O$16),"")</f>
        <v/>
      </c>
      <c r="AG36" s="56" t="str">
        <f>IF(AND('Mapa final'!$Y$17="Muy Alta",'Mapa final'!$AA$17="Menor"),CONCATENATE("R1C",'Mapa final'!$O$17),"")</f>
        <v/>
      </c>
      <c r="AH36" s="57" t="str">
        <f>IF(AND('Mapa final'!$Y$12="Muy Alta",'Mapa final'!$AA$12="Menor"),CONCATENATE("R1C",'Mapa final'!$O$12),"")</f>
        <v/>
      </c>
      <c r="AI36" s="58" t="str">
        <f>IF(AND('Mapa final'!$Y$13="Muy Alta",'Mapa final'!$AA$13="Menor"),CONCATENATE("R1C",'Mapa final'!$O$13),"")</f>
        <v/>
      </c>
      <c r="AJ36" s="58" t="str">
        <f>IF(AND('Mapa final'!$Y$14="Muy Alta",'Mapa final'!$AA$14="Menor"),CONCATENATE("R1C",'Mapa final'!$O$14),"")</f>
        <v/>
      </c>
      <c r="AK36" s="58" t="str">
        <f>IF(AND('Mapa final'!$Y$15="Muy Alta",'Mapa final'!$AA$15="Menor"),CONCATENATE("R1C",'Mapa final'!$O$15),"")</f>
        <v/>
      </c>
      <c r="AL36" s="58" t="str">
        <f>IF(AND('Mapa final'!$Y$16="Muy Alta",'Mapa final'!$AA$16="Menor"),CONCATENATE("R1C",'Mapa final'!$O$16),"")</f>
        <v/>
      </c>
      <c r="AM36" s="59" t="str">
        <f>IF(AND('Mapa final'!$Y$17="Muy Alta",'Mapa final'!$AA$17="Menor"),CONCATENATE("R1C",'Mapa final'!$O$17),"")</f>
        <v/>
      </c>
      <c r="AN36" s="91"/>
      <c r="AO36" s="375" t="s">
        <v>188</v>
      </c>
      <c r="AP36" s="376"/>
      <c r="AQ36" s="376"/>
      <c r="AR36" s="376"/>
      <c r="AS36" s="376"/>
      <c r="AT36" s="377"/>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row>
    <row r="37" spans="1:80" ht="15" customHeight="1" x14ac:dyDescent="0.25">
      <c r="A37" s="91"/>
      <c r="B37" s="306"/>
      <c r="C37" s="306"/>
      <c r="D37" s="307"/>
      <c r="E37" s="363"/>
      <c r="F37" s="348"/>
      <c r="G37" s="348"/>
      <c r="H37" s="348"/>
      <c r="I37" s="348"/>
      <c r="J37" s="84" t="str">
        <f>IF(AND('Mapa final'!$Y$18="Muy Alta",'Mapa final'!$AA$18="Menor"),CONCATENATE("R2C",'Mapa final'!$O$18),"")</f>
        <v/>
      </c>
      <c r="K37" s="85" t="str">
        <f>IF(AND('Mapa final'!$Y$19="Muy Alta",'Mapa final'!$AA$19="Menor"),CONCATENATE("R2C",'Mapa final'!$O$19),"")</f>
        <v/>
      </c>
      <c r="L37" s="85" t="str">
        <f>IF(AND('Mapa final'!$Y$20="Muy Alta",'Mapa final'!$AA$20="Menor"),CONCATENATE("R2C",'Mapa final'!$O$20),"")</f>
        <v/>
      </c>
      <c r="M37" s="85" t="str">
        <f>IF(AND('Mapa final'!$Y$21="Muy Alta",'Mapa final'!$AA$21="Menor"),CONCATENATE("R2C",'Mapa final'!$O$21),"")</f>
        <v/>
      </c>
      <c r="N37" s="85" t="str">
        <f>IF(AND('Mapa final'!$Y$22="Muy Alta",'Mapa final'!$AA$22="Menor"),CONCATENATE("R2C",'Mapa final'!$O$22),"")</f>
        <v/>
      </c>
      <c r="O37" s="86" t="str">
        <f>IF(AND('Mapa final'!$Y$23="Muy Alta",'Mapa final'!$AA$23="Menor"),CONCATENATE("R2C",'Mapa final'!$O$23),"")</f>
        <v/>
      </c>
      <c r="P37" s="75" t="str">
        <f>IF(AND('Mapa final'!$Y$18="Muy Alta",'Mapa final'!$AA$18="Menor"),CONCATENATE("R2C",'Mapa final'!$O$18),"")</f>
        <v/>
      </c>
      <c r="Q37" s="76" t="str">
        <f>IF(AND('Mapa final'!$Y$19="Muy Alta",'Mapa final'!$AA$19="Menor"),CONCATENATE("R2C",'Mapa final'!$O$19),"")</f>
        <v/>
      </c>
      <c r="R37" s="76" t="str">
        <f>IF(AND('Mapa final'!$Y$20="Muy Alta",'Mapa final'!$AA$20="Menor"),CONCATENATE("R2C",'Mapa final'!$O$20),"")</f>
        <v/>
      </c>
      <c r="S37" s="76" t="str">
        <f>IF(AND('Mapa final'!$Y$21="Muy Alta",'Mapa final'!$AA$21="Menor"),CONCATENATE("R2C",'Mapa final'!$O$21),"")</f>
        <v/>
      </c>
      <c r="T37" s="76" t="str">
        <f>IF(AND('Mapa final'!$Y$22="Muy Alta",'Mapa final'!$AA$22="Menor"),CONCATENATE("R2C",'Mapa final'!$O$22),"")</f>
        <v/>
      </c>
      <c r="U37" s="77" t="str">
        <f>IF(AND('Mapa final'!$Y$23="Muy Alta",'Mapa final'!$AA$23="Menor"),CONCATENATE("R2C",'Mapa final'!$O$23),"")</f>
        <v/>
      </c>
      <c r="V37" s="75" t="str">
        <f>IF(AND('Mapa final'!$Y$18="Muy Alta",'Mapa final'!$AA$18="Menor"),CONCATENATE("R2C",'Mapa final'!$O$18),"")</f>
        <v/>
      </c>
      <c r="W37" s="76" t="str">
        <f>IF(AND('Mapa final'!$Y$19="Muy Alta",'Mapa final'!$AA$19="Menor"),CONCATENATE("R2C",'Mapa final'!$O$19),"")</f>
        <v/>
      </c>
      <c r="X37" s="76" t="str">
        <f>IF(AND('Mapa final'!$Y$20="Muy Alta",'Mapa final'!$AA$20="Menor"),CONCATENATE("R2C",'Mapa final'!$O$20),"")</f>
        <v/>
      </c>
      <c r="Y37" s="76" t="str">
        <f>IF(AND('Mapa final'!$Y$21="Muy Alta",'Mapa final'!$AA$21="Menor"),CONCATENATE("R2C",'Mapa final'!$O$21),"")</f>
        <v/>
      </c>
      <c r="Z37" s="76" t="str">
        <f>IF(AND('Mapa final'!$Y$22="Muy Alta",'Mapa final'!$AA$22="Menor"),CONCATENATE("R2C",'Mapa final'!$O$22),"")</f>
        <v/>
      </c>
      <c r="AA37" s="77" t="str">
        <f>IF(AND('Mapa final'!$Y$23="Muy Alta",'Mapa final'!$AA$23="Menor"),CONCATENATE("R2C",'Mapa final'!$O$23),"")</f>
        <v/>
      </c>
      <c r="AB37" s="60" t="str">
        <f>IF(AND('Mapa final'!$Y$18="Muy Alta",'Mapa final'!$AA$18="Menor"),CONCATENATE("R2C",'Mapa final'!$O$18),"")</f>
        <v/>
      </c>
      <c r="AC37" s="61" t="str">
        <f>IF(AND('Mapa final'!$Y$15="Baja",'Mapa final'!$AA$15="Mayor"),CONCATENATE("R2C",'Mapa final'!$O$15),"")</f>
        <v>R2C2</v>
      </c>
      <c r="AD37" s="61" t="str">
        <f>IF(AND('Mapa final'!$Y$20="Muy Alta",'Mapa final'!$AA$20="Menor"),CONCATENATE("R2C",'Mapa final'!$O$20),"")</f>
        <v/>
      </c>
      <c r="AE37" s="61" t="str">
        <f>IF(AND('Mapa final'!$Y$21="Muy Alta",'Mapa final'!$AA$21="Menor"),CONCATENATE("R2C",'Mapa final'!$O$21),"")</f>
        <v/>
      </c>
      <c r="AF37" s="61" t="str">
        <f>IF(AND('Mapa final'!$Y$22="Muy Alta",'Mapa final'!$AA$22="Menor"),CONCATENATE("R2C",'Mapa final'!$O$22),"")</f>
        <v/>
      </c>
      <c r="AG37" s="62" t="str">
        <f>IF(AND('Mapa final'!$Y$23="Muy Alta",'Mapa final'!$AA$23="Menor"),CONCATENATE("R2C",'Mapa final'!$O$23),"")</f>
        <v/>
      </c>
      <c r="AH37" s="63" t="str">
        <f>IF(AND('Mapa final'!$Y$18="Muy Alta",'Mapa final'!$AA$18="Menor"),CONCATENATE("R2C",'Mapa final'!$O$18),"")</f>
        <v/>
      </c>
      <c r="AI37" s="64" t="str">
        <f>IF(AND('Mapa final'!$Y$19="Muy Alta",'Mapa final'!$AA$19="Menor"),CONCATENATE("R2C",'Mapa final'!$O$19),"")</f>
        <v/>
      </c>
      <c r="AJ37" s="64" t="str">
        <f>IF(AND('Mapa final'!$Y$20="Muy Alta",'Mapa final'!$AA$20="Menor"),CONCATENATE("R2C",'Mapa final'!$O$20),"")</f>
        <v/>
      </c>
      <c r="AK37" s="64" t="str">
        <f>IF(AND('Mapa final'!$Y$21="Muy Alta",'Mapa final'!$AA$21="Menor"),CONCATENATE("R2C",'Mapa final'!$O$21),"")</f>
        <v/>
      </c>
      <c r="AL37" s="64" t="str">
        <f>IF(AND('Mapa final'!$Y$22="Muy Alta",'Mapa final'!$AA$22="Menor"),CONCATENATE("R2C",'Mapa final'!$O$22),"")</f>
        <v/>
      </c>
      <c r="AM37" s="65" t="str">
        <f>IF(AND('Mapa final'!$Y$23="Muy Alta",'Mapa final'!$AA$23="Menor"),CONCATENATE("R2C",'Mapa final'!$O$23),"")</f>
        <v/>
      </c>
      <c r="AN37" s="91"/>
      <c r="AO37" s="378"/>
      <c r="AP37" s="379"/>
      <c r="AQ37" s="379"/>
      <c r="AR37" s="379"/>
      <c r="AS37" s="379"/>
      <c r="AT37" s="380"/>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row>
    <row r="38" spans="1:80" ht="15" customHeight="1" x14ac:dyDescent="0.25">
      <c r="A38" s="91"/>
      <c r="B38" s="306"/>
      <c r="C38" s="306"/>
      <c r="D38" s="307"/>
      <c r="E38" s="347"/>
      <c r="F38" s="348"/>
      <c r="G38" s="348"/>
      <c r="H38" s="348"/>
      <c r="I38" s="348"/>
      <c r="J38" s="84" t="str">
        <f>IF(AND('Mapa final'!$Y$24="Muy Alta",'Mapa final'!$AA$24="Menor"),CONCATENATE("R2C",'Mapa final'!$O$24),"")</f>
        <v/>
      </c>
      <c r="K38" s="85" t="str">
        <f>IF(AND('Mapa final'!$Y$25="Muy Alta",'Mapa final'!$AA$25="Menor"),CONCATENATE("R2C",'Mapa final'!$O$25),"")</f>
        <v/>
      </c>
      <c r="L38" s="85" t="str">
        <f>IF(AND('Mapa final'!$Y$26="Muy Alta",'Mapa final'!$AA$26="Menor"),CONCATENATE("R2C",'Mapa final'!$O$26),"")</f>
        <v/>
      </c>
      <c r="M38" s="85" t="str">
        <f>IF(AND('Mapa final'!$Y$27="Muy Alta",'Mapa final'!$AA$27="Menor"),CONCATENATE("R2C",'Mapa final'!$O$27),"")</f>
        <v/>
      </c>
      <c r="N38" s="85" t="str">
        <f>IF(AND('Mapa final'!$Y$28="Muy Alta",'Mapa final'!$AA$28="Menor"),CONCATENATE("R2C",'Mapa final'!$O$28),"")</f>
        <v/>
      </c>
      <c r="O38" s="86" t="str">
        <f>IF(AND('Mapa final'!$Y$30="Muy Alta",'Mapa final'!$AA$30="Menor"),CONCATENATE("R2C",'Mapa final'!$O$30),"")</f>
        <v/>
      </c>
      <c r="P38" s="75" t="str">
        <f>IF(AND('Mapa final'!$Y$24="Muy Alta",'Mapa final'!$AA$24="Menor"),CONCATENATE("R2C",'Mapa final'!$O$24),"")</f>
        <v/>
      </c>
      <c r="Q38" s="76" t="str">
        <f>IF(AND('Mapa final'!$Y$25="Muy Alta",'Mapa final'!$AA$25="Menor"),CONCATENATE("R2C",'Mapa final'!$O$25),"")</f>
        <v/>
      </c>
      <c r="R38" s="76" t="str">
        <f>IF(AND('Mapa final'!$Y$26="Muy Alta",'Mapa final'!$AA$26="Menor"),CONCATENATE("R2C",'Mapa final'!$O$26),"")</f>
        <v/>
      </c>
      <c r="S38" s="76" t="str">
        <f>IF(AND('Mapa final'!$Y$27="Muy Alta",'Mapa final'!$AA$27="Menor"),CONCATENATE("R2C",'Mapa final'!$O$27),"")</f>
        <v/>
      </c>
      <c r="T38" s="76" t="str">
        <f>IF(AND('Mapa final'!$Y$28="Muy Alta",'Mapa final'!$AA$28="Menor"),CONCATENATE("R2C",'Mapa final'!$O$28),"")</f>
        <v/>
      </c>
      <c r="U38" s="77" t="str">
        <f>IF(AND('Mapa final'!$Y$30="Muy Alta",'Mapa final'!$AA$30="Menor"),CONCATENATE("R2C",'Mapa final'!$O$30),"")</f>
        <v/>
      </c>
      <c r="V38" s="75" t="str">
        <f>IF(AND('Mapa final'!$Y$24="Muy Alta",'Mapa final'!$AA$24="Menor"),CONCATENATE("R2C",'Mapa final'!$O$24),"")</f>
        <v/>
      </c>
      <c r="W38" s="76" t="str">
        <f>IF(AND('Mapa final'!$Y$25="Muy Alta",'Mapa final'!$AA$25="Menor"),CONCATENATE("R2C",'Mapa final'!$O$25),"")</f>
        <v/>
      </c>
      <c r="X38" s="76" t="str">
        <f>IF(AND('Mapa final'!$Y$26="Muy Alta",'Mapa final'!$AA$26="Menor"),CONCATENATE("R2C",'Mapa final'!$O$26),"")</f>
        <v/>
      </c>
      <c r="Y38" s="76" t="str">
        <f>IF(AND('Mapa final'!$Y$27="Muy Alta",'Mapa final'!$AA$27="Menor"),CONCATENATE("R2C",'Mapa final'!$O$27),"")</f>
        <v/>
      </c>
      <c r="Z38" s="76" t="str">
        <f>IF(AND('Mapa final'!$Y$28="Muy Alta",'Mapa final'!$AA$28="Menor"),CONCATENATE("R2C",'Mapa final'!$O$28),"")</f>
        <v/>
      </c>
      <c r="AA38" s="77" t="str">
        <f>IF(AND('Mapa final'!$Y$30="Muy Alta",'Mapa final'!$AA$30="Menor"),CONCATENATE("R2C",'Mapa final'!$O$30),"")</f>
        <v/>
      </c>
      <c r="AB38" s="60" t="str">
        <f>IF(AND('Mapa final'!$Y$24="Muy Alta",'Mapa final'!$AA$24="Menor"),CONCATENATE("R2C",'Mapa final'!$O$24),"")</f>
        <v/>
      </c>
      <c r="AC38" s="61" t="str">
        <f>IF(AND('Mapa final'!$Y$25="Muy Alta",'Mapa final'!$AA$25="Menor"),CONCATENATE("R2C",'Mapa final'!$O$25),"")</f>
        <v/>
      </c>
      <c r="AD38" s="61" t="str">
        <f>IF(AND('Mapa final'!$Y$26="Muy Alta",'Mapa final'!$AA$26="Menor"),CONCATENATE("R2C",'Mapa final'!$O$26),"")</f>
        <v/>
      </c>
      <c r="AE38" s="61" t="str">
        <f>IF(AND('Mapa final'!$Y$27="Muy Alta",'Mapa final'!$AA$27="Menor"),CONCATENATE("R2C",'Mapa final'!$O$27),"")</f>
        <v/>
      </c>
      <c r="AF38" s="61" t="str">
        <f>IF(AND('Mapa final'!$Y$28="Muy Alta",'Mapa final'!$AA$28="Menor"),CONCATENATE("R2C",'Mapa final'!$O$28),"")</f>
        <v/>
      </c>
      <c r="AG38" s="62" t="str">
        <f>IF(AND('Mapa final'!$Y$30="Muy Alta",'Mapa final'!$AA$30="Menor"),CONCATENATE("R2C",'Mapa final'!$O$30),"")</f>
        <v/>
      </c>
      <c r="AH38" s="63" t="str">
        <f>IF(AND('Mapa final'!$Y$24="Muy Alta",'Mapa final'!$AA$24="Menor"),CONCATENATE("R2C",'Mapa final'!$O$24),"")</f>
        <v/>
      </c>
      <c r="AI38" s="64" t="str">
        <f>IF(AND('Mapa final'!$Y$25="Muy Alta",'Mapa final'!$AA$25="Menor"),CONCATENATE("R2C",'Mapa final'!$O$25),"")</f>
        <v/>
      </c>
      <c r="AJ38" s="64" t="str">
        <f>IF(AND('Mapa final'!$Y$26="Muy Alta",'Mapa final'!$AA$26="Menor"),CONCATENATE("R2C",'Mapa final'!$O$26),"")</f>
        <v/>
      </c>
      <c r="AK38" s="64" t="str">
        <f>IF(AND('Mapa final'!$Y$27="Muy Alta",'Mapa final'!$AA$27="Menor"),CONCATENATE("R2C",'Mapa final'!$O$27),"")</f>
        <v/>
      </c>
      <c r="AL38" s="64" t="str">
        <f>IF(AND('Mapa final'!$Y$28="Muy Alta",'Mapa final'!$AA$28="Menor"),CONCATENATE("R2C",'Mapa final'!$O$28),"")</f>
        <v/>
      </c>
      <c r="AM38" s="65" t="str">
        <f>IF(AND('Mapa final'!$Y$30="Muy Alta",'Mapa final'!$AA$30="Menor"),CONCATENATE("R2C",'Mapa final'!$O$30),"")</f>
        <v/>
      </c>
      <c r="AN38" s="91"/>
      <c r="AO38" s="378"/>
      <c r="AP38" s="379"/>
      <c r="AQ38" s="379"/>
      <c r="AR38" s="379"/>
      <c r="AS38" s="379"/>
      <c r="AT38" s="380"/>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row>
    <row r="39" spans="1:80" ht="15" customHeight="1" x14ac:dyDescent="0.25">
      <c r="A39" s="91"/>
      <c r="B39" s="306"/>
      <c r="C39" s="306"/>
      <c r="D39" s="307"/>
      <c r="E39" s="347"/>
      <c r="F39" s="348"/>
      <c r="G39" s="348"/>
      <c r="H39" s="348"/>
      <c r="I39" s="348"/>
      <c r="J39" s="84" t="str">
        <f>IF(AND('Mapa final'!$Y$31="Muy Alta",'Mapa final'!$AA$31="Menor"),CONCATENATE("R2C",'Mapa final'!$O$31),"")</f>
        <v/>
      </c>
      <c r="K39" s="85" t="str">
        <f>IF(AND('Mapa final'!$Y$32="Muy Alta",'Mapa final'!$AA$32="Menor"),CONCATENATE("R2C",'Mapa final'!$O$32),"")</f>
        <v/>
      </c>
      <c r="L39" s="85" t="str">
        <f>IF(AND('Mapa final'!$Y$33="Muy Alta",'Mapa final'!$AA$33="Menor"),CONCATENATE("R2C",'Mapa final'!$O$33),"")</f>
        <v/>
      </c>
      <c r="M39" s="85" t="str">
        <f>IF(AND('Mapa final'!$Y$34="Muy Alta",'Mapa final'!$AA$34="Menor"),CONCATENATE("R2C",'Mapa final'!$O$34),"")</f>
        <v/>
      </c>
      <c r="N39" s="85" t="str">
        <f>IF(AND('Mapa final'!$Y$35="Muy Alta",'Mapa final'!$AA$35="Menor"),CONCATENATE("R2C",'Mapa final'!$O$35),"")</f>
        <v/>
      </c>
      <c r="O39" s="86" t="str">
        <f>IF(AND('Mapa final'!$Y$36="Muy Alta",'Mapa final'!$AA$36="Menor"),CONCATENATE("R2C",'Mapa final'!$O$36),"")</f>
        <v/>
      </c>
      <c r="P39" s="75" t="str">
        <f>IF(AND('Mapa final'!$Y$31="Muy Alta",'Mapa final'!$AA$31="Menor"),CONCATENATE("R2C",'Mapa final'!$O$31),"")</f>
        <v/>
      </c>
      <c r="Q39" s="76" t="str">
        <f>IF(AND('Mapa final'!$Y$32="Muy Alta",'Mapa final'!$AA$32="Menor"),CONCATENATE("R2C",'Mapa final'!$O$32),"")</f>
        <v/>
      </c>
      <c r="R39" s="76" t="str">
        <f>IF(AND('Mapa final'!$Y$33="Muy Alta",'Mapa final'!$AA$33="Menor"),CONCATENATE("R2C",'Mapa final'!$O$33),"")</f>
        <v/>
      </c>
      <c r="S39" s="76" t="str">
        <f>IF(AND('Mapa final'!$Y$34="Muy Alta",'Mapa final'!$AA$34="Menor"),CONCATENATE("R2C",'Mapa final'!$O$34),"")</f>
        <v/>
      </c>
      <c r="T39" s="76" t="str">
        <f>IF(AND('Mapa final'!$Y$35="Muy Alta",'Mapa final'!$AA$35="Menor"),CONCATENATE("R2C",'Mapa final'!$O$35),"")</f>
        <v/>
      </c>
      <c r="U39" s="77" t="str">
        <f>IF(AND('Mapa final'!$Y$36="Muy Alta",'Mapa final'!$AA$36="Menor"),CONCATENATE("R2C",'Mapa final'!$O$36),"")</f>
        <v/>
      </c>
      <c r="V39" s="75" t="str">
        <f>IF(AND('Mapa final'!$Y$31="Muy Alta",'Mapa final'!$AA$31="Menor"),CONCATENATE("R2C",'Mapa final'!$O$31),"")</f>
        <v/>
      </c>
      <c r="W39" s="76" t="str">
        <f>IF(AND('Mapa final'!$Y$32="Muy Alta",'Mapa final'!$AA$32="Menor"),CONCATENATE("R2C",'Mapa final'!$O$32),"")</f>
        <v/>
      </c>
      <c r="X39" s="76" t="str">
        <f>IF(AND('Mapa final'!$Y$33="Muy Alta",'Mapa final'!$AA$33="Menor"),CONCATENATE("R2C",'Mapa final'!$O$33),"")</f>
        <v/>
      </c>
      <c r="Y39" s="76" t="str">
        <f>IF(AND('Mapa final'!$Y$34="Muy Alta",'Mapa final'!$AA$34="Menor"),CONCATENATE("R2C",'Mapa final'!$O$34),"")</f>
        <v/>
      </c>
      <c r="Z39" s="76" t="str">
        <f>IF(AND('Mapa final'!$Y$35="Muy Alta",'Mapa final'!$AA$35="Menor"),CONCATENATE("R2C",'Mapa final'!$O$35),"")</f>
        <v/>
      </c>
      <c r="AA39" s="77" t="str">
        <f>IF(AND('Mapa final'!$Y$36="Muy Alta",'Mapa final'!$AA$36="Menor"),CONCATENATE("R2C",'Mapa final'!$O$36),"")</f>
        <v/>
      </c>
      <c r="AB39" s="60" t="str">
        <f>IF(AND('Mapa final'!$Y$31="Muy Alta",'Mapa final'!$AA$31="Menor"),CONCATENATE("R2C",'Mapa final'!$O$31),"")</f>
        <v/>
      </c>
      <c r="AC39" s="61" t="str">
        <f>IF(AND('Mapa final'!$Y$32="Muy Alta",'Mapa final'!$AA$32="Menor"),CONCATENATE("R2C",'Mapa final'!$O$32),"")</f>
        <v/>
      </c>
      <c r="AD39" s="61" t="str">
        <f>IF(AND('Mapa final'!$Y$33="Muy Alta",'Mapa final'!$AA$33="Menor"),CONCATENATE("R2C",'Mapa final'!$O$33),"")</f>
        <v/>
      </c>
      <c r="AE39" s="61" t="str">
        <f>IF(AND('Mapa final'!$Y$34="Muy Alta",'Mapa final'!$AA$34="Menor"),CONCATENATE("R2C",'Mapa final'!$O$34),"")</f>
        <v/>
      </c>
      <c r="AF39" s="61" t="str">
        <f>IF(AND('Mapa final'!$Y$35="Muy Alta",'Mapa final'!$AA$35="Menor"),CONCATENATE("R2C",'Mapa final'!$O$35),"")</f>
        <v/>
      </c>
      <c r="AG39" s="62" t="str">
        <f>IF(AND('Mapa final'!$Y$36="Muy Alta",'Mapa final'!$AA$36="Menor"),CONCATENATE("R2C",'Mapa final'!$O$36),"")</f>
        <v/>
      </c>
      <c r="AH39" s="63" t="str">
        <f>IF(AND('Mapa final'!$Y$31="Muy Alta",'Mapa final'!$AA$31="Menor"),CONCATENATE("R2C",'Mapa final'!$O$31),"")</f>
        <v/>
      </c>
      <c r="AI39" s="64" t="str">
        <f>IF(AND('Mapa final'!$Y$32="Muy Alta",'Mapa final'!$AA$32="Menor"),CONCATENATE("R2C",'Mapa final'!$O$32),"")</f>
        <v/>
      </c>
      <c r="AJ39" s="64" t="str">
        <f>IF(AND('Mapa final'!$Y$33="Muy Alta",'Mapa final'!$AA$33="Menor"),CONCATENATE("R2C",'Mapa final'!$O$33),"")</f>
        <v/>
      </c>
      <c r="AK39" s="64" t="str">
        <f>IF(AND('Mapa final'!$Y$34="Muy Alta",'Mapa final'!$AA$34="Menor"),CONCATENATE("R2C",'Mapa final'!$O$34),"")</f>
        <v/>
      </c>
      <c r="AL39" s="64" t="str">
        <f>IF(AND('Mapa final'!$Y$35="Muy Alta",'Mapa final'!$AA$35="Menor"),CONCATENATE("R2C",'Mapa final'!$O$35),"")</f>
        <v/>
      </c>
      <c r="AM39" s="65" t="str">
        <f>IF(AND('Mapa final'!$Y$36="Muy Alta",'Mapa final'!$AA$36="Menor"),CONCATENATE("R2C",'Mapa final'!$O$36),"")</f>
        <v/>
      </c>
      <c r="AN39" s="91"/>
      <c r="AO39" s="378"/>
      <c r="AP39" s="379"/>
      <c r="AQ39" s="379"/>
      <c r="AR39" s="379"/>
      <c r="AS39" s="379"/>
      <c r="AT39" s="380"/>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row>
    <row r="40" spans="1:80" ht="15" customHeight="1" x14ac:dyDescent="0.25">
      <c r="A40" s="91"/>
      <c r="B40" s="306"/>
      <c r="C40" s="306"/>
      <c r="D40" s="307"/>
      <c r="E40" s="347"/>
      <c r="F40" s="348"/>
      <c r="G40" s="348"/>
      <c r="H40" s="348"/>
      <c r="I40" s="348"/>
      <c r="J40" s="84" t="str">
        <f>IF(AND('Mapa final'!$Y$37="Muy Alta",'Mapa final'!$AA$37="Menor"),CONCATENATE("R2C",'Mapa final'!$O$37),"")</f>
        <v/>
      </c>
      <c r="K40" s="85" t="str">
        <f>IF(AND('Mapa final'!$Y$38="Muy Alta",'Mapa final'!$AA$38="Menor"),CONCATENATE("R2C",'Mapa final'!$O$38),"")</f>
        <v/>
      </c>
      <c r="L40" s="85" t="str">
        <f>IF(AND('Mapa final'!$Y$39="Muy Alta",'Mapa final'!$AA$39="Menor"),CONCATENATE("R2C",'Mapa final'!$O$39),"")</f>
        <v/>
      </c>
      <c r="M40" s="85" t="str">
        <f>IF(AND('Mapa final'!$Y$40="Muy Alta",'Mapa final'!$AA$40="Menor"),CONCATENATE("R2C",'Mapa final'!$O$40),"")</f>
        <v/>
      </c>
      <c r="N40" s="85" t="str">
        <f>IF(AND('Mapa final'!$Y$41="Muy Alta",'Mapa final'!$AA$41="Menor"),CONCATENATE("R2C",'Mapa final'!$O$42),"")</f>
        <v/>
      </c>
      <c r="O40" s="86" t="str">
        <f>IF(AND('Mapa final'!$Y$43="Muy Alta",'Mapa final'!$AA$43="Menor"),CONCATENATE("R2C",'Mapa final'!$O$43),"")</f>
        <v/>
      </c>
      <c r="P40" s="75" t="str">
        <f>IF(AND('Mapa final'!$Y$37="Muy Alta",'Mapa final'!$AA$37="Menor"),CONCATENATE("R2C",'Mapa final'!$O$37),"")</f>
        <v/>
      </c>
      <c r="Q40" s="76" t="str">
        <f>IF(AND('Mapa final'!$Y$38="Muy Alta",'Mapa final'!$AA$38="Menor"),CONCATENATE("R2C",'Mapa final'!$O$38),"")</f>
        <v/>
      </c>
      <c r="R40" s="76" t="str">
        <f>IF(AND('Mapa final'!$Y$39="Muy Alta",'Mapa final'!$AA$39="Menor"),CONCATENATE("R2C",'Mapa final'!$O$39),"")</f>
        <v/>
      </c>
      <c r="S40" s="76" t="str">
        <f>IF(AND('Mapa final'!$Y$40="Muy Alta",'Mapa final'!$AA$40="Menor"),CONCATENATE("R2C",'Mapa final'!$O$40),"")</f>
        <v/>
      </c>
      <c r="T40" s="76" t="str">
        <f>IF(AND('Mapa final'!$Y$41="Muy Alta",'Mapa final'!$AA$41="Menor"),CONCATENATE("R2C",'Mapa final'!$O$42),"")</f>
        <v/>
      </c>
      <c r="U40" s="77" t="str">
        <f>IF(AND('Mapa final'!$Y$43="Muy Alta",'Mapa final'!$AA$43="Menor"),CONCATENATE("R2C",'Mapa final'!$O$43),"")</f>
        <v/>
      </c>
      <c r="V40" s="75" t="str">
        <f>IF(AND('Mapa final'!$Y$17="Baja",'Mapa final'!$AA$17="Moderado"),CONCATENATE("R5C",'Mapa final'!$O$17),"")</f>
        <v>R5C1</v>
      </c>
      <c r="W40" s="76" t="str">
        <f>IF(AND('Mapa final'!$Y$38="Muy Alta",'Mapa final'!$AA$38="Menor"),CONCATENATE("R2C",'Mapa final'!$O$38),"")</f>
        <v/>
      </c>
      <c r="X40" s="76" t="str">
        <f>IF(AND('Mapa final'!$Y$39="Muy Alta",'Mapa final'!$AA$39="Menor"),CONCATENATE("R2C",'Mapa final'!$O$39),"")</f>
        <v/>
      </c>
      <c r="Y40" s="76" t="str">
        <f>IF(AND('Mapa final'!$Y$40="Muy Alta",'Mapa final'!$AA$40="Menor"),CONCATENATE("R2C",'Mapa final'!$O$40),"")</f>
        <v/>
      </c>
      <c r="Z40" s="76" t="str">
        <f>IF(AND('Mapa final'!$Y$41="Muy Alta",'Mapa final'!$AA$41="Menor"),CONCATENATE("R2C",'Mapa final'!$O$42),"")</f>
        <v/>
      </c>
      <c r="AA40" s="77" t="str">
        <f>IF(AND('Mapa final'!$Y$43="Muy Alta",'Mapa final'!$AA$43="Menor"),CONCATENATE("R2C",'Mapa final'!$O$43),"")</f>
        <v/>
      </c>
      <c r="AB40" s="60" t="str">
        <f>IF(AND('Mapa final'!$Y$37="Muy Alta",'Mapa final'!$AA$37="Menor"),CONCATENATE("R2C",'Mapa final'!$O$37),"")</f>
        <v/>
      </c>
      <c r="AC40" s="61" t="str">
        <f>IF(AND('Mapa final'!$Y$38="Muy Alta",'Mapa final'!$AA$38="Menor"),CONCATENATE("R2C",'Mapa final'!$O$38),"")</f>
        <v/>
      </c>
      <c r="AD40" s="61" t="str">
        <f>IF(AND('Mapa final'!$Y$39="Muy Alta",'Mapa final'!$AA$39="Menor"),CONCATENATE("R2C",'Mapa final'!$O$39),"")</f>
        <v/>
      </c>
      <c r="AE40" s="61" t="str">
        <f>IF(AND('Mapa final'!$Y$40="Muy Alta",'Mapa final'!$AA$40="Menor"),CONCATENATE("R2C",'Mapa final'!$O$40),"")</f>
        <v/>
      </c>
      <c r="AF40" s="61" t="str">
        <f>IF(AND('Mapa final'!$Y$41="Muy Alta",'Mapa final'!$AA$41="Menor"),CONCATENATE("R2C",'Mapa final'!$O$42),"")</f>
        <v/>
      </c>
      <c r="AG40" s="62" t="str">
        <f>IF(AND('Mapa final'!$Y$43="Muy Alta",'Mapa final'!$AA$43="Menor"),CONCATENATE("R2C",'Mapa final'!$O$43),"")</f>
        <v/>
      </c>
      <c r="AH40" s="63" t="str">
        <f>IF(AND('Mapa final'!$Y$37="Muy Alta",'Mapa final'!$AA$37="Menor"),CONCATENATE("R2C",'Mapa final'!$O$37),"")</f>
        <v/>
      </c>
      <c r="AI40" s="64" t="str">
        <f>IF(AND('Mapa final'!$Y$38="Muy Alta",'Mapa final'!$AA$38="Menor"),CONCATENATE("R2C",'Mapa final'!$O$38),"")</f>
        <v/>
      </c>
      <c r="AJ40" s="64" t="str">
        <f>IF(AND('Mapa final'!$Y$39="Muy Alta",'Mapa final'!$AA$39="Menor"),CONCATENATE("R2C",'Mapa final'!$O$39),"")</f>
        <v/>
      </c>
      <c r="AK40" s="64" t="str">
        <f>IF(AND('Mapa final'!$Y$40="Muy Alta",'Mapa final'!$AA$40="Menor"),CONCATENATE("R2C",'Mapa final'!$O$40),"")</f>
        <v/>
      </c>
      <c r="AL40" s="64" t="str">
        <f>IF(AND('Mapa final'!$Y$41="Muy Alta",'Mapa final'!$AA$41="Menor"),CONCATENATE("R2C",'Mapa final'!$O$42),"")</f>
        <v/>
      </c>
      <c r="AM40" s="65" t="str">
        <f>IF(AND('Mapa final'!$Y$43="Muy Alta",'Mapa final'!$AA$43="Menor"),CONCATENATE("R2C",'Mapa final'!$O$43),"")</f>
        <v/>
      </c>
      <c r="AN40" s="91"/>
      <c r="AO40" s="378"/>
      <c r="AP40" s="379"/>
      <c r="AQ40" s="379"/>
      <c r="AR40" s="379"/>
      <c r="AS40" s="379"/>
      <c r="AT40" s="380"/>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row>
    <row r="41" spans="1:80" ht="15" customHeight="1" x14ac:dyDescent="0.25">
      <c r="A41" s="91"/>
      <c r="B41" s="306"/>
      <c r="C41" s="306"/>
      <c r="D41" s="307"/>
      <c r="E41" s="347"/>
      <c r="F41" s="348"/>
      <c r="G41" s="348"/>
      <c r="H41" s="348"/>
      <c r="I41" s="348"/>
      <c r="J41" s="84" t="str">
        <f>IF(AND('Mapa final'!$Y$44="Muy Alta",'Mapa final'!$AA$44="Menor"),CONCATENATE("R2C",'Mapa final'!$O$44),"")</f>
        <v/>
      </c>
      <c r="K41" s="85" t="str">
        <f>IF(AND('Mapa final'!$Y$45="Muy Alta",'Mapa final'!$AA$45="Menor"),CONCATENATE("R2C",'Mapa final'!$O$45),"")</f>
        <v/>
      </c>
      <c r="L41" s="85" t="str">
        <f>IF(AND('Mapa final'!$Y$46="Muy Alta",'Mapa final'!$AA$46="Menor"),CONCATENATE("R2C",'Mapa final'!$O$46),"")</f>
        <v/>
      </c>
      <c r="M41" s="85" t="str">
        <f>IF(AND('Mapa final'!$Y$47="Muy Alta",'Mapa final'!$AA$47="Menor"),CONCATENATE("R2C",'Mapa final'!$O$47),"")</f>
        <v/>
      </c>
      <c r="N41" s="85" t="str">
        <f>IF(AND('Mapa final'!$Y$48="Muy Alta",'Mapa final'!$AA$48="Menor"),CONCATENATE("R2C",'Mapa final'!$O$48),"")</f>
        <v/>
      </c>
      <c r="O41" s="86" t="str">
        <f>IF(AND('Mapa final'!$Y$49="Muy Alta",'Mapa final'!$AA$49="Menor"),CONCATENATE("R2C",'Mapa final'!$O$49),"")</f>
        <v/>
      </c>
      <c r="P41" s="75" t="str">
        <f>IF(AND('Mapa final'!$Y$44="Muy Alta",'Mapa final'!$AA$44="Menor"),CONCATENATE("R2C",'Mapa final'!$O$44),"")</f>
        <v/>
      </c>
      <c r="Q41" s="76" t="str">
        <f>IF(AND('Mapa final'!$Y$45="Muy Alta",'Mapa final'!$AA$45="Menor"),CONCATENATE("R2C",'Mapa final'!$O$45),"")</f>
        <v/>
      </c>
      <c r="R41" s="76" t="str">
        <f>IF(AND('Mapa final'!$Y$46="Muy Alta",'Mapa final'!$AA$46="Menor"),CONCATENATE("R2C",'Mapa final'!$O$46),"")</f>
        <v/>
      </c>
      <c r="S41" s="76" t="str">
        <f>IF(AND('Mapa final'!$Y$47="Muy Alta",'Mapa final'!$AA$47="Menor"),CONCATENATE("R2C",'Mapa final'!$O$47),"")</f>
        <v/>
      </c>
      <c r="T41" s="76" t="str">
        <f>IF(AND('Mapa final'!$Y$48="Muy Alta",'Mapa final'!$AA$48="Menor"),CONCATENATE("R2C",'Mapa final'!$O$48),"")</f>
        <v/>
      </c>
      <c r="U41" s="77" t="str">
        <f>IF(AND('Mapa final'!$Y$49="Muy Alta",'Mapa final'!$AA$49="Menor"),CONCATENATE("R2C",'Mapa final'!$O$49),"")</f>
        <v/>
      </c>
      <c r="V41" s="75" t="str">
        <f>IF(AND('Mapa final'!$Y$44="Muy Alta",'Mapa final'!$AA$44="Menor"),CONCATENATE("R2C",'Mapa final'!$O$44),"")</f>
        <v/>
      </c>
      <c r="W41" s="76" t="str">
        <f>IF(AND('Mapa final'!$Y$45="Muy Alta",'Mapa final'!$AA$45="Menor"),CONCATENATE("R2C",'Mapa final'!$O$45),"")</f>
        <v/>
      </c>
      <c r="X41" s="76" t="str">
        <f>IF(AND('Mapa final'!$Y$46="Muy Alta",'Mapa final'!$AA$46="Menor"),CONCATENATE("R2C",'Mapa final'!$O$46),"")</f>
        <v/>
      </c>
      <c r="Y41" s="76" t="str">
        <f>IF(AND('Mapa final'!$Y$47="Muy Alta",'Mapa final'!$AA$47="Menor"),CONCATENATE("R2C",'Mapa final'!$O$47),"")</f>
        <v/>
      </c>
      <c r="Z41" s="76" t="str">
        <f>IF(AND('Mapa final'!$Y$48="Muy Alta",'Mapa final'!$AA$48="Menor"),CONCATENATE("R2C",'Mapa final'!$O$48),"")</f>
        <v/>
      </c>
      <c r="AA41" s="77" t="str">
        <f>IF(AND('Mapa final'!$Y$49="Muy Alta",'Mapa final'!$AA$49="Menor"),CONCATENATE("R2C",'Mapa final'!$O$49),"")</f>
        <v/>
      </c>
      <c r="AB41" s="60" t="str">
        <f>IF(AND('Mapa final'!$Y$44="Muy Alta",'Mapa final'!$AA$44="Menor"),CONCATENATE("R2C",'Mapa final'!$O$44),"")</f>
        <v/>
      </c>
      <c r="AC41" s="61" t="str">
        <f>IF(AND('Mapa final'!$Y$45="Muy Alta",'Mapa final'!$AA$45="Menor"),CONCATENATE("R2C",'Mapa final'!$O$45),"")</f>
        <v/>
      </c>
      <c r="AD41" s="61" t="str">
        <f>IF(AND('Mapa final'!$Y$46="Muy Alta",'Mapa final'!$AA$46="Menor"),CONCATENATE("R2C",'Mapa final'!$O$46),"")</f>
        <v/>
      </c>
      <c r="AE41" s="61" t="str">
        <f>IF(AND('Mapa final'!$Y$47="Muy Alta",'Mapa final'!$AA$47="Menor"),CONCATENATE("R2C",'Mapa final'!$O$47),"")</f>
        <v/>
      </c>
      <c r="AF41" s="61" t="str">
        <f>IF(AND('Mapa final'!$Y$48="Muy Alta",'Mapa final'!$AA$48="Menor"),CONCATENATE("R2C",'Mapa final'!$O$48),"")</f>
        <v/>
      </c>
      <c r="AG41" s="62" t="str">
        <f>IF(AND('Mapa final'!$Y$49="Muy Alta",'Mapa final'!$AA$49="Menor"),CONCATENATE("R2C",'Mapa final'!$O$49),"")</f>
        <v/>
      </c>
      <c r="AH41" s="63" t="str">
        <f>IF(AND('Mapa final'!$Y$44="Muy Alta",'Mapa final'!$AA$44="Menor"),CONCATENATE("R2C",'Mapa final'!$O$44),"")</f>
        <v/>
      </c>
      <c r="AI41" s="64" t="str">
        <f>IF(AND('Mapa final'!$Y$45="Muy Alta",'Mapa final'!$AA$45="Menor"),CONCATENATE("R2C",'Mapa final'!$O$45),"")</f>
        <v/>
      </c>
      <c r="AJ41" s="64" t="str">
        <f>IF(AND('Mapa final'!$Y$46="Muy Alta",'Mapa final'!$AA$46="Menor"),CONCATENATE("R2C",'Mapa final'!$O$46),"")</f>
        <v/>
      </c>
      <c r="AK41" s="64" t="str">
        <f>IF(AND('Mapa final'!$Y$47="Muy Alta",'Mapa final'!$AA$47="Menor"),CONCATENATE("R2C",'Mapa final'!$O$47),"")</f>
        <v/>
      </c>
      <c r="AL41" s="64" t="str">
        <f>IF(AND('Mapa final'!$Y$48="Muy Alta",'Mapa final'!$AA$48="Menor"),CONCATENATE("R2C",'Mapa final'!$O$48),"")</f>
        <v/>
      </c>
      <c r="AM41" s="65" t="str">
        <f>IF(AND('Mapa final'!$Y$49="Muy Alta",'Mapa final'!$AA$49="Menor"),CONCATENATE("R2C",'Mapa final'!$O$49),"")</f>
        <v/>
      </c>
      <c r="AN41" s="91"/>
      <c r="AO41" s="378"/>
      <c r="AP41" s="379"/>
      <c r="AQ41" s="379"/>
      <c r="AR41" s="379"/>
      <c r="AS41" s="379"/>
      <c r="AT41" s="380"/>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row>
    <row r="42" spans="1:80" ht="15" customHeight="1" x14ac:dyDescent="0.25">
      <c r="A42" s="91"/>
      <c r="B42" s="306"/>
      <c r="C42" s="306"/>
      <c r="D42" s="307"/>
      <c r="E42" s="347"/>
      <c r="F42" s="348"/>
      <c r="G42" s="348"/>
      <c r="H42" s="348"/>
      <c r="I42" s="348"/>
      <c r="J42" s="84" t="str">
        <f>IF(AND('Mapa final'!$Y$50="Muy Alta",'Mapa final'!$AA$50="Menor"),CONCATENATE("R2C",'Mapa final'!$O$50),"")</f>
        <v/>
      </c>
      <c r="K42" s="85" t="str">
        <f>IF(AND('Mapa final'!$Y$51="Muy Alta",'Mapa final'!$AA$51="Menor"),CONCATENATE("R2C",'Mapa final'!$O$51),"")</f>
        <v/>
      </c>
      <c r="L42" s="85" t="str">
        <f>IF(AND('Mapa final'!$Y$52="Muy Alta",'Mapa final'!$AA$52="Menor"),CONCATENATE("R2C",'Mapa final'!$O$52),"")</f>
        <v/>
      </c>
      <c r="M42" s="85" t="str">
        <f>IF(AND('Mapa final'!$Y$53="Muy Alta",'Mapa final'!$AA$53="Menor"),CONCATENATE("R2C",'Mapa final'!$O$53),"")</f>
        <v/>
      </c>
      <c r="N42" s="85" t="str">
        <f>IF(AND('Mapa final'!$Y$54="Muy Alta",'Mapa final'!$AA$54="Menor"),CONCATENATE("R2C",'Mapa final'!$O$54),"")</f>
        <v/>
      </c>
      <c r="O42" s="86" t="str">
        <f>IF(AND('Mapa final'!$Y$55="Muy Alta",'Mapa final'!$AA$55="Menor"),CONCATENATE("R2C",'Mapa final'!$O$55),"")</f>
        <v/>
      </c>
      <c r="P42" s="75" t="str">
        <f>IF(AND('Mapa final'!$Y$50="Muy Alta",'Mapa final'!$AA$50="Menor"),CONCATENATE("R2C",'Mapa final'!$O$50),"")</f>
        <v/>
      </c>
      <c r="Q42" s="76" t="str">
        <f>IF(AND('Mapa final'!$Y$51="Muy Alta",'Mapa final'!$AA$51="Menor"),CONCATENATE("R2C",'Mapa final'!$O$51),"")</f>
        <v/>
      </c>
      <c r="R42" s="76" t="str">
        <f>IF(AND('Mapa final'!$Y$52="Muy Alta",'Mapa final'!$AA$52="Menor"),CONCATENATE("R2C",'Mapa final'!$O$52),"")</f>
        <v/>
      </c>
      <c r="S42" s="76" t="str">
        <f>IF(AND('Mapa final'!$Y$53="Muy Alta",'Mapa final'!$AA$53="Menor"),CONCATENATE("R2C",'Mapa final'!$O$53),"")</f>
        <v/>
      </c>
      <c r="T42" s="76" t="str">
        <f>IF(AND('Mapa final'!$Y$54="Muy Alta",'Mapa final'!$AA$54="Menor"),CONCATENATE("R2C",'Mapa final'!$O$54),"")</f>
        <v/>
      </c>
      <c r="U42" s="77" t="str">
        <f>IF(AND('Mapa final'!$Y$55="Muy Alta",'Mapa final'!$AA$55="Menor"),CONCATENATE("R2C",'Mapa final'!$O$55),"")</f>
        <v/>
      </c>
      <c r="V42" s="75" t="str">
        <f>IF(AND('Mapa final'!$Y$50="Muy Alta",'Mapa final'!$AA$50="Menor"),CONCATENATE("R2C",'Mapa final'!$O$50),"")</f>
        <v/>
      </c>
      <c r="W42" s="76" t="str">
        <f>IF(AND('Mapa final'!$Y$51="Muy Alta",'Mapa final'!$AA$51="Menor"),CONCATENATE("R2C",'Mapa final'!$O$51),"")</f>
        <v/>
      </c>
      <c r="X42" s="76" t="str">
        <f>IF(AND('Mapa final'!$Y$52="Muy Alta",'Mapa final'!$AA$52="Menor"),CONCATENATE("R2C",'Mapa final'!$O$52),"")</f>
        <v/>
      </c>
      <c r="Y42" s="76" t="str">
        <f>IF(AND('Mapa final'!$Y$53="Muy Alta",'Mapa final'!$AA$53="Menor"),CONCATENATE("R2C",'Mapa final'!$O$53),"")</f>
        <v/>
      </c>
      <c r="Z42" s="76" t="str">
        <f>IF(AND('Mapa final'!$Y$54="Muy Alta",'Mapa final'!$AA$54="Menor"),CONCATENATE("R2C",'Mapa final'!$O$54),"")</f>
        <v/>
      </c>
      <c r="AA42" s="77" t="str">
        <f>IF(AND('Mapa final'!$Y$55="Muy Alta",'Mapa final'!$AA$55="Menor"),CONCATENATE("R2C",'Mapa final'!$O$55),"")</f>
        <v/>
      </c>
      <c r="AB42" s="60" t="str">
        <f>IF(AND('Mapa final'!$Y$50="Muy Alta",'Mapa final'!$AA$50="Menor"),CONCATENATE("R2C",'Mapa final'!$O$50),"")</f>
        <v/>
      </c>
      <c r="AC42" s="61" t="str">
        <f>IF(AND('Mapa final'!$Y$51="Muy Alta",'Mapa final'!$AA$51="Menor"),CONCATENATE("R2C",'Mapa final'!$O$51),"")</f>
        <v/>
      </c>
      <c r="AD42" s="61" t="str">
        <f>IF(AND('Mapa final'!$Y$52="Muy Alta",'Mapa final'!$AA$52="Menor"),CONCATENATE("R2C",'Mapa final'!$O$52),"")</f>
        <v/>
      </c>
      <c r="AE42" s="61" t="str">
        <f>IF(AND('Mapa final'!$Y$53="Muy Alta",'Mapa final'!$AA$53="Menor"),CONCATENATE("R2C",'Mapa final'!$O$53),"")</f>
        <v/>
      </c>
      <c r="AF42" s="61" t="str">
        <f>IF(AND('Mapa final'!$Y$54="Muy Alta",'Mapa final'!$AA$54="Menor"),CONCATENATE("R2C",'Mapa final'!$O$54),"")</f>
        <v/>
      </c>
      <c r="AG42" s="62" t="str">
        <f>IF(AND('Mapa final'!$Y$55="Muy Alta",'Mapa final'!$AA$55="Menor"),CONCATENATE("R2C",'Mapa final'!$O$55),"")</f>
        <v/>
      </c>
      <c r="AH42" s="63" t="str">
        <f>IF(AND('Mapa final'!$Y$50="Muy Alta",'Mapa final'!$AA$50="Menor"),CONCATENATE("R2C",'Mapa final'!$O$50),"")</f>
        <v/>
      </c>
      <c r="AI42" s="64" t="str">
        <f>IF(AND('Mapa final'!$Y$51="Muy Alta",'Mapa final'!$AA$51="Menor"),CONCATENATE("R2C",'Mapa final'!$O$51),"")</f>
        <v/>
      </c>
      <c r="AJ42" s="64" t="str">
        <f>IF(AND('Mapa final'!$Y$52="Muy Alta",'Mapa final'!$AA$52="Menor"),CONCATENATE("R2C",'Mapa final'!$O$52),"")</f>
        <v/>
      </c>
      <c r="AK42" s="64" t="str">
        <f>IF(AND('Mapa final'!$Y$53="Muy Alta",'Mapa final'!$AA$53="Menor"),CONCATENATE("R2C",'Mapa final'!$O$53),"")</f>
        <v/>
      </c>
      <c r="AL42" s="64" t="str">
        <f>IF(AND('Mapa final'!$Y$54="Muy Alta",'Mapa final'!$AA$54="Menor"),CONCATENATE("R2C",'Mapa final'!$O$54),"")</f>
        <v/>
      </c>
      <c r="AM42" s="65" t="str">
        <f>IF(AND('Mapa final'!$Y$55="Muy Alta",'Mapa final'!$AA$55="Menor"),CONCATENATE("R2C",'Mapa final'!$O$55),"")</f>
        <v/>
      </c>
      <c r="AN42" s="91"/>
      <c r="AO42" s="378"/>
      <c r="AP42" s="379"/>
      <c r="AQ42" s="379"/>
      <c r="AR42" s="379"/>
      <c r="AS42" s="379"/>
      <c r="AT42" s="380"/>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row>
    <row r="43" spans="1:80" ht="15" customHeight="1" x14ac:dyDescent="0.25">
      <c r="A43" s="91"/>
      <c r="B43" s="306"/>
      <c r="C43" s="306"/>
      <c r="D43" s="307"/>
      <c r="E43" s="347"/>
      <c r="F43" s="348"/>
      <c r="G43" s="348"/>
      <c r="H43" s="348"/>
      <c r="I43" s="348"/>
      <c r="J43" s="84" t="str">
        <f>IF(AND('Mapa final'!$Y$56="Muy Alta",'Mapa final'!$AA$56="Menor"),CONCATENATE("R2C",'Mapa final'!$O$56),"")</f>
        <v/>
      </c>
      <c r="K43" s="85" t="str">
        <f>IF(AND('Mapa final'!$Y$57="Muy Alta",'Mapa final'!$AA$57="Menor"),CONCATENATE("R2C",'Mapa final'!$O$57),"")</f>
        <v/>
      </c>
      <c r="L43" s="85" t="str">
        <f>IF(AND('Mapa final'!$Y$58="Muy Alta",'Mapa final'!$AA$58="Menor"),CONCATENATE("R2C",'Mapa final'!$O$58),"")</f>
        <v/>
      </c>
      <c r="M43" s="85" t="str">
        <f>IF(AND('Mapa final'!$Y$59="Muy Alta",'Mapa final'!$AA$59="Menor"),CONCATENATE("R2C",'Mapa final'!$O$59),"")</f>
        <v/>
      </c>
      <c r="N43" s="85" t="str">
        <f>IF(AND('Mapa final'!$Y$60="Muy Alta",'Mapa final'!$AA$60="Menor"),CONCATENATE("R2C",'Mapa final'!$O$60),"")</f>
        <v/>
      </c>
      <c r="O43" s="86" t="str">
        <f>IF(AND('Mapa final'!$Y$61="Muy Alta",'Mapa final'!$AA$61="Menor"),CONCATENATE("R2C",'Mapa final'!$O$61),"")</f>
        <v/>
      </c>
      <c r="P43" s="75" t="str">
        <f>IF(AND('Mapa final'!$Y$56="Muy Alta",'Mapa final'!$AA$56="Menor"),CONCATENATE("R2C",'Mapa final'!$O$56),"")</f>
        <v/>
      </c>
      <c r="Q43" s="76" t="str">
        <f>IF(AND('Mapa final'!$Y$57="Muy Alta",'Mapa final'!$AA$57="Menor"),CONCATENATE("R2C",'Mapa final'!$O$57),"")</f>
        <v/>
      </c>
      <c r="R43" s="76" t="str">
        <f>IF(AND('Mapa final'!$Y$58="Muy Alta",'Mapa final'!$AA$58="Menor"),CONCATENATE("R2C",'Mapa final'!$O$58),"")</f>
        <v/>
      </c>
      <c r="S43" s="76" t="str">
        <f>IF(AND('Mapa final'!$Y$59="Muy Alta",'Mapa final'!$AA$59="Menor"),CONCATENATE("R2C",'Mapa final'!$O$59),"")</f>
        <v/>
      </c>
      <c r="T43" s="76" t="str">
        <f>IF(AND('Mapa final'!$Y$60="Muy Alta",'Mapa final'!$AA$60="Menor"),CONCATENATE("R2C",'Mapa final'!$O$60),"")</f>
        <v/>
      </c>
      <c r="U43" s="77" t="str">
        <f>IF(AND('Mapa final'!$Y$61="Muy Alta",'Mapa final'!$AA$61="Menor"),CONCATENATE("R2C",'Mapa final'!$O$61),"")</f>
        <v/>
      </c>
      <c r="V43" s="75" t="str">
        <f>IF(AND('Mapa final'!$Y$56="Muy Alta",'Mapa final'!$AA$56="Menor"),CONCATENATE("R2C",'Mapa final'!$O$56),"")</f>
        <v/>
      </c>
      <c r="W43" s="76" t="str">
        <f>IF(AND('Mapa final'!$Y$57="Muy Alta",'Mapa final'!$AA$57="Menor"),CONCATENATE("R2C",'Mapa final'!$O$57),"")</f>
        <v/>
      </c>
      <c r="X43" s="76" t="str">
        <f>IF(AND('Mapa final'!$Y$58="Muy Alta",'Mapa final'!$AA$58="Menor"),CONCATENATE("R2C",'Mapa final'!$O$58),"")</f>
        <v/>
      </c>
      <c r="Y43" s="76" t="str">
        <f>IF(AND('Mapa final'!$Y$59="Muy Alta",'Mapa final'!$AA$59="Menor"),CONCATENATE("R2C",'Mapa final'!$O$59),"")</f>
        <v/>
      </c>
      <c r="Z43" s="76" t="str">
        <f>IF(AND('Mapa final'!$Y$60="Muy Alta",'Mapa final'!$AA$60="Menor"),CONCATENATE("R2C",'Mapa final'!$O$60),"")</f>
        <v/>
      </c>
      <c r="AA43" s="77" t="str">
        <f>IF(AND('Mapa final'!$Y$61="Muy Alta",'Mapa final'!$AA$61="Menor"),CONCATENATE("R2C",'Mapa final'!$O$61),"")</f>
        <v/>
      </c>
      <c r="AB43" s="60" t="str">
        <f>IF(AND('Mapa final'!$Y$56="Muy Alta",'Mapa final'!$AA$56="Menor"),CONCATENATE("R2C",'Mapa final'!$O$56),"")</f>
        <v/>
      </c>
      <c r="AC43" s="61" t="str">
        <f>IF(AND('Mapa final'!$Y$57="Muy Alta",'Mapa final'!$AA$57="Menor"),CONCATENATE("R2C",'Mapa final'!$O$57),"")</f>
        <v/>
      </c>
      <c r="AD43" s="61" t="str">
        <f>IF(AND('Mapa final'!$Y$58="Muy Alta",'Mapa final'!$AA$58="Menor"),CONCATENATE("R2C",'Mapa final'!$O$58),"")</f>
        <v/>
      </c>
      <c r="AE43" s="61" t="str">
        <f>IF(AND('Mapa final'!$Y$59="Muy Alta",'Mapa final'!$AA$59="Menor"),CONCATENATE("R2C",'Mapa final'!$O$59),"")</f>
        <v/>
      </c>
      <c r="AF43" s="61" t="str">
        <f>IF(AND('Mapa final'!$Y$60="Muy Alta",'Mapa final'!$AA$60="Menor"),CONCATENATE("R2C",'Mapa final'!$O$60),"")</f>
        <v/>
      </c>
      <c r="AG43" s="62" t="str">
        <f>IF(AND('Mapa final'!$Y$61="Muy Alta",'Mapa final'!$AA$61="Menor"),CONCATENATE("R2C",'Mapa final'!$O$61),"")</f>
        <v/>
      </c>
      <c r="AH43" s="63" t="str">
        <f>IF(AND('Mapa final'!$Y$56="Muy Alta",'Mapa final'!$AA$56="Menor"),CONCATENATE("R2C",'Mapa final'!$O$56),"")</f>
        <v/>
      </c>
      <c r="AI43" s="64" t="str">
        <f>IF(AND('Mapa final'!$Y$57="Muy Alta",'Mapa final'!$AA$57="Menor"),CONCATENATE("R2C",'Mapa final'!$O$57),"")</f>
        <v/>
      </c>
      <c r="AJ43" s="64" t="str">
        <f>IF(AND('Mapa final'!$Y$58="Muy Alta",'Mapa final'!$AA$58="Menor"),CONCATENATE("R2C",'Mapa final'!$O$58),"")</f>
        <v/>
      </c>
      <c r="AK43" s="64" t="str">
        <f>IF(AND('Mapa final'!$Y$59="Muy Alta",'Mapa final'!$AA$59="Menor"),CONCATENATE("R2C",'Mapa final'!$O$59),"")</f>
        <v/>
      </c>
      <c r="AL43" s="64" t="str">
        <f>IF(AND('Mapa final'!$Y$60="Muy Alta",'Mapa final'!$AA$60="Menor"),CONCATENATE("R2C",'Mapa final'!$O$60),"")</f>
        <v/>
      </c>
      <c r="AM43" s="65" t="str">
        <f>IF(AND('Mapa final'!$Y$61="Muy Alta",'Mapa final'!$AA$61="Menor"),CONCATENATE("R2C",'Mapa final'!$O$61),"")</f>
        <v/>
      </c>
      <c r="AN43" s="91"/>
      <c r="AO43" s="378"/>
      <c r="AP43" s="379"/>
      <c r="AQ43" s="379"/>
      <c r="AR43" s="379"/>
      <c r="AS43" s="379"/>
      <c r="AT43" s="380"/>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row>
    <row r="44" spans="1:80" ht="15" customHeight="1" x14ac:dyDescent="0.25">
      <c r="A44" s="91"/>
      <c r="B44" s="306"/>
      <c r="C44" s="306"/>
      <c r="D44" s="307"/>
      <c r="E44" s="347"/>
      <c r="F44" s="348"/>
      <c r="G44" s="348"/>
      <c r="H44" s="348"/>
      <c r="I44" s="348"/>
      <c r="J44" s="84" t="str">
        <f>IF(AND('Mapa final'!$Y$62="Muy Alta",'Mapa final'!$AA$62="Menor"),CONCATENATE("R2C",'Mapa final'!$O$62),"")</f>
        <v/>
      </c>
      <c r="K44" s="85" t="str">
        <f>IF(AND('Mapa final'!$Y$63="Muy Alta",'Mapa final'!$AA$63="Menor"),CONCATENATE("R2C",'Mapa final'!$O$63),"")</f>
        <v/>
      </c>
      <c r="L44" s="85" t="str">
        <f>IF(AND('Mapa final'!$Y$64="Muy Alta",'Mapa final'!$AA$64="Menor"),CONCATENATE("R2C",'Mapa final'!$O$64),"")</f>
        <v/>
      </c>
      <c r="M44" s="85" t="str">
        <f>IF(AND('Mapa final'!$Y$65="Muy Alta",'Mapa final'!$AA$65="Menor"),CONCATENATE("R2C",'Mapa final'!$O$65),"")</f>
        <v/>
      </c>
      <c r="N44" s="85" t="str">
        <f>IF(AND('Mapa final'!$Y$66="Muy Alta",'Mapa final'!$AA$66="Menor"),CONCATENATE("R2C",'Mapa final'!$O$66),"")</f>
        <v/>
      </c>
      <c r="O44" s="86" t="str">
        <f>IF(AND('Mapa final'!$Y$67="Muy Alta",'Mapa final'!$AA$67="Menor"),CONCATENATE("R2C",'Mapa final'!$O$67),"")</f>
        <v/>
      </c>
      <c r="P44" s="75" t="str">
        <f>IF(AND('Mapa final'!$Y$62="Muy Alta",'Mapa final'!$AA$62="Menor"),CONCATENATE("R2C",'Mapa final'!$O$62),"")</f>
        <v/>
      </c>
      <c r="Q44" s="76" t="str">
        <f>IF(AND('Mapa final'!$Y$63="Muy Alta",'Mapa final'!$AA$63="Menor"),CONCATENATE("R2C",'Mapa final'!$O$63),"")</f>
        <v/>
      </c>
      <c r="R44" s="76" t="str">
        <f>IF(AND('Mapa final'!$Y$64="Muy Alta",'Mapa final'!$AA$64="Menor"),CONCATENATE("R2C",'Mapa final'!$O$64),"")</f>
        <v/>
      </c>
      <c r="S44" s="76" t="str">
        <f>IF(AND('Mapa final'!$Y$65="Muy Alta",'Mapa final'!$AA$65="Menor"),CONCATENATE("R2C",'Mapa final'!$O$65),"")</f>
        <v/>
      </c>
      <c r="T44" s="76" t="str">
        <f>IF(AND('Mapa final'!$Y$66="Muy Alta",'Mapa final'!$AA$66="Menor"),CONCATENATE("R2C",'Mapa final'!$O$66),"")</f>
        <v/>
      </c>
      <c r="U44" s="77" t="str">
        <f>IF(AND('Mapa final'!$Y$67="Muy Alta",'Mapa final'!$AA$67="Menor"),CONCATENATE("R2C",'Mapa final'!$O$67),"")</f>
        <v/>
      </c>
      <c r="V44" s="75" t="str">
        <f>IF(AND('Mapa final'!$Y$62="Muy Alta",'Mapa final'!$AA$62="Menor"),CONCATENATE("R2C",'Mapa final'!$O$62),"")</f>
        <v/>
      </c>
      <c r="W44" s="76" t="str">
        <f>IF(AND('Mapa final'!$Y$63="Muy Alta",'Mapa final'!$AA$63="Menor"),CONCATENATE("R2C",'Mapa final'!$O$63),"")</f>
        <v/>
      </c>
      <c r="X44" s="76" t="str">
        <f>IF(AND('Mapa final'!$Y$64="Muy Alta",'Mapa final'!$AA$64="Menor"),CONCATENATE("R2C",'Mapa final'!$O$64),"")</f>
        <v/>
      </c>
      <c r="Y44" s="76" t="str">
        <f>IF(AND('Mapa final'!$Y$65="Muy Alta",'Mapa final'!$AA$65="Menor"),CONCATENATE("R2C",'Mapa final'!$O$65),"")</f>
        <v/>
      </c>
      <c r="Z44" s="76" t="str">
        <f>IF(AND('Mapa final'!$Y$66="Muy Alta",'Mapa final'!$AA$66="Menor"),CONCATENATE("R2C",'Mapa final'!$O$66),"")</f>
        <v/>
      </c>
      <c r="AA44" s="77" t="str">
        <f>IF(AND('Mapa final'!$Y$67="Muy Alta",'Mapa final'!$AA$67="Menor"),CONCATENATE("R2C",'Mapa final'!$O$67),"")</f>
        <v/>
      </c>
      <c r="AB44" s="60" t="str">
        <f>IF(AND('Mapa final'!$Y$62="Muy Alta",'Mapa final'!$AA$62="Menor"),CONCATENATE("R2C",'Mapa final'!$O$62),"")</f>
        <v/>
      </c>
      <c r="AC44" s="61" t="str">
        <f>IF(AND('Mapa final'!$Y$63="Muy Alta",'Mapa final'!$AA$63="Menor"),CONCATENATE("R2C",'Mapa final'!$O$63),"")</f>
        <v/>
      </c>
      <c r="AD44" s="61" t="str">
        <f>IF(AND('Mapa final'!$Y$64="Muy Alta",'Mapa final'!$AA$64="Menor"),CONCATENATE("R2C",'Mapa final'!$O$64),"")</f>
        <v/>
      </c>
      <c r="AE44" s="61" t="str">
        <f>IF(AND('Mapa final'!$Y$65="Muy Alta",'Mapa final'!$AA$65="Menor"),CONCATENATE("R2C",'Mapa final'!$O$65),"")</f>
        <v/>
      </c>
      <c r="AF44" s="61" t="str">
        <f>IF(AND('Mapa final'!$Y$66="Muy Alta",'Mapa final'!$AA$66="Menor"),CONCATENATE("R2C",'Mapa final'!$O$66),"")</f>
        <v/>
      </c>
      <c r="AG44" s="62" t="str">
        <f>IF(AND('Mapa final'!$Y$67="Muy Alta",'Mapa final'!$AA$67="Menor"),CONCATENATE("R2C",'Mapa final'!$O$67),"")</f>
        <v/>
      </c>
      <c r="AH44" s="63" t="str">
        <f>IF(AND('Mapa final'!$Y$62="Muy Alta",'Mapa final'!$AA$62="Menor"),CONCATENATE("R2C",'Mapa final'!$O$62),"")</f>
        <v/>
      </c>
      <c r="AI44" s="64" t="str">
        <f>IF(AND('Mapa final'!$Y$63="Muy Alta",'Mapa final'!$AA$63="Menor"),CONCATENATE("R2C",'Mapa final'!$O$63),"")</f>
        <v/>
      </c>
      <c r="AJ44" s="64" t="str">
        <f>IF(AND('Mapa final'!$Y$64="Muy Alta",'Mapa final'!$AA$64="Menor"),CONCATENATE("R2C",'Mapa final'!$O$64),"")</f>
        <v/>
      </c>
      <c r="AK44" s="64" t="str">
        <f>IF(AND('Mapa final'!$Y$65="Muy Alta",'Mapa final'!$AA$65="Menor"),CONCATENATE("R2C",'Mapa final'!$O$65),"")</f>
        <v/>
      </c>
      <c r="AL44" s="64" t="str">
        <f>IF(AND('Mapa final'!$Y$66="Muy Alta",'Mapa final'!$AA$66="Menor"),CONCATENATE("R2C",'Mapa final'!$O$66),"")</f>
        <v/>
      </c>
      <c r="AM44" s="65" t="str">
        <f>IF(AND('Mapa final'!$Y$67="Muy Alta",'Mapa final'!$AA$67="Menor"),CONCATENATE("R2C",'Mapa final'!$O$67),"")</f>
        <v/>
      </c>
      <c r="AN44" s="91"/>
      <c r="AO44" s="378"/>
      <c r="AP44" s="379"/>
      <c r="AQ44" s="379"/>
      <c r="AR44" s="379"/>
      <c r="AS44" s="379"/>
      <c r="AT44" s="380"/>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row>
    <row r="45" spans="1:80" ht="15.75" customHeight="1" thickBot="1" x14ac:dyDescent="0.3">
      <c r="A45" s="91"/>
      <c r="B45" s="306"/>
      <c r="C45" s="306"/>
      <c r="D45" s="307"/>
      <c r="E45" s="350"/>
      <c r="F45" s="351"/>
      <c r="G45" s="351"/>
      <c r="H45" s="351"/>
      <c r="I45" s="351"/>
      <c r="J45" s="87" t="str">
        <f>IF(AND('Mapa final'!$Y$68="Muy Alta",'Mapa final'!$AA$68="Menor"),CONCATENATE("R2C",'Mapa final'!$O$68),"")</f>
        <v/>
      </c>
      <c r="K45" s="88" t="str">
        <f>IF(AND('Mapa final'!$Y$69="Muy Alta",'Mapa final'!$AA$69="Menor"),CONCATENATE("R2C",'Mapa final'!$O$69),"")</f>
        <v/>
      </c>
      <c r="L45" s="88" t="str">
        <f>IF(AND('Mapa final'!$Y$70="Muy Alta",'Mapa final'!$AA$70="Menor"),CONCATENATE("R2C",'Mapa final'!$O$70),"")</f>
        <v/>
      </c>
      <c r="M45" s="88" t="str">
        <f>IF(AND('Mapa final'!$Y$19="Muy Alta",'Mapa final'!$AA$19="Menor"),CONCATENATE("R2C",'Mapa final'!$O$19),"")</f>
        <v/>
      </c>
      <c r="N45" s="88" t="str">
        <f>IF(AND('Mapa final'!$Y$19="Muy Alta",'Mapa final'!$AA$19="Menor"),CONCATENATE("R2C",'Mapa final'!$O$19),"")</f>
        <v/>
      </c>
      <c r="O45" s="89" t="str">
        <f>IF(AND('Mapa final'!$Y$19="Muy Alta",'Mapa final'!$AA$19="Menor"),CONCATENATE("R2C",'Mapa final'!$O$19),"")</f>
        <v/>
      </c>
      <c r="P45" s="75" t="str">
        <f>IF(AND('Mapa final'!$Y$68="Muy Alta",'Mapa final'!$AA$68="Menor"),CONCATENATE("R2C",'Mapa final'!$O$68),"")</f>
        <v/>
      </c>
      <c r="Q45" s="76" t="str">
        <f>IF(AND('Mapa final'!$Y$69="Muy Alta",'Mapa final'!$AA$69="Menor"),CONCATENATE("R2C",'Mapa final'!$O$69),"")</f>
        <v/>
      </c>
      <c r="R45" s="76" t="str">
        <f>IF(AND('Mapa final'!$Y$70="Muy Alta",'Mapa final'!$AA$70="Menor"),CONCATENATE("R2C",'Mapa final'!$O$70),"")</f>
        <v/>
      </c>
      <c r="S45" s="76" t="str">
        <f>IF(AND('Mapa final'!$Y$19="Muy Alta",'Mapa final'!$AA$19="Menor"),CONCATENATE("R2C",'Mapa final'!$O$19),"")</f>
        <v/>
      </c>
      <c r="T45" s="76" t="str">
        <f>IF(AND('Mapa final'!$Y$19="Muy Alta",'Mapa final'!$AA$19="Menor"),CONCATENATE("R2C",'Mapa final'!$O$19),"")</f>
        <v/>
      </c>
      <c r="U45" s="77" t="str">
        <f>IF(AND('Mapa final'!$Y$19="Muy Alta",'Mapa final'!$AA$19="Menor"),CONCATENATE("R2C",'Mapa final'!$O$19),"")</f>
        <v/>
      </c>
      <c r="V45" s="78" t="str">
        <f>IF(AND('Mapa final'!$Y$68="Muy Alta",'Mapa final'!$AA$68="Menor"),CONCATENATE("R2C",'Mapa final'!$O$68),"")</f>
        <v/>
      </c>
      <c r="W45" s="79" t="str">
        <f>IF(AND('Mapa final'!$Y$69="Muy Alta",'Mapa final'!$AA$69="Menor"),CONCATENATE("R2C",'Mapa final'!$O$69),"")</f>
        <v/>
      </c>
      <c r="X45" s="79" t="str">
        <f>IF(AND('Mapa final'!$Y$70="Muy Alta",'Mapa final'!$AA$70="Menor"),CONCATENATE("R2C",'Mapa final'!$O$70),"")</f>
        <v/>
      </c>
      <c r="Y45" s="79" t="str">
        <f>IF(AND('Mapa final'!$Y$19="Muy Alta",'Mapa final'!$AA$19="Menor"),CONCATENATE("R2C",'Mapa final'!$O$19),"")</f>
        <v/>
      </c>
      <c r="Z45" s="79" t="str">
        <f>IF(AND('Mapa final'!$Y$19="Muy Alta",'Mapa final'!$AA$19="Menor"),CONCATENATE("R2C",'Mapa final'!$O$19),"")</f>
        <v/>
      </c>
      <c r="AA45" s="80" t="str">
        <f>IF(AND('Mapa final'!$Y$19="Muy Alta",'Mapa final'!$AA$19="Menor"),CONCATENATE("R2C",'Mapa final'!$O$19),"")</f>
        <v/>
      </c>
      <c r="AB45" s="66" t="str">
        <f>IF(AND('Mapa final'!$Y$68="Muy Alta",'Mapa final'!$AA$68="Menor"),CONCATENATE("R2C",'Mapa final'!$O$68),"")</f>
        <v/>
      </c>
      <c r="AC45" s="67" t="str">
        <f>IF(AND('Mapa final'!$Y$69="Muy Alta",'Mapa final'!$AA$69="Menor"),CONCATENATE("R2C",'Mapa final'!$O$69),"")</f>
        <v/>
      </c>
      <c r="AD45" s="67" t="str">
        <f>IF(AND('Mapa final'!$Y$70="Muy Alta",'Mapa final'!$AA$70="Menor"),CONCATENATE("R2C",'Mapa final'!$O$70),"")</f>
        <v/>
      </c>
      <c r="AE45" s="67" t="str">
        <f>IF(AND('Mapa final'!$Y$19="Muy Alta",'Mapa final'!$AA$19="Menor"),CONCATENATE("R2C",'Mapa final'!$O$19),"")</f>
        <v/>
      </c>
      <c r="AF45" s="67" t="str">
        <f>IF(AND('Mapa final'!$Y$19="Muy Alta",'Mapa final'!$AA$19="Menor"),CONCATENATE("R2C",'Mapa final'!$O$19),"")</f>
        <v/>
      </c>
      <c r="AG45" s="68" t="str">
        <f>IF(AND('Mapa final'!$Y$19="Muy Alta",'Mapa final'!$AA$19="Menor"),CONCATENATE("R2C",'Mapa final'!$O$19),"")</f>
        <v/>
      </c>
      <c r="AH45" s="69" t="str">
        <f>IF(AND('Mapa final'!$Y$68="Muy Alta",'Mapa final'!$AA$68="Menor"),CONCATENATE("R2C",'Mapa final'!$O$68),"")</f>
        <v/>
      </c>
      <c r="AI45" s="70" t="str">
        <f>IF(AND('Mapa final'!$Y$69="Muy Alta",'Mapa final'!$AA$69="Menor"),CONCATENATE("R2C",'Mapa final'!$O$69),"")</f>
        <v/>
      </c>
      <c r="AJ45" s="70" t="str">
        <f>IF(AND('Mapa final'!$Y$70="Muy Alta",'Mapa final'!$AA$70="Menor"),CONCATENATE("R2C",'Mapa final'!$O$70),"")</f>
        <v/>
      </c>
      <c r="AK45" s="70" t="str">
        <f>IF(AND('Mapa final'!$Y$19="Muy Alta",'Mapa final'!$AA$19="Menor"),CONCATENATE("R2C",'Mapa final'!$O$19),"")</f>
        <v/>
      </c>
      <c r="AL45" s="70" t="str">
        <f>IF(AND('Mapa final'!$Y$19="Muy Alta",'Mapa final'!$AA$19="Menor"),CONCATENATE("R2C",'Mapa final'!$O$19),"")</f>
        <v/>
      </c>
      <c r="AM45" s="71" t="str">
        <f>IF(AND('Mapa final'!$Y$19="Muy Alta",'Mapa final'!$AA$19="Menor"),CONCATENATE("R2C",'Mapa final'!$O$19),"")</f>
        <v/>
      </c>
      <c r="AN45" s="91"/>
      <c r="AO45" s="381"/>
      <c r="AP45" s="382"/>
      <c r="AQ45" s="382"/>
      <c r="AR45" s="382"/>
      <c r="AS45" s="382"/>
      <c r="AT45" s="383"/>
    </row>
    <row r="46" spans="1:80" ht="46.5" customHeight="1" x14ac:dyDescent="0.35">
      <c r="A46" s="91"/>
      <c r="B46" s="306"/>
      <c r="C46" s="306"/>
      <c r="D46" s="307"/>
      <c r="E46" s="344" t="s">
        <v>189</v>
      </c>
      <c r="F46" s="345"/>
      <c r="G46" s="345"/>
      <c r="H46" s="345"/>
      <c r="I46" s="346"/>
      <c r="J46" s="81" t="str">
        <f>IF(AND('Mapa final'!$Y$12="Muy Baja",'Mapa final'!$AA$12="Leve"),CONCATENATE("R1C",'Mapa final'!$O$12),"")</f>
        <v/>
      </c>
      <c r="K46" s="82"/>
      <c r="L46" s="82"/>
      <c r="M46" s="82"/>
      <c r="N46" s="82"/>
      <c r="O46" s="83"/>
      <c r="P46" s="81" t="str">
        <f>IF(AND('Mapa final'!$Y$12="Muy Alta",'Mapa final'!$AA$12="Menor"),CONCATENATE("R1C",'Mapa final'!$O$12),"")</f>
        <v/>
      </c>
      <c r="Q46" s="82" t="str">
        <f>IF(AND('Mapa final'!$Y$13="Muy Alta",'Mapa final'!$AA$13="Menor"),CONCATENATE("R1C",'Mapa final'!$O$13),"")</f>
        <v/>
      </c>
      <c r="R46" s="82" t="str">
        <f>IF(AND('Mapa final'!$Y$14="Muy Alta",'Mapa final'!$AA$14="Menor"),CONCATENATE("R1C",'Mapa final'!$O$14),"")</f>
        <v/>
      </c>
      <c r="S46" s="82" t="str">
        <f>IF(AND('Mapa final'!$Y$15="Muy Alta",'Mapa final'!$AA$15="Menor"),CONCATENATE("R1C",'Mapa final'!$O$15),"")</f>
        <v/>
      </c>
      <c r="T46" s="82" t="str">
        <f>IF(AND('Mapa final'!$Y$16="Muy Alta",'Mapa final'!$AA$16="Menor"),CONCATENATE("R1C",'Mapa final'!$O$16),"")</f>
        <v/>
      </c>
      <c r="U46" s="83" t="str">
        <f>IF(AND('Mapa final'!$Y$17="Muy Alta",'Mapa final'!$AA$17="Menor"),CONCATENATE("R1C",'Mapa final'!$O$17),"")</f>
        <v/>
      </c>
      <c r="V46" s="72" t="str">
        <f>IF(AND('Mapa final'!$Y$12="Muy Alta",'Mapa final'!$AA$12="Menor"),CONCATENATE("R1C",'Mapa final'!$O$12),"")</f>
        <v/>
      </c>
      <c r="W46" s="90" t="str">
        <f>IF(AND('Mapa final'!$Y$13="Muy Alta",'Mapa final'!$AA$13="Menor"),CONCATENATE("R1C",'Mapa final'!$O$13),"")</f>
        <v/>
      </c>
      <c r="X46" s="73" t="str">
        <f>IF(AND('Mapa final'!$Y$14="Muy Alta",'Mapa final'!$AA$14="Menor"),CONCATENATE("R1C",'Mapa final'!$O$14),"")</f>
        <v/>
      </c>
      <c r="Y46" s="73" t="str">
        <f>IF(AND('Mapa final'!$Y$15="Muy Alta",'Mapa final'!$AA$15="Menor"),CONCATENATE("R1C",'Mapa final'!$O$15),"")</f>
        <v/>
      </c>
      <c r="Z46" s="73" t="str">
        <f>IF(AND('Mapa final'!$Y$16="Muy Alta",'Mapa final'!$AA$16="Menor"),CONCATENATE("R1C",'Mapa final'!$O$16),"")</f>
        <v/>
      </c>
      <c r="AA46" s="74" t="str">
        <f>IF(AND('Mapa final'!$Y$17="Muy Alta",'Mapa final'!$AA$17="Menor"),CONCATENATE("R1C",'Mapa final'!$O$17),"")</f>
        <v/>
      </c>
      <c r="AB46" s="54" t="str">
        <f>IF(AND('Mapa final'!$Y$12="Muy Alta",'Mapa final'!$AA$12="Menor"),CONCATENATE("R1C",'Mapa final'!$O$12),"")</f>
        <v/>
      </c>
      <c r="AC46" s="55" t="str">
        <f>IF(AND('Mapa final'!$Y$13="Muy Alta",'Mapa final'!$AA$13="Menor"),CONCATENATE("R1C",'Mapa final'!$O$13),"")</f>
        <v/>
      </c>
      <c r="AD46" s="55" t="str">
        <f>IF(AND('Mapa final'!$Y$14="Muy Alta",'Mapa final'!$AA$14="Menor"),CONCATENATE("R1C",'Mapa final'!$O$14),"")</f>
        <v/>
      </c>
      <c r="AE46" s="55" t="str">
        <f>IF(AND('Mapa final'!$Y$15="Muy Alta",'Mapa final'!$AA$15="Menor"),CONCATENATE("R1C",'Mapa final'!$O$15),"")</f>
        <v/>
      </c>
      <c r="AF46" s="55" t="str">
        <f>IF(AND('Mapa final'!$Y$16="Muy Alta",'Mapa final'!$AA$16="Menor"),CONCATENATE("R1C",'Mapa final'!$O$16),"")</f>
        <v/>
      </c>
      <c r="AG46" s="56" t="str">
        <f>IF(AND('Mapa final'!$Y$17="Muy Alta",'Mapa final'!$AA$17="Menor"),CONCATENATE("R1C",'Mapa final'!$O$17),"")</f>
        <v/>
      </c>
      <c r="AH46" s="57" t="str">
        <f>IF(AND('Mapa final'!$Y$12="Muy Alta",'Mapa final'!$AA$12="Menor"),CONCATENATE("R1C",'Mapa final'!$O$12),"")</f>
        <v/>
      </c>
      <c r="AI46" s="58" t="str">
        <f>IF(AND('Mapa final'!$Y$13="Muy Alta",'Mapa final'!$AA$13="Menor"),CONCATENATE("R1C",'Mapa final'!$O$13),"")</f>
        <v/>
      </c>
      <c r="AJ46" s="58" t="str">
        <f>IF(AND('Mapa final'!$Y$14="Muy Alta",'Mapa final'!$AA$14="Menor"),CONCATENATE("R1C",'Mapa final'!$O$14),"")</f>
        <v/>
      </c>
      <c r="AK46" s="58" t="str">
        <f>IF(AND('Mapa final'!$Y$15="Muy Alta",'Mapa final'!$AA$15="Menor"),CONCATENATE("R1C",'Mapa final'!$O$15),"")</f>
        <v/>
      </c>
      <c r="AL46" s="58" t="str">
        <f>IF(AND('Mapa final'!$Y$16="Muy Alta",'Mapa final'!$AA$16="Menor"),CONCATENATE("R1C",'Mapa final'!$O$16),"")</f>
        <v/>
      </c>
      <c r="AM46" s="59" t="str">
        <f>IF(AND('Mapa final'!$Y$17="Muy Alta",'Mapa final'!$AA$17="Menor"),CONCATENATE("R1C",'Mapa final'!$O$17),"")</f>
        <v/>
      </c>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row>
    <row r="47" spans="1:80" ht="46.5" customHeight="1" x14ac:dyDescent="0.25">
      <c r="A47" s="91"/>
      <c r="B47" s="306"/>
      <c r="C47" s="306"/>
      <c r="D47" s="307"/>
      <c r="E47" s="363"/>
      <c r="F47" s="348"/>
      <c r="G47" s="348"/>
      <c r="H47" s="348"/>
      <c r="I47" s="349"/>
      <c r="J47" s="84" t="str">
        <f>IF(AND('Mapa final'!$Y$14="Muy Baja",'Mapa final'!$AA$14="Leve"),CONCATENATE("R2C",'Mapa final'!$O$14),"")</f>
        <v/>
      </c>
      <c r="K47" s="85"/>
      <c r="L47" s="85"/>
      <c r="M47" s="85"/>
      <c r="N47" s="85"/>
      <c r="O47" s="86"/>
      <c r="P47" s="84" t="str">
        <f>IF(AND('Mapa final'!$Y$18="Muy Alta",'Mapa final'!$AA$18="Menor"),CONCATENATE("R2C",'Mapa final'!$O$18),"")</f>
        <v/>
      </c>
      <c r="Q47" s="85" t="str">
        <f>IF(AND('Mapa final'!$Y$19="Muy Alta",'Mapa final'!$AA$19="Menor"),CONCATENATE("R2C",'Mapa final'!$O$19),"")</f>
        <v/>
      </c>
      <c r="R47" s="85" t="str">
        <f>IF(AND('Mapa final'!$Y$20="Muy Alta",'Mapa final'!$AA$20="Menor"),CONCATENATE("R2C",'Mapa final'!$O$20),"")</f>
        <v/>
      </c>
      <c r="S47" s="85" t="str">
        <f>IF(AND('Mapa final'!$Y$21="Muy Alta",'Mapa final'!$AA$21="Menor"),CONCATENATE("R2C",'Mapa final'!$O$21),"")</f>
        <v/>
      </c>
      <c r="T47" s="85" t="str">
        <f>IF(AND('Mapa final'!$Y$22="Muy Alta",'Mapa final'!$AA$22="Menor"),CONCATENATE("R2C",'Mapa final'!$O$22),"")</f>
        <v/>
      </c>
      <c r="U47" s="86" t="str">
        <f>IF(AND('Mapa final'!$Y$23="Muy Alta",'Mapa final'!$AA$23="Menor"),CONCATENATE("R2C",'Mapa final'!$O$23),"")</f>
        <v/>
      </c>
      <c r="V47" s="75" t="str">
        <f>IF(AND('Mapa final'!$Y$18="Muy Alta",'Mapa final'!$AA$18="Menor"),CONCATENATE("R2C",'Mapa final'!$O$18),"")</f>
        <v/>
      </c>
      <c r="W47" s="76" t="str">
        <f>IF(AND('Mapa final'!$Y$19="Muy Alta",'Mapa final'!$AA$19="Menor"),CONCATENATE("R2C",'Mapa final'!$O$19),"")</f>
        <v/>
      </c>
      <c r="X47" s="76" t="str">
        <f>IF(AND('Mapa final'!$Y$20="Muy Alta",'Mapa final'!$AA$20="Menor"),CONCATENATE("R2C",'Mapa final'!$O$20),"")</f>
        <v/>
      </c>
      <c r="Y47" s="76" t="str">
        <f>IF(AND('Mapa final'!$Y$21="Muy Alta",'Mapa final'!$AA$21="Menor"),CONCATENATE("R2C",'Mapa final'!$O$21),"")</f>
        <v/>
      </c>
      <c r="Z47" s="76" t="str">
        <f>IF(AND('Mapa final'!$Y$22="Muy Alta",'Mapa final'!$AA$22="Menor"),CONCATENATE("R2C",'Mapa final'!$O$22),"")</f>
        <v/>
      </c>
      <c r="AA47" s="77" t="str">
        <f>IF(AND('Mapa final'!$Y$23="Muy Alta",'Mapa final'!$AA$23="Menor"),CONCATENATE("R2C",'Mapa final'!$O$23),"")</f>
        <v/>
      </c>
      <c r="AB47" s="60" t="str">
        <f>IF(AND('Mapa final'!$Y$18="Muy Alta",'Mapa final'!$AA$18="Menor"),CONCATENATE("R2C",'Mapa final'!$O$18),"")</f>
        <v/>
      </c>
      <c r="AC47" s="61" t="str">
        <f>IF(AND('Mapa final'!$Y$19="Muy Alta",'Mapa final'!$AA$19="Menor"),CONCATENATE("R2C",'Mapa final'!$O$19),"")</f>
        <v/>
      </c>
      <c r="AD47" s="61" t="str">
        <f>IF(AND('Mapa final'!$Y$20="Muy Alta",'Mapa final'!$AA$20="Menor"),CONCATENATE("R2C",'Mapa final'!$O$20),"")</f>
        <v/>
      </c>
      <c r="AE47" s="61" t="str">
        <f>IF(AND('Mapa final'!$Y$21="Muy Alta",'Mapa final'!$AA$21="Menor"),CONCATENATE("R2C",'Mapa final'!$O$21),"")</f>
        <v/>
      </c>
      <c r="AF47" s="61" t="str">
        <f>IF(AND('Mapa final'!$Y$22="Muy Alta",'Mapa final'!$AA$22="Menor"),CONCATENATE("R2C",'Mapa final'!$O$22),"")</f>
        <v/>
      </c>
      <c r="AG47" s="62" t="str">
        <f>IF(AND('Mapa final'!$Y$23="Muy Alta",'Mapa final'!$AA$23="Menor"),CONCATENATE("R2C",'Mapa final'!$O$23),"")</f>
        <v/>
      </c>
      <c r="AH47" s="63" t="str">
        <f>IF(AND('Mapa final'!$Y$18="Muy Alta",'Mapa final'!$AA$18="Menor"),CONCATENATE("R2C",'Mapa final'!$O$18),"")</f>
        <v/>
      </c>
      <c r="AI47" s="64" t="str">
        <f>IF(AND('Mapa final'!$Y$19="Muy Alta",'Mapa final'!$AA$19="Menor"),CONCATENATE("R2C",'Mapa final'!$O$19),"")</f>
        <v/>
      </c>
      <c r="AJ47" s="64" t="str">
        <f>IF(AND('Mapa final'!$Y$20="Muy Alta",'Mapa final'!$AA$20="Menor"),CONCATENATE("R2C",'Mapa final'!$O$20),"")</f>
        <v/>
      </c>
      <c r="AK47" s="64" t="str">
        <f>IF(AND('Mapa final'!$Y$21="Muy Alta",'Mapa final'!$AA$21="Menor"),CONCATENATE("R2C",'Mapa final'!$O$21),"")</f>
        <v/>
      </c>
      <c r="AL47" s="64" t="str">
        <f>IF(AND('Mapa final'!$Y$22="Muy Alta",'Mapa final'!$AA$22="Menor"),CONCATENATE("R2C",'Mapa final'!$O$22),"")</f>
        <v/>
      </c>
      <c r="AM47" s="65" t="str">
        <f>IF(AND('Mapa final'!$Y$23="Muy Alta",'Mapa final'!$AA$23="Menor"),CONCATENATE("R2C",'Mapa final'!$O$23),"")</f>
        <v/>
      </c>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row>
    <row r="48" spans="1:80" ht="15" customHeight="1" x14ac:dyDescent="0.25">
      <c r="A48" s="91"/>
      <c r="B48" s="306"/>
      <c r="C48" s="306"/>
      <c r="D48" s="307"/>
      <c r="E48" s="363"/>
      <c r="F48" s="348"/>
      <c r="G48" s="348"/>
      <c r="H48" s="348"/>
      <c r="I48" s="349"/>
      <c r="J48" s="84" t="str">
        <f>IF(AND('Mapa final'!$Y$16="Muy Baja",'Mapa final'!$AA$16="Leve"),CONCATENATE("R3C",'Mapa final'!$O$16),"")</f>
        <v/>
      </c>
      <c r="K48" s="85"/>
      <c r="L48" s="85"/>
      <c r="M48" s="85"/>
      <c r="N48" s="85"/>
      <c r="O48" s="86"/>
      <c r="P48" s="84" t="str">
        <f>IF(AND('Mapa final'!$Y$24="Muy Alta",'Mapa final'!$AA$24="Menor"),CONCATENATE("R2C",'Mapa final'!$O$24),"")</f>
        <v/>
      </c>
      <c r="Q48" s="85" t="str">
        <f>IF(AND('Mapa final'!$Y$25="Muy Alta",'Mapa final'!$AA$25="Menor"),CONCATENATE("R2C",'Mapa final'!$O$25),"")</f>
        <v/>
      </c>
      <c r="R48" s="85" t="str">
        <f>IF(AND('Mapa final'!$Y$26="Muy Alta",'Mapa final'!$AA$26="Menor"),CONCATENATE("R2C",'Mapa final'!$O$26),"")</f>
        <v/>
      </c>
      <c r="S48" s="85" t="str">
        <f>IF(AND('Mapa final'!$Y$27="Muy Alta",'Mapa final'!$AA$27="Menor"),CONCATENATE("R2C",'Mapa final'!$O$27),"")</f>
        <v/>
      </c>
      <c r="T48" s="85" t="str">
        <f>IF(AND('Mapa final'!$Y$28="Muy Alta",'Mapa final'!$AA$28="Menor"),CONCATENATE("R2C",'Mapa final'!$O$28),"")</f>
        <v/>
      </c>
      <c r="U48" s="86" t="str">
        <f>IF(AND('Mapa final'!$Y$30="Muy Alta",'Mapa final'!$AA$30="Menor"),CONCATENATE("R2C",'Mapa final'!$O$30),"")</f>
        <v/>
      </c>
      <c r="V48" s="75" t="str">
        <f>IF(AND('Mapa final'!$Y$24="Muy Alta",'Mapa final'!$AA$24="Menor"),CONCATENATE("R2C",'Mapa final'!$O$24),"")</f>
        <v/>
      </c>
      <c r="W48" s="76" t="str">
        <f>IF(AND('Mapa final'!$Y$25="Muy Alta",'Mapa final'!$AA$25="Menor"),CONCATENATE("R2C",'Mapa final'!$O$25),"")</f>
        <v/>
      </c>
      <c r="X48" s="76" t="str">
        <f>IF(AND('Mapa final'!$Y$26="Muy Alta",'Mapa final'!$AA$26="Menor"),CONCATENATE("R2C",'Mapa final'!$O$26),"")</f>
        <v/>
      </c>
      <c r="Y48" s="76" t="str">
        <f>IF(AND('Mapa final'!$Y$27="Muy Alta",'Mapa final'!$AA$27="Menor"),CONCATENATE("R2C",'Mapa final'!$O$27),"")</f>
        <v/>
      </c>
      <c r="Z48" s="76" t="str">
        <f>IF(AND('Mapa final'!$Y$28="Muy Alta",'Mapa final'!$AA$28="Menor"),CONCATENATE("R2C",'Mapa final'!$O$28),"")</f>
        <v/>
      </c>
      <c r="AA48" s="77" t="str">
        <f>IF(AND('Mapa final'!$Y$30="Muy Alta",'Mapa final'!$AA$30="Menor"),CONCATENATE("R2C",'Mapa final'!$O$30),"")</f>
        <v/>
      </c>
      <c r="AB48" s="60" t="str">
        <f>IF(AND('Mapa final'!$Y$24="Muy Alta",'Mapa final'!$AA$24="Menor"),CONCATENATE("R2C",'Mapa final'!$O$24),"")</f>
        <v/>
      </c>
      <c r="AC48" s="61" t="str">
        <f>IF(AND('Mapa final'!$Y$25="Muy Alta",'Mapa final'!$AA$25="Menor"),CONCATENATE("R2C",'Mapa final'!$O$25),"")</f>
        <v/>
      </c>
      <c r="AD48" s="61" t="str">
        <f>IF(AND('Mapa final'!$Y$26="Muy Alta",'Mapa final'!$AA$26="Menor"),CONCATENATE("R2C",'Mapa final'!$O$26),"")</f>
        <v/>
      </c>
      <c r="AE48" s="61" t="str">
        <f>IF(AND('Mapa final'!$Y$27="Muy Alta",'Mapa final'!$AA$27="Menor"),CONCATENATE("R2C",'Mapa final'!$O$27),"")</f>
        <v/>
      </c>
      <c r="AF48" s="61" t="str">
        <f>IF(AND('Mapa final'!$Y$28="Muy Alta",'Mapa final'!$AA$28="Menor"),CONCATENATE("R2C",'Mapa final'!$O$28),"")</f>
        <v/>
      </c>
      <c r="AG48" s="62" t="str">
        <f>IF(AND('Mapa final'!$Y$30="Muy Alta",'Mapa final'!$AA$30="Menor"),CONCATENATE("R2C",'Mapa final'!$O$30),"")</f>
        <v/>
      </c>
      <c r="AH48" s="63" t="str">
        <f>IF(AND('Mapa final'!$Y$24="Muy Alta",'Mapa final'!$AA$24="Menor"),CONCATENATE("R2C",'Mapa final'!$O$24),"")</f>
        <v/>
      </c>
      <c r="AI48" s="64" t="str">
        <f>IF(AND('Mapa final'!$Y$25="Muy Alta",'Mapa final'!$AA$25="Menor"),CONCATENATE("R2C",'Mapa final'!$O$25),"")</f>
        <v/>
      </c>
      <c r="AJ48" s="64" t="str">
        <f>IF(AND('Mapa final'!$Y$26="Muy Alta",'Mapa final'!$AA$26="Menor"),CONCATENATE("R2C",'Mapa final'!$O$26),"")</f>
        <v/>
      </c>
      <c r="AK48" s="64" t="str">
        <f>IF(AND('Mapa final'!$Y$27="Muy Alta",'Mapa final'!$AA$27="Menor"),CONCATENATE("R2C",'Mapa final'!$O$27),"")</f>
        <v/>
      </c>
      <c r="AL48" s="64" t="str">
        <f>IF(AND('Mapa final'!$Y$28="Muy Alta",'Mapa final'!$AA$28="Menor"),CONCATENATE("R2C",'Mapa final'!$O$28),"")</f>
        <v/>
      </c>
      <c r="AM48" s="65" t="str">
        <f>IF(AND('Mapa final'!$Y$30="Muy Alta",'Mapa final'!$AA$30="Menor"),CONCATENATE("R2C",'Mapa final'!$O$30),"")</f>
        <v/>
      </c>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row>
    <row r="49" spans="1:80" ht="15" customHeight="1" x14ac:dyDescent="0.25">
      <c r="A49" s="91"/>
      <c r="B49" s="306"/>
      <c r="C49" s="306"/>
      <c r="D49" s="307"/>
      <c r="E49" s="347"/>
      <c r="F49" s="348"/>
      <c r="G49" s="348"/>
      <c r="H49" s="348"/>
      <c r="I49" s="349"/>
      <c r="J49" s="84"/>
      <c r="K49" s="85"/>
      <c r="L49" s="85"/>
      <c r="M49" s="85"/>
      <c r="N49" s="85"/>
      <c r="O49" s="86"/>
      <c r="P49" s="84" t="str">
        <f>IF(AND('Mapa final'!$Y$31="Muy Alta",'Mapa final'!$AA$31="Menor"),CONCATENATE("R2C",'Mapa final'!$O$31),"")</f>
        <v/>
      </c>
      <c r="Q49" s="85" t="str">
        <f>IF(AND('Mapa final'!$Y$32="Muy Alta",'Mapa final'!$AA$32="Menor"),CONCATENATE("R2C",'Mapa final'!$O$32),"")</f>
        <v/>
      </c>
      <c r="R49" s="85" t="str">
        <f>IF(AND('Mapa final'!$Y$33="Muy Alta",'Mapa final'!$AA$33="Menor"),CONCATENATE("R2C",'Mapa final'!$O$33),"")</f>
        <v/>
      </c>
      <c r="S49" s="85" t="str">
        <f>IF(AND('Mapa final'!$Y$34="Muy Alta",'Mapa final'!$AA$34="Menor"),CONCATENATE("R2C",'Mapa final'!$O$34),"")</f>
        <v/>
      </c>
      <c r="T49" s="85" t="str">
        <f>IF(AND('Mapa final'!$Y$35="Muy Alta",'Mapa final'!$AA$35="Menor"),CONCATENATE("R2C",'Mapa final'!$O$35),"")</f>
        <v/>
      </c>
      <c r="U49" s="86" t="str">
        <f>IF(AND('Mapa final'!$Y$36="Muy Alta",'Mapa final'!$AA$36="Menor"),CONCATENATE("R2C",'Mapa final'!$O$36),"")</f>
        <v/>
      </c>
      <c r="V49" s="75" t="str">
        <f>IF(AND('Mapa final'!$Y$31="Muy Alta",'Mapa final'!$AA$31="Menor"),CONCATENATE("R2C",'Mapa final'!$O$31),"")</f>
        <v/>
      </c>
      <c r="W49" s="76" t="str">
        <f>IF(AND('Mapa final'!$Y$32="Muy Alta",'Mapa final'!$AA$32="Menor"),CONCATENATE("R2C",'Mapa final'!$O$32),"")</f>
        <v/>
      </c>
      <c r="X49" s="76" t="str">
        <f>IF(AND('Mapa final'!$Y$33="Muy Alta",'Mapa final'!$AA$33="Menor"),CONCATENATE("R2C",'Mapa final'!$O$33),"")</f>
        <v/>
      </c>
      <c r="Y49" s="76" t="str">
        <f>IF(AND('Mapa final'!$Y$34="Muy Alta",'Mapa final'!$AA$34="Menor"),CONCATENATE("R2C",'Mapa final'!$O$34),"")</f>
        <v/>
      </c>
      <c r="Z49" s="76" t="str">
        <f>IF(AND('Mapa final'!$Y$35="Muy Alta",'Mapa final'!$AA$35="Menor"),CONCATENATE("R2C",'Mapa final'!$O$35),"")</f>
        <v/>
      </c>
      <c r="AA49" s="77" t="str">
        <f>IF(AND('Mapa final'!$Y$36="Muy Alta",'Mapa final'!$AA$36="Menor"),CONCATENATE("R2C",'Mapa final'!$O$36),"")</f>
        <v/>
      </c>
      <c r="AB49" s="60" t="str">
        <f>IF(AND('Mapa final'!$Y$31="Muy Alta",'Mapa final'!$AA$31="Menor"),CONCATENATE("R2C",'Mapa final'!$O$31),"")</f>
        <v/>
      </c>
      <c r="AC49" s="61" t="str">
        <f>IF(AND('Mapa final'!$Y$32="Muy Alta",'Mapa final'!$AA$32="Menor"),CONCATENATE("R2C",'Mapa final'!$O$32),"")</f>
        <v/>
      </c>
      <c r="AD49" s="61" t="str">
        <f>IF(AND('Mapa final'!$Y$33="Muy Alta",'Mapa final'!$AA$33="Menor"),CONCATENATE("R2C",'Mapa final'!$O$33),"")</f>
        <v/>
      </c>
      <c r="AE49" s="61" t="str">
        <f>IF(AND('Mapa final'!$Y$34="Muy Alta",'Mapa final'!$AA$34="Menor"),CONCATENATE("R2C",'Mapa final'!$O$34),"")</f>
        <v/>
      </c>
      <c r="AF49" s="61" t="str">
        <f>IF(AND('Mapa final'!$Y$35="Muy Alta",'Mapa final'!$AA$35="Menor"),CONCATENATE("R2C",'Mapa final'!$O$35),"")</f>
        <v/>
      </c>
      <c r="AG49" s="62" t="str">
        <f>IF(AND('Mapa final'!$Y$36="Muy Alta",'Mapa final'!$AA$36="Menor"),CONCATENATE("R2C",'Mapa final'!$O$36),"")</f>
        <v/>
      </c>
      <c r="AH49" s="63" t="str">
        <f>IF(AND('Mapa final'!$Y$31="Muy Alta",'Mapa final'!$AA$31="Menor"),CONCATENATE("R2C",'Mapa final'!$O$31),"")</f>
        <v/>
      </c>
      <c r="AI49" s="64" t="str">
        <f>IF(AND('Mapa final'!$Y$32="Muy Alta",'Mapa final'!$AA$32="Menor"),CONCATENATE("R2C",'Mapa final'!$O$32),"")</f>
        <v/>
      </c>
      <c r="AJ49" s="64" t="str">
        <f>IF(AND('Mapa final'!$Y$33="Muy Alta",'Mapa final'!$AA$33="Menor"),CONCATENATE("R2C",'Mapa final'!$O$33),"")</f>
        <v/>
      </c>
      <c r="AK49" s="64" t="str">
        <f>IF(AND('Mapa final'!$Y$34="Muy Alta",'Mapa final'!$AA$34="Menor"),CONCATENATE("R2C",'Mapa final'!$O$34),"")</f>
        <v/>
      </c>
      <c r="AL49" s="64" t="str">
        <f>IF(AND('Mapa final'!$Y$35="Muy Alta",'Mapa final'!$AA$35="Menor"),CONCATENATE("R2C",'Mapa final'!$O$35),"")</f>
        <v/>
      </c>
      <c r="AM49" s="65" t="str">
        <f>IF(AND('Mapa final'!$Y$36="Muy Alta",'Mapa final'!$AA$36="Menor"),CONCATENATE("R2C",'Mapa final'!$O$36),"")</f>
        <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row>
    <row r="50" spans="1:80" ht="15" customHeight="1" x14ac:dyDescent="0.25">
      <c r="A50" s="91"/>
      <c r="B50" s="306"/>
      <c r="C50" s="306"/>
      <c r="D50" s="307"/>
      <c r="E50" s="347"/>
      <c r="F50" s="348"/>
      <c r="G50" s="348"/>
      <c r="H50" s="348"/>
      <c r="I50" s="349"/>
      <c r="J50" s="84" t="str">
        <f>IF(AND('Mapa final'!$Y$17="Muy Baja",'Mapa final'!$AA$17="Leve"),CONCATENATE("R5C",'Mapa final'!$O$17),"")</f>
        <v/>
      </c>
      <c r="K50" s="85" t="str">
        <f>IF(AND('Mapa final'!$Y$18="Muy Baja",'Mapa final'!$AA$18="Leve"),CONCATENATE("R5C",'Mapa final'!$O$18),"")</f>
        <v>R5C2</v>
      </c>
      <c r="L50" s="85"/>
      <c r="M50" s="85"/>
      <c r="N50" s="85"/>
      <c r="O50" s="86"/>
      <c r="P50" s="84" t="str">
        <f>IF(AND('Mapa final'!$Y$37="Muy Alta",'Mapa final'!$AA$37="Menor"),CONCATENATE("R2C",'Mapa final'!$O$37),"")</f>
        <v/>
      </c>
      <c r="Q50" s="85" t="str">
        <f>IF(AND('Mapa final'!$Y$38="Muy Alta",'Mapa final'!$AA$38="Menor"),CONCATENATE("R2C",'Mapa final'!$O$38),"")</f>
        <v/>
      </c>
      <c r="R50" s="85" t="str">
        <f>IF(AND('Mapa final'!$Y$39="Muy Alta",'Mapa final'!$AA$39="Menor"),CONCATENATE("R2C",'Mapa final'!$O$39),"")</f>
        <v/>
      </c>
      <c r="S50" s="85" t="str">
        <f>IF(AND('Mapa final'!$Y$40="Muy Alta",'Mapa final'!$AA$40="Menor"),CONCATENATE("R2C",'Mapa final'!$O$40),"")</f>
        <v/>
      </c>
      <c r="T50" s="85" t="str">
        <f>IF(AND('Mapa final'!$Y$41="Muy Alta",'Mapa final'!$AA$41="Menor"),CONCATENATE("R2C",'Mapa final'!$O$42),"")</f>
        <v/>
      </c>
      <c r="U50" s="86" t="str">
        <f>IF(AND('Mapa final'!$Y$43="Muy Alta",'Mapa final'!$AA$43="Menor"),CONCATENATE("R2C",'Mapa final'!$O$43),"")</f>
        <v/>
      </c>
      <c r="V50" s="75" t="str">
        <f>IF(AND('Mapa final'!$Y$37="Muy Alta",'Mapa final'!$AA$37="Menor"),CONCATENATE("R2C",'Mapa final'!$O$37),"")</f>
        <v/>
      </c>
      <c r="W50" s="76" t="str">
        <f>IF(AND('Mapa final'!$Y$38="Muy Alta",'Mapa final'!$AA$38="Menor"),CONCATENATE("R2C",'Mapa final'!$O$38),"")</f>
        <v/>
      </c>
      <c r="X50" s="76" t="str">
        <f>IF(AND('Mapa final'!$Y$39="Muy Alta",'Mapa final'!$AA$39="Menor"),CONCATENATE("R2C",'Mapa final'!$O$39),"")</f>
        <v/>
      </c>
      <c r="Y50" s="76" t="str">
        <f>IF(AND('Mapa final'!$Y$40="Muy Alta",'Mapa final'!$AA$40="Menor"),CONCATENATE("R2C",'Mapa final'!$O$40),"")</f>
        <v/>
      </c>
      <c r="Z50" s="76" t="str">
        <f>IF(AND('Mapa final'!$Y$41="Muy Alta",'Mapa final'!$AA$41="Menor"),CONCATENATE("R2C",'Mapa final'!$O$42),"")</f>
        <v/>
      </c>
      <c r="AA50" s="77" t="str">
        <f>IF(AND('Mapa final'!$Y$43="Muy Alta",'Mapa final'!$AA$43="Menor"),CONCATENATE("R2C",'Mapa final'!$O$43),"")</f>
        <v/>
      </c>
      <c r="AB50" s="60" t="str">
        <f>IF(AND('Mapa final'!$Y$37="Muy Alta",'Mapa final'!$AA$37="Menor"),CONCATENATE("R2C",'Mapa final'!$O$37),"")</f>
        <v/>
      </c>
      <c r="AC50" s="61" t="str">
        <f>IF(AND('Mapa final'!$Y$38="Muy Alta",'Mapa final'!$AA$38="Menor"),CONCATENATE("R2C",'Mapa final'!$O$38),"")</f>
        <v/>
      </c>
      <c r="AD50" s="61" t="str">
        <f>IF(AND('Mapa final'!$Y$39="Muy Alta",'Mapa final'!$AA$39="Menor"),CONCATENATE("R2C",'Mapa final'!$O$39),"")</f>
        <v/>
      </c>
      <c r="AE50" s="61" t="str">
        <f>IF(AND('Mapa final'!$Y$40="Muy Alta",'Mapa final'!$AA$40="Menor"),CONCATENATE("R2C",'Mapa final'!$O$40),"")</f>
        <v/>
      </c>
      <c r="AF50" s="61" t="str">
        <f>IF(AND('Mapa final'!$Y$41="Muy Alta",'Mapa final'!$AA$41="Menor"),CONCATENATE("R2C",'Mapa final'!$O$42),"")</f>
        <v/>
      </c>
      <c r="AG50" s="62" t="str">
        <f>IF(AND('Mapa final'!$Y$43="Muy Alta",'Mapa final'!$AA$43="Menor"),CONCATENATE("R2C",'Mapa final'!$O$43),"")</f>
        <v/>
      </c>
      <c r="AH50" s="63" t="str">
        <f>IF(AND('Mapa final'!$Y$37="Muy Alta",'Mapa final'!$AA$37="Menor"),CONCATENATE("R2C",'Mapa final'!$O$37),"")</f>
        <v/>
      </c>
      <c r="AI50" s="64" t="str">
        <f>IF(AND('Mapa final'!$Y$38="Muy Alta",'Mapa final'!$AA$38="Menor"),CONCATENATE("R2C",'Mapa final'!$O$38),"")</f>
        <v/>
      </c>
      <c r="AJ50" s="64" t="str">
        <f>IF(AND('Mapa final'!$Y$39="Muy Alta",'Mapa final'!$AA$39="Menor"),CONCATENATE("R2C",'Mapa final'!$O$39),"")</f>
        <v/>
      </c>
      <c r="AK50" s="64" t="str">
        <f>IF(AND('Mapa final'!$Y$40="Muy Alta",'Mapa final'!$AA$40="Menor"),CONCATENATE("R2C",'Mapa final'!$O$40),"")</f>
        <v/>
      </c>
      <c r="AL50" s="64" t="str">
        <f>IF(AND('Mapa final'!$Y$41="Muy Alta",'Mapa final'!$AA$41="Menor"),CONCATENATE("R2C",'Mapa final'!$O$42),"")</f>
        <v/>
      </c>
      <c r="AM50" s="65" t="str">
        <f>IF(AND('Mapa final'!$Y$43="Muy Alta",'Mapa final'!$AA$43="Menor"),CONCATENATE("R2C",'Mapa final'!$O$43),"")</f>
        <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row>
    <row r="51" spans="1:80" ht="15" customHeight="1" x14ac:dyDescent="0.25">
      <c r="A51" s="91"/>
      <c r="B51" s="306"/>
      <c r="C51" s="306"/>
      <c r="D51" s="307"/>
      <c r="E51" s="347"/>
      <c r="F51" s="348"/>
      <c r="G51" s="348"/>
      <c r="H51" s="348"/>
      <c r="I51" s="349"/>
      <c r="J51" s="84"/>
      <c r="K51" s="85"/>
      <c r="L51" s="85"/>
      <c r="M51" s="85"/>
      <c r="N51" s="85"/>
      <c r="O51" s="86"/>
      <c r="P51" s="84" t="str">
        <f>IF(AND('Mapa final'!$Y$44="Muy Alta",'Mapa final'!$AA$44="Menor"),CONCATENATE("R2C",'Mapa final'!$O$44),"")</f>
        <v/>
      </c>
      <c r="Q51" s="85" t="str">
        <f>IF(AND('Mapa final'!$Y$45="Muy Alta",'Mapa final'!$AA$45="Menor"),CONCATENATE("R2C",'Mapa final'!$O$45),"")</f>
        <v/>
      </c>
      <c r="R51" s="85" t="str">
        <f>IF(AND('Mapa final'!$Y$46="Muy Alta",'Mapa final'!$AA$46="Menor"),CONCATENATE("R2C",'Mapa final'!$O$46),"")</f>
        <v/>
      </c>
      <c r="S51" s="85" t="str">
        <f>IF(AND('Mapa final'!$Y$47="Muy Alta",'Mapa final'!$AA$47="Menor"),CONCATENATE("R2C",'Mapa final'!$O$47),"")</f>
        <v/>
      </c>
      <c r="T51" s="85" t="str">
        <f>IF(AND('Mapa final'!$Y$48="Muy Alta",'Mapa final'!$AA$48="Menor"),CONCATENATE("R2C",'Mapa final'!$O$48),"")</f>
        <v/>
      </c>
      <c r="U51" s="86" t="str">
        <f>IF(AND('Mapa final'!$Y$49="Muy Alta",'Mapa final'!$AA$49="Menor"),CONCATENATE("R2C",'Mapa final'!$O$49),"")</f>
        <v/>
      </c>
      <c r="V51" s="75" t="str">
        <f>IF(AND('Mapa final'!$Y$44="Muy Alta",'Mapa final'!$AA$44="Menor"),CONCATENATE("R2C",'Mapa final'!$O$44),"")</f>
        <v/>
      </c>
      <c r="W51" s="76" t="str">
        <f>IF(AND('Mapa final'!$Y$45="Muy Alta",'Mapa final'!$AA$45="Menor"),CONCATENATE("R2C",'Mapa final'!$O$45),"")</f>
        <v/>
      </c>
      <c r="X51" s="76" t="str">
        <f>IF(AND('Mapa final'!$Y$46="Muy Alta",'Mapa final'!$AA$46="Menor"),CONCATENATE("R2C",'Mapa final'!$O$46),"")</f>
        <v/>
      </c>
      <c r="Y51" s="76" t="str">
        <f>IF(AND('Mapa final'!$Y$47="Muy Alta",'Mapa final'!$AA$47="Menor"),CONCATENATE("R2C",'Mapa final'!$O$47),"")</f>
        <v/>
      </c>
      <c r="Z51" s="76" t="str">
        <f>IF(AND('Mapa final'!$Y$48="Muy Alta",'Mapa final'!$AA$48="Menor"),CONCATENATE("R2C",'Mapa final'!$O$48),"")</f>
        <v/>
      </c>
      <c r="AA51" s="77" t="str">
        <f>IF(AND('Mapa final'!$Y$49="Muy Alta",'Mapa final'!$AA$49="Menor"),CONCATENATE("R2C",'Mapa final'!$O$49),"")</f>
        <v/>
      </c>
      <c r="AB51" s="60" t="str">
        <f>IF(AND('Mapa final'!$Y$44="Muy Alta",'Mapa final'!$AA$44="Menor"),CONCATENATE("R2C",'Mapa final'!$O$44),"")</f>
        <v/>
      </c>
      <c r="AC51" s="61" t="str">
        <f>IF(AND('Mapa final'!$Y$45="Muy Alta",'Mapa final'!$AA$45="Menor"),CONCATENATE("R2C",'Mapa final'!$O$45),"")</f>
        <v/>
      </c>
      <c r="AD51" s="61" t="str">
        <f>IF(AND('Mapa final'!$Y$46="Muy Alta",'Mapa final'!$AA$46="Menor"),CONCATENATE("R2C",'Mapa final'!$O$46),"")</f>
        <v/>
      </c>
      <c r="AE51" s="61" t="str">
        <f>IF(AND('Mapa final'!$Y$47="Muy Alta",'Mapa final'!$AA$47="Menor"),CONCATENATE("R2C",'Mapa final'!$O$47),"")</f>
        <v/>
      </c>
      <c r="AF51" s="61" t="str">
        <f>IF(AND('Mapa final'!$Y$48="Muy Alta",'Mapa final'!$AA$48="Menor"),CONCATENATE("R2C",'Mapa final'!$O$48),"")</f>
        <v/>
      </c>
      <c r="AG51" s="62" t="str">
        <f>IF(AND('Mapa final'!$Y$49="Muy Alta",'Mapa final'!$AA$49="Menor"),CONCATENATE("R2C",'Mapa final'!$O$49),"")</f>
        <v/>
      </c>
      <c r="AH51" s="63" t="str">
        <f>IF(AND('Mapa final'!$Y$44="Muy Alta",'Mapa final'!$AA$44="Menor"),CONCATENATE("R2C",'Mapa final'!$O$44),"")</f>
        <v/>
      </c>
      <c r="AI51" s="64" t="str">
        <f>IF(AND('Mapa final'!$Y$45="Muy Alta",'Mapa final'!$AA$45="Menor"),CONCATENATE("R2C",'Mapa final'!$O$45),"")</f>
        <v/>
      </c>
      <c r="AJ51" s="64" t="str">
        <f>IF(AND('Mapa final'!$Y$46="Muy Alta",'Mapa final'!$AA$46="Menor"),CONCATENATE("R2C",'Mapa final'!$O$46),"")</f>
        <v/>
      </c>
      <c r="AK51" s="64" t="str">
        <f>IF(AND('Mapa final'!$Y$47="Muy Alta",'Mapa final'!$AA$47="Menor"),CONCATENATE("R2C",'Mapa final'!$O$47),"")</f>
        <v/>
      </c>
      <c r="AL51" s="64" t="str">
        <f>IF(AND('Mapa final'!$Y$48="Muy Alta",'Mapa final'!$AA$48="Menor"),CONCATENATE("R2C",'Mapa final'!$O$48),"")</f>
        <v/>
      </c>
      <c r="AM51" s="65" t="str">
        <f>IF(AND('Mapa final'!$Y$49="Muy Alta",'Mapa final'!$AA$49="Menor"),CONCATENATE("R2C",'Mapa final'!$O$49),"")</f>
        <v/>
      </c>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row>
    <row r="52" spans="1:80" ht="15" customHeight="1" x14ac:dyDescent="0.25">
      <c r="A52" s="91"/>
      <c r="B52" s="306"/>
      <c r="C52" s="306"/>
      <c r="D52" s="307"/>
      <c r="E52" s="347"/>
      <c r="F52" s="348"/>
      <c r="G52" s="348"/>
      <c r="H52" s="348"/>
      <c r="I52" s="349"/>
      <c r="J52" s="84"/>
      <c r="K52" s="85"/>
      <c r="L52" s="85"/>
      <c r="M52" s="85"/>
      <c r="N52" s="85"/>
      <c r="O52" s="86"/>
      <c r="P52" s="84" t="str">
        <f>IF(AND('Mapa final'!$Y$50="Muy Alta",'Mapa final'!$AA$50="Menor"),CONCATENATE("R2C",'Mapa final'!$O$50),"")</f>
        <v/>
      </c>
      <c r="Q52" s="85" t="str">
        <f>IF(AND('Mapa final'!$Y$51="Muy Alta",'Mapa final'!$AA$51="Menor"),CONCATENATE("R2C",'Mapa final'!$O$51),"")</f>
        <v/>
      </c>
      <c r="R52" s="85" t="str">
        <f>IF(AND('Mapa final'!$Y$52="Muy Alta",'Mapa final'!$AA$52="Menor"),CONCATENATE("R2C",'Mapa final'!$O$52),"")</f>
        <v/>
      </c>
      <c r="S52" s="85" t="str">
        <f>IF(AND('Mapa final'!$Y$53="Muy Alta",'Mapa final'!$AA$53="Menor"),CONCATENATE("R2C",'Mapa final'!$O$53),"")</f>
        <v/>
      </c>
      <c r="T52" s="85" t="str">
        <f>IF(AND('Mapa final'!$Y$54="Muy Alta",'Mapa final'!$AA$54="Menor"),CONCATENATE("R2C",'Mapa final'!$O$54),"")</f>
        <v/>
      </c>
      <c r="U52" s="86" t="str">
        <f>IF(AND('Mapa final'!$Y$55="Muy Alta",'Mapa final'!$AA$55="Menor"),CONCATENATE("R2C",'Mapa final'!$O$55),"")</f>
        <v/>
      </c>
      <c r="V52" s="75" t="str">
        <f>IF(AND('Mapa final'!$Y$50="Muy Alta",'Mapa final'!$AA$50="Menor"),CONCATENATE("R2C",'Mapa final'!$O$50),"")</f>
        <v/>
      </c>
      <c r="W52" s="76" t="str">
        <f>IF(AND('Mapa final'!$Y$51="Muy Alta",'Mapa final'!$AA$51="Menor"),CONCATENATE("R2C",'Mapa final'!$O$51),"")</f>
        <v/>
      </c>
      <c r="X52" s="76" t="str">
        <f>IF(AND('Mapa final'!$Y$52="Muy Alta",'Mapa final'!$AA$52="Menor"),CONCATENATE("R2C",'Mapa final'!$O$52),"")</f>
        <v/>
      </c>
      <c r="Y52" s="76" t="str">
        <f>IF(AND('Mapa final'!$Y$53="Muy Alta",'Mapa final'!$AA$53="Menor"),CONCATENATE("R2C",'Mapa final'!$O$53),"")</f>
        <v/>
      </c>
      <c r="Z52" s="76" t="str">
        <f>IF(AND('Mapa final'!$Y$54="Muy Alta",'Mapa final'!$AA$54="Menor"),CONCATENATE("R2C",'Mapa final'!$O$54),"")</f>
        <v/>
      </c>
      <c r="AA52" s="77" t="str">
        <f>IF(AND('Mapa final'!$Y$55="Muy Alta",'Mapa final'!$AA$55="Menor"),CONCATENATE("R2C",'Mapa final'!$O$55),"")</f>
        <v/>
      </c>
      <c r="AB52" s="60" t="str">
        <f>IF(AND('Mapa final'!$Y$50="Muy Alta",'Mapa final'!$AA$50="Menor"),CONCATENATE("R2C",'Mapa final'!$O$50),"")</f>
        <v/>
      </c>
      <c r="AC52" s="61" t="str">
        <f>IF(AND('Mapa final'!$Y$51="Muy Alta",'Mapa final'!$AA$51="Menor"),CONCATENATE("R2C",'Mapa final'!$O$51),"")</f>
        <v/>
      </c>
      <c r="AD52" s="61" t="str">
        <f>IF(AND('Mapa final'!$Y$52="Muy Alta",'Mapa final'!$AA$52="Menor"),CONCATENATE("R2C",'Mapa final'!$O$52),"")</f>
        <v/>
      </c>
      <c r="AE52" s="61" t="str">
        <f>IF(AND('Mapa final'!$Y$53="Muy Alta",'Mapa final'!$AA$53="Menor"),CONCATENATE("R2C",'Mapa final'!$O$53),"")</f>
        <v/>
      </c>
      <c r="AF52" s="61" t="str">
        <f>IF(AND('Mapa final'!$Y$54="Muy Alta",'Mapa final'!$AA$54="Menor"),CONCATENATE("R2C",'Mapa final'!$O$54),"")</f>
        <v/>
      </c>
      <c r="AG52" s="62" t="str">
        <f>IF(AND('Mapa final'!$Y$55="Muy Alta",'Mapa final'!$AA$55="Menor"),CONCATENATE("R2C",'Mapa final'!$O$55),"")</f>
        <v/>
      </c>
      <c r="AH52" s="63" t="str">
        <f>IF(AND('Mapa final'!$Y$50="Muy Alta",'Mapa final'!$AA$50="Menor"),CONCATENATE("R2C",'Mapa final'!$O$50),"")</f>
        <v/>
      </c>
      <c r="AI52" s="64" t="str">
        <f>IF(AND('Mapa final'!$Y$51="Muy Alta",'Mapa final'!$AA$51="Menor"),CONCATENATE("R2C",'Mapa final'!$O$51),"")</f>
        <v/>
      </c>
      <c r="AJ52" s="64" t="str">
        <f>IF(AND('Mapa final'!$Y$52="Muy Alta",'Mapa final'!$AA$52="Menor"),CONCATENATE("R2C",'Mapa final'!$O$52),"")</f>
        <v/>
      </c>
      <c r="AK52" s="64" t="str">
        <f>IF(AND('Mapa final'!$Y$53="Muy Alta",'Mapa final'!$AA$53="Menor"),CONCATENATE("R2C",'Mapa final'!$O$53),"")</f>
        <v/>
      </c>
      <c r="AL52" s="64" t="str">
        <f>IF(AND('Mapa final'!$Y$54="Muy Alta",'Mapa final'!$AA$54="Menor"),CONCATENATE("R2C",'Mapa final'!$O$54),"")</f>
        <v/>
      </c>
      <c r="AM52" s="65" t="str">
        <f>IF(AND('Mapa final'!$Y$55="Muy Alta",'Mapa final'!$AA$55="Menor"),CONCATENATE("R2C",'Mapa final'!$O$55),"")</f>
        <v/>
      </c>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row>
    <row r="53" spans="1:80" ht="15" customHeight="1" x14ac:dyDescent="0.25">
      <c r="A53" s="91"/>
      <c r="B53" s="306"/>
      <c r="C53" s="306"/>
      <c r="D53" s="307"/>
      <c r="E53" s="347"/>
      <c r="F53" s="348"/>
      <c r="G53" s="348"/>
      <c r="H53" s="348"/>
      <c r="I53" s="349"/>
      <c r="J53" s="84"/>
      <c r="K53" s="85"/>
      <c r="L53" s="85"/>
      <c r="M53" s="85"/>
      <c r="N53" s="85"/>
      <c r="O53" s="86"/>
      <c r="P53" s="84" t="str">
        <f>IF(AND('Mapa final'!$Y$56="Muy Alta",'Mapa final'!$AA$56="Menor"),CONCATENATE("R2C",'Mapa final'!$O$56),"")</f>
        <v/>
      </c>
      <c r="Q53" s="85" t="str">
        <f>IF(AND('Mapa final'!$Y$57="Muy Alta",'Mapa final'!$AA$57="Menor"),CONCATENATE("R2C",'Mapa final'!$O$57),"")</f>
        <v/>
      </c>
      <c r="R53" s="85" t="str">
        <f>IF(AND('Mapa final'!$Y$58="Muy Alta",'Mapa final'!$AA$58="Menor"),CONCATENATE("R2C",'Mapa final'!$O$58),"")</f>
        <v/>
      </c>
      <c r="S53" s="85" t="str">
        <f>IF(AND('Mapa final'!$Y$59="Muy Alta",'Mapa final'!$AA$59="Menor"),CONCATENATE("R2C",'Mapa final'!$O$59),"")</f>
        <v/>
      </c>
      <c r="T53" s="85" t="str">
        <f>IF(AND('Mapa final'!$Y$60="Muy Alta",'Mapa final'!$AA$60="Menor"),CONCATENATE("R2C",'Mapa final'!$O$60),"")</f>
        <v/>
      </c>
      <c r="U53" s="86" t="str">
        <f>IF(AND('Mapa final'!$Y$61="Muy Alta",'Mapa final'!$AA$61="Menor"),CONCATENATE("R2C",'Mapa final'!$O$61),"")</f>
        <v/>
      </c>
      <c r="V53" s="75" t="str">
        <f>IF(AND('Mapa final'!$Y$56="Muy Alta",'Mapa final'!$AA$56="Menor"),CONCATENATE("R2C",'Mapa final'!$O$56),"")</f>
        <v/>
      </c>
      <c r="W53" s="76" t="str">
        <f>IF(AND('Mapa final'!$Y$57="Muy Alta",'Mapa final'!$AA$57="Menor"),CONCATENATE("R2C",'Mapa final'!$O$57),"")</f>
        <v/>
      </c>
      <c r="X53" s="76" t="str">
        <f>IF(AND('Mapa final'!$Y$58="Muy Alta",'Mapa final'!$AA$58="Menor"),CONCATENATE("R2C",'Mapa final'!$O$58),"")</f>
        <v/>
      </c>
      <c r="Y53" s="76" t="str">
        <f>IF(AND('Mapa final'!$Y$59="Muy Alta",'Mapa final'!$AA$59="Menor"),CONCATENATE("R2C",'Mapa final'!$O$59),"")</f>
        <v/>
      </c>
      <c r="Z53" s="76" t="str">
        <f>IF(AND('Mapa final'!$Y$60="Muy Alta",'Mapa final'!$AA$60="Menor"),CONCATENATE("R2C",'Mapa final'!$O$60),"")</f>
        <v/>
      </c>
      <c r="AA53" s="77" t="str">
        <f>IF(AND('Mapa final'!$Y$61="Muy Alta",'Mapa final'!$AA$61="Menor"),CONCATENATE("R2C",'Mapa final'!$O$61),"")</f>
        <v/>
      </c>
      <c r="AB53" s="60" t="str">
        <f>IF(AND('Mapa final'!$Y$56="Muy Alta",'Mapa final'!$AA$56="Menor"),CONCATENATE("R2C",'Mapa final'!$O$56),"")</f>
        <v/>
      </c>
      <c r="AC53" s="61" t="str">
        <f>IF(AND('Mapa final'!$Y$57="Muy Alta",'Mapa final'!$AA$57="Menor"),CONCATENATE("R2C",'Mapa final'!$O$57),"")</f>
        <v/>
      </c>
      <c r="AD53" s="61" t="str">
        <f>IF(AND('Mapa final'!$Y$58="Muy Alta",'Mapa final'!$AA$58="Menor"),CONCATENATE("R2C",'Mapa final'!$O$58),"")</f>
        <v/>
      </c>
      <c r="AE53" s="61" t="str">
        <f>IF(AND('Mapa final'!$Y$59="Muy Alta",'Mapa final'!$AA$59="Menor"),CONCATENATE("R2C",'Mapa final'!$O$59),"")</f>
        <v/>
      </c>
      <c r="AF53" s="61" t="str">
        <f>IF(AND('Mapa final'!$Y$60="Muy Alta",'Mapa final'!$AA$60="Menor"),CONCATENATE("R2C",'Mapa final'!$O$60),"")</f>
        <v/>
      </c>
      <c r="AG53" s="62" t="str">
        <f>IF(AND('Mapa final'!$Y$61="Muy Alta",'Mapa final'!$AA$61="Menor"),CONCATENATE("R2C",'Mapa final'!$O$61),"")</f>
        <v/>
      </c>
      <c r="AH53" s="63" t="str">
        <f>IF(AND('Mapa final'!$Y$56="Muy Alta",'Mapa final'!$AA$56="Menor"),CONCATENATE("R2C",'Mapa final'!$O$56),"")</f>
        <v/>
      </c>
      <c r="AI53" s="64" t="str">
        <f>IF(AND('Mapa final'!$Y$57="Muy Alta",'Mapa final'!$AA$57="Menor"),CONCATENATE("R2C",'Mapa final'!$O$57),"")</f>
        <v/>
      </c>
      <c r="AJ53" s="64" t="str">
        <f>IF(AND('Mapa final'!$Y$58="Muy Alta",'Mapa final'!$AA$58="Menor"),CONCATENATE("R2C",'Mapa final'!$O$58),"")</f>
        <v/>
      </c>
      <c r="AK53" s="64" t="str">
        <f>IF(AND('Mapa final'!$Y$59="Muy Alta",'Mapa final'!$AA$59="Menor"),CONCATENATE("R2C",'Mapa final'!$O$59),"")</f>
        <v/>
      </c>
      <c r="AL53" s="64" t="str">
        <f>IF(AND('Mapa final'!$Y$60="Muy Alta",'Mapa final'!$AA$60="Menor"),CONCATENATE("R2C",'Mapa final'!$O$60),"")</f>
        <v/>
      </c>
      <c r="AM53" s="65" t="str">
        <f>IF(AND('Mapa final'!$Y$61="Muy Alta",'Mapa final'!$AA$61="Menor"),CONCATENATE("R2C",'Mapa final'!$O$61),"")</f>
        <v/>
      </c>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row>
    <row r="54" spans="1:80" ht="15" customHeight="1" x14ac:dyDescent="0.25">
      <c r="A54" s="91"/>
      <c r="B54" s="306"/>
      <c r="C54" s="306"/>
      <c r="D54" s="307"/>
      <c r="E54" s="347"/>
      <c r="F54" s="348"/>
      <c r="G54" s="348"/>
      <c r="H54" s="348"/>
      <c r="I54" s="349"/>
      <c r="J54" s="84"/>
      <c r="K54" s="85"/>
      <c r="L54" s="85"/>
      <c r="M54" s="85"/>
      <c r="N54" s="85"/>
      <c r="O54" s="86"/>
      <c r="P54" s="84" t="str">
        <f>IF(AND('Mapa final'!$Y$62="Muy Alta",'Mapa final'!$AA$62="Menor"),CONCATENATE("R2C",'Mapa final'!$O$62),"")</f>
        <v/>
      </c>
      <c r="Q54" s="85" t="str">
        <f>IF(AND('Mapa final'!$Y$63="Muy Alta",'Mapa final'!$AA$63="Menor"),CONCATENATE("R2C",'Mapa final'!$O$63),"")</f>
        <v/>
      </c>
      <c r="R54" s="85" t="str">
        <f>IF(AND('Mapa final'!$Y$64="Muy Alta",'Mapa final'!$AA$64="Menor"),CONCATENATE("R2C",'Mapa final'!$O$64),"")</f>
        <v/>
      </c>
      <c r="S54" s="85" t="str">
        <f>IF(AND('Mapa final'!$Y$65="Muy Alta",'Mapa final'!$AA$65="Menor"),CONCATENATE("R2C",'Mapa final'!$O$65),"")</f>
        <v/>
      </c>
      <c r="T54" s="85" t="str">
        <f>IF(AND('Mapa final'!$Y$66="Muy Alta",'Mapa final'!$AA$66="Menor"),CONCATENATE("R2C",'Mapa final'!$O$66),"")</f>
        <v/>
      </c>
      <c r="U54" s="86" t="str">
        <f>IF(AND('Mapa final'!$Y$67="Muy Alta",'Mapa final'!$AA$67="Menor"),CONCATENATE("R2C",'Mapa final'!$O$67),"")</f>
        <v/>
      </c>
      <c r="V54" s="75" t="str">
        <f>IF(AND('Mapa final'!$Y$62="Muy Alta",'Mapa final'!$AA$62="Menor"),CONCATENATE("R2C",'Mapa final'!$O$62),"")</f>
        <v/>
      </c>
      <c r="W54" s="76" t="str">
        <f>IF(AND('Mapa final'!$Y$63="Muy Alta",'Mapa final'!$AA$63="Menor"),CONCATENATE("R2C",'Mapa final'!$O$63),"")</f>
        <v/>
      </c>
      <c r="X54" s="76" t="str">
        <f>IF(AND('Mapa final'!$Y$64="Muy Alta",'Mapa final'!$AA$64="Menor"),CONCATENATE("R2C",'Mapa final'!$O$64),"")</f>
        <v/>
      </c>
      <c r="Y54" s="76" t="str">
        <f>IF(AND('Mapa final'!$Y$65="Muy Alta",'Mapa final'!$AA$65="Menor"),CONCATENATE("R2C",'Mapa final'!$O$65),"")</f>
        <v/>
      </c>
      <c r="Z54" s="76" t="str">
        <f>IF(AND('Mapa final'!$Y$66="Muy Alta",'Mapa final'!$AA$66="Menor"),CONCATENATE("R2C",'Mapa final'!$O$66),"")</f>
        <v/>
      </c>
      <c r="AA54" s="77" t="str">
        <f>IF(AND('Mapa final'!$Y$67="Muy Alta",'Mapa final'!$AA$67="Menor"),CONCATENATE("R2C",'Mapa final'!$O$67),"")</f>
        <v/>
      </c>
      <c r="AB54" s="60" t="str">
        <f>IF(AND('Mapa final'!$Y$62="Muy Alta",'Mapa final'!$AA$62="Menor"),CONCATENATE("R2C",'Mapa final'!$O$62),"")</f>
        <v/>
      </c>
      <c r="AC54" s="61" t="str">
        <f>IF(AND('Mapa final'!$Y$63="Muy Alta",'Mapa final'!$AA$63="Menor"),CONCATENATE("R2C",'Mapa final'!$O$63),"")</f>
        <v/>
      </c>
      <c r="AD54" s="61" t="str">
        <f>IF(AND('Mapa final'!$Y$64="Muy Alta",'Mapa final'!$AA$64="Menor"),CONCATENATE("R2C",'Mapa final'!$O$64),"")</f>
        <v/>
      </c>
      <c r="AE54" s="61" t="str">
        <f>IF(AND('Mapa final'!$Y$65="Muy Alta",'Mapa final'!$AA$65="Menor"),CONCATENATE("R2C",'Mapa final'!$O$65),"")</f>
        <v/>
      </c>
      <c r="AF54" s="61" t="str">
        <f>IF(AND('Mapa final'!$Y$66="Muy Alta",'Mapa final'!$AA$66="Menor"),CONCATENATE("R2C",'Mapa final'!$O$66),"")</f>
        <v/>
      </c>
      <c r="AG54" s="62" t="str">
        <f>IF(AND('Mapa final'!$Y$67="Muy Alta",'Mapa final'!$AA$67="Menor"),CONCATENATE("R2C",'Mapa final'!$O$67),"")</f>
        <v/>
      </c>
      <c r="AH54" s="63" t="str">
        <f>IF(AND('Mapa final'!$Y$62="Muy Alta",'Mapa final'!$AA$62="Menor"),CONCATENATE("R2C",'Mapa final'!$O$62),"")</f>
        <v/>
      </c>
      <c r="AI54" s="64" t="str">
        <f>IF(AND('Mapa final'!$Y$63="Muy Alta",'Mapa final'!$AA$63="Menor"),CONCATENATE("R2C",'Mapa final'!$O$63),"")</f>
        <v/>
      </c>
      <c r="AJ54" s="64" t="str">
        <f>IF(AND('Mapa final'!$Y$64="Muy Alta",'Mapa final'!$AA$64="Menor"),CONCATENATE("R2C",'Mapa final'!$O$64),"")</f>
        <v/>
      </c>
      <c r="AK54" s="64" t="str">
        <f>IF(AND('Mapa final'!$Y$65="Muy Alta",'Mapa final'!$AA$65="Menor"),CONCATENATE("R2C",'Mapa final'!$O$65),"")</f>
        <v/>
      </c>
      <c r="AL54" s="64" t="str">
        <f>IF(AND('Mapa final'!$Y$66="Muy Alta",'Mapa final'!$AA$66="Menor"),CONCATENATE("R2C",'Mapa final'!$O$66),"")</f>
        <v/>
      </c>
      <c r="AM54" s="65" t="str">
        <f>IF(AND('Mapa final'!$Y$67="Muy Alta",'Mapa final'!$AA$67="Menor"),CONCATENATE("R2C",'Mapa final'!$O$67),"")</f>
        <v/>
      </c>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row>
    <row r="55" spans="1:80" ht="15.75" customHeight="1" thickBot="1" x14ac:dyDescent="0.3">
      <c r="A55" s="91"/>
      <c r="B55" s="306"/>
      <c r="C55" s="306"/>
      <c r="D55" s="307"/>
      <c r="E55" s="350"/>
      <c r="F55" s="351"/>
      <c r="G55" s="351"/>
      <c r="H55" s="351"/>
      <c r="I55" s="352"/>
      <c r="J55" s="87"/>
      <c r="K55" s="88"/>
      <c r="L55" s="88"/>
      <c r="M55" s="88"/>
      <c r="N55" s="88"/>
      <c r="O55" s="89"/>
      <c r="P55" s="87" t="str">
        <f>IF(AND('Mapa final'!$Y$68="Muy Alta",'Mapa final'!$AA$68="Menor"),CONCATENATE("R2C",'Mapa final'!$O$68),"")</f>
        <v/>
      </c>
      <c r="Q55" s="88" t="str">
        <f>IF(AND('Mapa final'!$Y$69="Muy Alta",'Mapa final'!$AA$69="Menor"),CONCATENATE("R2C",'Mapa final'!$O$69),"")</f>
        <v/>
      </c>
      <c r="R55" s="88" t="str">
        <f>IF(AND('Mapa final'!$Y$70="Muy Alta",'Mapa final'!$AA$70="Menor"),CONCATENATE("R2C",'Mapa final'!$O$70),"")</f>
        <v/>
      </c>
      <c r="S55" s="88" t="str">
        <f>IF(AND('Mapa final'!$Y$19="Muy Alta",'Mapa final'!$AA$19="Menor"),CONCATENATE("R2C",'Mapa final'!$O$19),"")</f>
        <v/>
      </c>
      <c r="T55" s="88" t="str">
        <f>IF(AND('Mapa final'!$Y$19="Muy Alta",'Mapa final'!$AA$19="Menor"),CONCATENATE("R2C",'Mapa final'!$O$19),"")</f>
        <v/>
      </c>
      <c r="U55" s="89" t="str">
        <f>IF(AND('Mapa final'!$Y$19="Muy Alta",'Mapa final'!$AA$19="Menor"),CONCATENATE("R2C",'Mapa final'!$O$19),"")</f>
        <v/>
      </c>
      <c r="V55" s="78" t="str">
        <f>IF(AND('Mapa final'!$Y$68="Muy Alta",'Mapa final'!$AA$68="Menor"),CONCATENATE("R2C",'Mapa final'!$O$68),"")</f>
        <v/>
      </c>
      <c r="W55" s="79" t="str">
        <f>IF(AND('Mapa final'!$Y$69="Muy Alta",'Mapa final'!$AA$69="Menor"),CONCATENATE("R2C",'Mapa final'!$O$69),"")</f>
        <v/>
      </c>
      <c r="X55" s="79" t="str">
        <f>IF(AND('Mapa final'!$Y$70="Muy Alta",'Mapa final'!$AA$70="Menor"),CONCATENATE("R2C",'Mapa final'!$O$70),"")</f>
        <v/>
      </c>
      <c r="Y55" s="79" t="str">
        <f>IF(AND('Mapa final'!$Y$19="Muy Alta",'Mapa final'!$AA$19="Menor"),CONCATENATE("R2C",'Mapa final'!$O$19),"")</f>
        <v/>
      </c>
      <c r="Z55" s="79" t="str">
        <f>IF(AND('Mapa final'!$Y$19="Muy Alta",'Mapa final'!$AA$19="Menor"),CONCATENATE("R2C",'Mapa final'!$O$19),"")</f>
        <v/>
      </c>
      <c r="AA55" s="80" t="str">
        <f>IF(AND('Mapa final'!$Y$19="Muy Alta",'Mapa final'!$AA$19="Menor"),CONCATENATE("R2C",'Mapa final'!$O$19),"")</f>
        <v/>
      </c>
      <c r="AB55" s="66" t="str">
        <f>IF(AND('Mapa final'!$Y$68="Muy Alta",'Mapa final'!$AA$68="Menor"),CONCATENATE("R2C",'Mapa final'!$O$68),"")</f>
        <v/>
      </c>
      <c r="AC55" s="67" t="str">
        <f>IF(AND('Mapa final'!$Y$69="Muy Alta",'Mapa final'!$AA$69="Menor"),CONCATENATE("R2C",'Mapa final'!$O$69),"")</f>
        <v/>
      </c>
      <c r="AD55" s="67" t="str">
        <f>IF(AND('Mapa final'!$Y$70="Muy Alta",'Mapa final'!$AA$70="Menor"),CONCATENATE("R2C",'Mapa final'!$O$70),"")</f>
        <v/>
      </c>
      <c r="AE55" s="67" t="str">
        <f>IF(AND('Mapa final'!$Y$19="Muy Alta",'Mapa final'!$AA$19="Menor"),CONCATENATE("R2C",'Mapa final'!$O$19),"")</f>
        <v/>
      </c>
      <c r="AF55" s="67" t="str">
        <f>IF(AND('Mapa final'!$Y$19="Muy Alta",'Mapa final'!$AA$19="Menor"),CONCATENATE("R2C",'Mapa final'!$O$19),"")</f>
        <v/>
      </c>
      <c r="AG55" s="68" t="str">
        <f>IF(AND('Mapa final'!$Y$19="Muy Alta",'Mapa final'!$AA$19="Menor"),CONCATENATE("R2C",'Mapa final'!$O$19),"")</f>
        <v/>
      </c>
      <c r="AH55" s="69" t="str">
        <f>IF(AND('Mapa final'!$Y$68="Muy Alta",'Mapa final'!$AA$68="Menor"),CONCATENATE("R2C",'Mapa final'!$O$68),"")</f>
        <v/>
      </c>
      <c r="AI55" s="70" t="str">
        <f>IF(AND('Mapa final'!$Y$69="Muy Alta",'Mapa final'!$AA$69="Menor"),CONCATENATE("R2C",'Mapa final'!$O$69),"")</f>
        <v/>
      </c>
      <c r="AJ55" s="70" t="str">
        <f>IF(AND('Mapa final'!$Y$70="Muy Alta",'Mapa final'!$AA$70="Menor"),CONCATENATE("R2C",'Mapa final'!$O$70),"")</f>
        <v/>
      </c>
      <c r="AK55" s="70" t="str">
        <f>IF(AND('Mapa final'!$Y$19="Muy Alta",'Mapa final'!$AA$19="Menor"),CONCATENATE("R2C",'Mapa final'!$O$19),"")</f>
        <v/>
      </c>
      <c r="AL55" s="70" t="str">
        <f>IF(AND('Mapa final'!$Y$19="Muy Alta",'Mapa final'!$AA$19="Menor"),CONCATENATE("R2C",'Mapa final'!$O$19),"")</f>
        <v/>
      </c>
      <c r="AM55" s="71" t="str">
        <f>IF(AND('Mapa final'!$Y$19="Muy Alta",'Mapa final'!$AA$19="Menor"),CONCATENATE("R2C",'Mapa final'!$O$19),"")</f>
        <v/>
      </c>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row>
    <row r="56" spans="1:80" x14ac:dyDescent="0.25">
      <c r="A56" s="91"/>
      <c r="B56" s="91"/>
      <c r="C56" s="91"/>
      <c r="D56" s="91"/>
      <c r="E56" s="91"/>
      <c r="F56" s="91"/>
      <c r="G56" s="91"/>
      <c r="H56" s="91"/>
      <c r="I56" s="91"/>
      <c r="J56" s="344" t="s">
        <v>190</v>
      </c>
      <c r="K56" s="345"/>
      <c r="L56" s="345"/>
      <c r="M56" s="345"/>
      <c r="N56" s="345"/>
      <c r="O56" s="346"/>
      <c r="P56" s="344" t="s">
        <v>191</v>
      </c>
      <c r="Q56" s="345"/>
      <c r="R56" s="345"/>
      <c r="S56" s="345"/>
      <c r="T56" s="345"/>
      <c r="U56" s="346"/>
      <c r="V56" s="344" t="s">
        <v>192</v>
      </c>
      <c r="W56" s="345"/>
      <c r="X56" s="345"/>
      <c r="Y56" s="345"/>
      <c r="Z56" s="345"/>
      <c r="AA56" s="346"/>
      <c r="AB56" s="344" t="s">
        <v>193</v>
      </c>
      <c r="AC56" s="353"/>
      <c r="AD56" s="345"/>
      <c r="AE56" s="345"/>
      <c r="AF56" s="345"/>
      <c r="AG56" s="346"/>
      <c r="AH56" s="344" t="s">
        <v>194</v>
      </c>
      <c r="AI56" s="345"/>
      <c r="AJ56" s="345"/>
      <c r="AK56" s="345"/>
      <c r="AL56" s="345"/>
      <c r="AM56" s="346"/>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row>
    <row r="57" spans="1:80" x14ac:dyDescent="0.25">
      <c r="A57" s="91"/>
      <c r="B57" s="91"/>
      <c r="C57" s="91"/>
      <c r="D57" s="91"/>
      <c r="E57" s="91"/>
      <c r="F57" s="91"/>
      <c r="G57" s="91"/>
      <c r="H57" s="91"/>
      <c r="I57" s="91"/>
      <c r="J57" s="347"/>
      <c r="K57" s="348"/>
      <c r="L57" s="348"/>
      <c r="M57" s="348"/>
      <c r="N57" s="348"/>
      <c r="O57" s="349"/>
      <c r="P57" s="347"/>
      <c r="Q57" s="348"/>
      <c r="R57" s="348"/>
      <c r="S57" s="348"/>
      <c r="T57" s="348"/>
      <c r="U57" s="349"/>
      <c r="V57" s="347"/>
      <c r="W57" s="348"/>
      <c r="X57" s="348"/>
      <c r="Y57" s="348"/>
      <c r="Z57" s="348"/>
      <c r="AA57" s="349"/>
      <c r="AB57" s="347"/>
      <c r="AC57" s="348"/>
      <c r="AD57" s="348"/>
      <c r="AE57" s="348"/>
      <c r="AF57" s="348"/>
      <c r="AG57" s="349"/>
      <c r="AH57" s="347"/>
      <c r="AI57" s="348"/>
      <c r="AJ57" s="348"/>
      <c r="AK57" s="348"/>
      <c r="AL57" s="348"/>
      <c r="AM57" s="349"/>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row>
    <row r="58" spans="1:80" x14ac:dyDescent="0.25">
      <c r="A58" s="91"/>
      <c r="B58" s="91"/>
      <c r="C58" s="91"/>
      <c r="D58" s="91"/>
      <c r="E58" s="91"/>
      <c r="F58" s="91"/>
      <c r="G58" s="91"/>
      <c r="H58" s="91"/>
      <c r="I58" s="91"/>
      <c r="J58" s="347"/>
      <c r="K58" s="348"/>
      <c r="L58" s="348"/>
      <c r="M58" s="348"/>
      <c r="N58" s="348"/>
      <c r="O58" s="349"/>
      <c r="P58" s="347"/>
      <c r="Q58" s="348"/>
      <c r="R58" s="348"/>
      <c r="S58" s="348"/>
      <c r="T58" s="348"/>
      <c r="U58" s="349"/>
      <c r="V58" s="347"/>
      <c r="W58" s="348"/>
      <c r="X58" s="348"/>
      <c r="Y58" s="348"/>
      <c r="Z58" s="348"/>
      <c r="AA58" s="349"/>
      <c r="AB58" s="347"/>
      <c r="AC58" s="348"/>
      <c r="AD58" s="348"/>
      <c r="AE58" s="348"/>
      <c r="AF58" s="348"/>
      <c r="AG58" s="349"/>
      <c r="AH58" s="347"/>
      <c r="AI58" s="348"/>
      <c r="AJ58" s="348"/>
      <c r="AK58" s="348"/>
      <c r="AL58" s="348"/>
      <c r="AM58" s="349"/>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row>
    <row r="59" spans="1:80" x14ac:dyDescent="0.25">
      <c r="A59" s="91"/>
      <c r="B59" s="91"/>
      <c r="C59" s="91"/>
      <c r="D59" s="91"/>
      <c r="E59" s="91"/>
      <c r="F59" s="91"/>
      <c r="G59" s="91"/>
      <c r="H59" s="91"/>
      <c r="I59" s="91"/>
      <c r="J59" s="347"/>
      <c r="K59" s="348"/>
      <c r="L59" s="348"/>
      <c r="M59" s="348"/>
      <c r="N59" s="348"/>
      <c r="O59" s="349"/>
      <c r="P59" s="347"/>
      <c r="Q59" s="348"/>
      <c r="R59" s="348"/>
      <c r="S59" s="348"/>
      <c r="T59" s="348"/>
      <c r="U59" s="349"/>
      <c r="V59" s="347"/>
      <c r="W59" s="348"/>
      <c r="X59" s="348"/>
      <c r="Y59" s="348"/>
      <c r="Z59" s="348"/>
      <c r="AA59" s="349"/>
      <c r="AB59" s="347"/>
      <c r="AC59" s="348"/>
      <c r="AD59" s="348"/>
      <c r="AE59" s="348"/>
      <c r="AF59" s="348"/>
      <c r="AG59" s="349"/>
      <c r="AH59" s="347"/>
      <c r="AI59" s="348"/>
      <c r="AJ59" s="348"/>
      <c r="AK59" s="348"/>
      <c r="AL59" s="348"/>
      <c r="AM59" s="349"/>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row>
    <row r="60" spans="1:80" x14ac:dyDescent="0.25">
      <c r="A60" s="91"/>
      <c r="B60" s="91"/>
      <c r="C60" s="91"/>
      <c r="D60" s="91"/>
      <c r="E60" s="91"/>
      <c r="F60" s="91"/>
      <c r="G60" s="91"/>
      <c r="H60" s="91"/>
      <c r="I60" s="91"/>
      <c r="J60" s="347"/>
      <c r="K60" s="348"/>
      <c r="L60" s="348"/>
      <c r="M60" s="348"/>
      <c r="N60" s="348"/>
      <c r="O60" s="349"/>
      <c r="P60" s="347"/>
      <c r="Q60" s="348"/>
      <c r="R60" s="348"/>
      <c r="S60" s="348"/>
      <c r="T60" s="348"/>
      <c r="U60" s="349"/>
      <c r="V60" s="347"/>
      <c r="W60" s="348"/>
      <c r="X60" s="348"/>
      <c r="Y60" s="348"/>
      <c r="Z60" s="348"/>
      <c r="AA60" s="349"/>
      <c r="AB60" s="347"/>
      <c r="AC60" s="348"/>
      <c r="AD60" s="348"/>
      <c r="AE60" s="348"/>
      <c r="AF60" s="348"/>
      <c r="AG60" s="349"/>
      <c r="AH60" s="347"/>
      <c r="AI60" s="348"/>
      <c r="AJ60" s="348"/>
      <c r="AK60" s="348"/>
      <c r="AL60" s="348"/>
      <c r="AM60" s="349"/>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row>
    <row r="61" spans="1:80" ht="15.75" thickBot="1" x14ac:dyDescent="0.3">
      <c r="A61" s="91"/>
      <c r="B61" s="91"/>
      <c r="C61" s="91"/>
      <c r="D61" s="91"/>
      <c r="E61" s="91"/>
      <c r="F61" s="91"/>
      <c r="G61" s="91"/>
      <c r="H61" s="91"/>
      <c r="I61" s="91"/>
      <c r="J61" s="350"/>
      <c r="K61" s="351"/>
      <c r="L61" s="351"/>
      <c r="M61" s="351"/>
      <c r="N61" s="351"/>
      <c r="O61" s="352"/>
      <c r="P61" s="350"/>
      <c r="Q61" s="351"/>
      <c r="R61" s="351"/>
      <c r="S61" s="351"/>
      <c r="T61" s="351"/>
      <c r="U61" s="352"/>
      <c r="V61" s="350"/>
      <c r="W61" s="351"/>
      <c r="X61" s="351"/>
      <c r="Y61" s="351"/>
      <c r="Z61" s="351"/>
      <c r="AA61" s="352"/>
      <c r="AB61" s="350"/>
      <c r="AC61" s="351"/>
      <c r="AD61" s="351"/>
      <c r="AE61" s="351"/>
      <c r="AF61" s="351"/>
      <c r="AG61" s="352"/>
      <c r="AH61" s="350"/>
      <c r="AI61" s="351"/>
      <c r="AJ61" s="351"/>
      <c r="AK61" s="351"/>
      <c r="AL61" s="351"/>
      <c r="AM61" s="352"/>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row>
    <row r="62" spans="1:80"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row>
    <row r="63" spans="1:80" ht="15" customHeight="1" x14ac:dyDescent="0.25">
      <c r="A63" s="9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1"/>
      <c r="AV63" s="91"/>
      <c r="AW63" s="91"/>
      <c r="AX63" s="91"/>
      <c r="AY63" s="91"/>
      <c r="AZ63" s="91"/>
      <c r="BA63" s="91"/>
      <c r="BB63" s="91"/>
      <c r="BC63" s="91"/>
      <c r="BD63" s="91"/>
      <c r="BE63" s="91"/>
      <c r="BF63" s="91"/>
      <c r="BG63" s="91"/>
      <c r="BH63" s="91"/>
    </row>
    <row r="64" spans="1:80" ht="15" customHeight="1" x14ac:dyDescent="0.25">
      <c r="A64" s="9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1"/>
      <c r="AV64" s="91"/>
      <c r="AW64" s="91"/>
      <c r="AX64" s="91"/>
      <c r="AY64" s="91"/>
      <c r="AZ64" s="91"/>
      <c r="BA64" s="91"/>
      <c r="BB64" s="91"/>
      <c r="BC64" s="91"/>
      <c r="BD64" s="91"/>
      <c r="BE64" s="91"/>
      <c r="BF64" s="91"/>
      <c r="BG64" s="91"/>
      <c r="BH64" s="91"/>
    </row>
    <row r="65" spans="1:60"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row>
    <row r="66" spans="1:60"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row>
    <row r="67" spans="1:60"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row>
    <row r="68" spans="1:60"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row>
    <row r="69" spans="1:60"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row>
    <row r="70" spans="1:60"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row>
    <row r="71" spans="1:60"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row>
    <row r="72" spans="1:60"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row>
    <row r="73" spans="1:60"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row>
    <row r="74" spans="1:60"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row>
    <row r="75" spans="1:60"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row>
    <row r="76" spans="1:60"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row>
    <row r="77" spans="1:60"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row>
    <row r="78" spans="1:60"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row>
    <row r="79" spans="1:60"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row>
    <row r="80" spans="1:60"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row>
    <row r="81" spans="1:60"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row>
    <row r="82" spans="1:60"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row>
    <row r="83" spans="1:60"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row>
    <row r="84" spans="1:60"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row>
    <row r="85" spans="1:60"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row>
    <row r="86" spans="1:60"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row>
    <row r="87" spans="1:60"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row>
    <row r="88" spans="1:60"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row>
    <row r="89" spans="1:60"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row>
    <row r="90" spans="1:60"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row>
    <row r="91" spans="1:60"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row>
    <row r="92" spans="1:60"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row>
    <row r="93" spans="1:60"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row>
    <row r="94" spans="1:60"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row>
    <row r="95" spans="1:60"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row>
    <row r="96" spans="1:60"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row>
    <row r="97" spans="1:60"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row>
    <row r="98" spans="1:60"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row>
    <row r="99" spans="1:60"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row>
    <row r="100" spans="1:60"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row>
    <row r="101" spans="1:60"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row>
    <row r="102" spans="1:60"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row>
    <row r="103" spans="1:60"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row>
    <row r="104" spans="1:60"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row>
    <row r="105" spans="1:60"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row>
    <row r="106" spans="1:60"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row>
    <row r="107" spans="1:60"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row>
    <row r="108" spans="1:60"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row>
    <row r="109" spans="1:60"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row>
    <row r="110" spans="1:60"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row>
    <row r="111" spans="1:60"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row>
    <row r="112" spans="1:60"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row>
    <row r="113" spans="1:60"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row>
    <row r="114" spans="1:60"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row>
    <row r="115" spans="1:60"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row>
    <row r="116" spans="1:60"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row>
    <row r="117" spans="1:60"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row>
    <row r="118" spans="1:60"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row>
    <row r="119" spans="1:60"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row>
    <row r="120" spans="1:60"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row>
    <row r="121" spans="1:60"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row>
    <row r="122" spans="1:60" x14ac:dyDescent="0.2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row>
    <row r="123" spans="1:60" x14ac:dyDescent="0.2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row>
    <row r="124" spans="1:60" x14ac:dyDescent="0.25">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row>
    <row r="125" spans="1:60" x14ac:dyDescent="0.2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row>
    <row r="126" spans="1:60" x14ac:dyDescent="0.2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row>
    <row r="127" spans="1:60" x14ac:dyDescent="0.25">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row>
    <row r="128" spans="1:60" x14ac:dyDescent="0.2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row>
    <row r="129" spans="1:60" x14ac:dyDescent="0.25">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row>
    <row r="130" spans="1:60" x14ac:dyDescent="0.25">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row>
    <row r="131" spans="1:60" x14ac:dyDescent="0.25">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row>
    <row r="132" spans="1:60" x14ac:dyDescent="0.25">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row>
    <row r="133" spans="1:60" x14ac:dyDescent="0.25">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row>
    <row r="134" spans="1:60" x14ac:dyDescent="0.2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row>
    <row r="135" spans="1:60" x14ac:dyDescent="0.25">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row>
    <row r="136" spans="1:60" x14ac:dyDescent="0.25">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row>
    <row r="137" spans="1:60" x14ac:dyDescent="0.2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row>
    <row r="138" spans="1:60" x14ac:dyDescent="0.2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row>
    <row r="139" spans="1:60" x14ac:dyDescent="0.2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row>
    <row r="140" spans="1:60" x14ac:dyDescent="0.2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row>
    <row r="141" spans="1:60" x14ac:dyDescent="0.2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row>
    <row r="142" spans="1:60" x14ac:dyDescent="0.25">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row>
    <row r="143" spans="1:60" x14ac:dyDescent="0.25">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row>
    <row r="144" spans="1:60" x14ac:dyDescent="0.25">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row>
    <row r="145" spans="1:60" x14ac:dyDescent="0.2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row>
    <row r="146" spans="1:60" x14ac:dyDescent="0.2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row>
    <row r="147" spans="1:60" x14ac:dyDescent="0.25">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c r="BE147" s="91"/>
      <c r="BF147" s="91"/>
      <c r="BG147" s="91"/>
      <c r="BH147" s="91"/>
    </row>
    <row r="148" spans="1:60" x14ac:dyDescent="0.25">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1"/>
      <c r="AV148" s="91"/>
      <c r="AW148" s="91"/>
      <c r="AX148" s="91"/>
      <c r="AY148" s="91"/>
      <c r="AZ148" s="91"/>
      <c r="BA148" s="91"/>
      <c r="BB148" s="91"/>
      <c r="BC148" s="91"/>
      <c r="BD148" s="91"/>
      <c r="BE148" s="91"/>
      <c r="BF148" s="91"/>
      <c r="BG148" s="91"/>
      <c r="BH148" s="91"/>
    </row>
    <row r="149" spans="1:60" x14ac:dyDescent="0.25">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91"/>
      <c r="BC149" s="91"/>
      <c r="BD149" s="91"/>
      <c r="BE149" s="91"/>
      <c r="BF149" s="91"/>
      <c r="BG149" s="91"/>
      <c r="BH149" s="91"/>
    </row>
    <row r="150" spans="1:60" x14ac:dyDescent="0.25">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c r="BE150" s="91"/>
      <c r="BF150" s="91"/>
      <c r="BG150" s="91"/>
      <c r="BH150" s="91"/>
    </row>
    <row r="151" spans="1:60" x14ac:dyDescent="0.2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c r="BE151" s="91"/>
      <c r="BF151" s="91"/>
      <c r="BG151" s="91"/>
      <c r="BH151" s="91"/>
    </row>
    <row r="152" spans="1:60" x14ac:dyDescent="0.25">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91"/>
    </row>
    <row r="153" spans="1:60" x14ac:dyDescent="0.25">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91"/>
      <c r="BE153" s="91"/>
      <c r="BF153" s="91"/>
      <c r="BG153" s="91"/>
      <c r="BH153" s="91"/>
    </row>
    <row r="154" spans="1:60" x14ac:dyDescent="0.25">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c r="BE154" s="91"/>
      <c r="BF154" s="91"/>
      <c r="BG154" s="91"/>
      <c r="BH154" s="91"/>
    </row>
    <row r="155" spans="1:60" x14ac:dyDescent="0.25">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91"/>
      <c r="BH155" s="91"/>
    </row>
    <row r="156" spans="1:60" x14ac:dyDescent="0.25">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91"/>
      <c r="BH156" s="91"/>
    </row>
    <row r="157" spans="1:60" x14ac:dyDescent="0.25">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1"/>
      <c r="BH157" s="91"/>
    </row>
    <row r="158" spans="1:60" x14ac:dyDescent="0.25">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91"/>
      <c r="AN158" s="91"/>
      <c r="AO158" s="91"/>
      <c r="AP158" s="91"/>
      <c r="AQ158" s="91"/>
      <c r="AR158" s="91"/>
      <c r="AS158" s="91"/>
      <c r="AT158" s="91"/>
      <c r="AU158" s="91"/>
      <c r="AV158" s="91"/>
      <c r="AW158" s="91"/>
      <c r="AX158" s="91"/>
      <c r="AY158" s="91"/>
      <c r="AZ158" s="91"/>
      <c r="BA158" s="91"/>
      <c r="BB158" s="91"/>
      <c r="BC158" s="91"/>
      <c r="BD158" s="91"/>
      <c r="BE158" s="91"/>
      <c r="BF158" s="91"/>
      <c r="BG158" s="91"/>
      <c r="BH158" s="91"/>
    </row>
    <row r="159" spans="1:60" x14ac:dyDescent="0.25">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91"/>
      <c r="BC159" s="91"/>
      <c r="BD159" s="91"/>
      <c r="BE159" s="91"/>
      <c r="BF159" s="91"/>
      <c r="BG159" s="91"/>
      <c r="BH159" s="91"/>
    </row>
    <row r="160" spans="1:60" x14ac:dyDescent="0.25">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row>
    <row r="161" spans="1:60" x14ac:dyDescent="0.25">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91"/>
      <c r="BE161" s="91"/>
      <c r="BF161" s="91"/>
      <c r="BG161" s="91"/>
      <c r="BH161" s="91"/>
    </row>
    <row r="162" spans="1:60" x14ac:dyDescent="0.25">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c r="BE162" s="91"/>
      <c r="BF162" s="91"/>
      <c r="BG162" s="91"/>
      <c r="BH162" s="91"/>
    </row>
    <row r="163" spans="1:60" x14ac:dyDescent="0.25">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91"/>
      <c r="BE163" s="91"/>
      <c r="BF163" s="91"/>
      <c r="BG163" s="91"/>
      <c r="BH163" s="91"/>
    </row>
    <row r="164" spans="1:60" x14ac:dyDescent="0.25">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1"/>
      <c r="BB164" s="91"/>
      <c r="BC164" s="91"/>
      <c r="BD164" s="91"/>
      <c r="BE164" s="91"/>
      <c r="BF164" s="91"/>
      <c r="BG164" s="91"/>
      <c r="BH164" s="91"/>
    </row>
    <row r="165" spans="1:60" x14ac:dyDescent="0.25">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c r="BE165" s="91"/>
      <c r="BF165" s="91"/>
      <c r="BG165" s="91"/>
      <c r="BH165" s="91"/>
    </row>
    <row r="166" spans="1:60" x14ac:dyDescent="0.25">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91"/>
    </row>
    <row r="167" spans="1:60" x14ac:dyDescent="0.25">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row>
    <row r="168" spans="1:60" x14ac:dyDescent="0.25">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c r="BE168" s="91"/>
      <c r="BF168" s="91"/>
      <c r="BG168" s="91"/>
      <c r="BH168" s="91"/>
    </row>
    <row r="169" spans="1:60" x14ac:dyDescent="0.25">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91"/>
    </row>
    <row r="170" spans="1:60" x14ac:dyDescent="0.25">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c r="BE170" s="91"/>
      <c r="BF170" s="91"/>
      <c r="BG170" s="91"/>
      <c r="BH170" s="91"/>
    </row>
    <row r="171" spans="1:60" x14ac:dyDescent="0.25">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1"/>
    </row>
    <row r="172" spans="1:60" x14ac:dyDescent="0.2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1"/>
    </row>
    <row r="173" spans="1:60" x14ac:dyDescent="0.25">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1"/>
    </row>
    <row r="174" spans="1:60" x14ac:dyDescent="0.2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1"/>
    </row>
    <row r="175" spans="1:60" x14ac:dyDescent="0.2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1"/>
      <c r="BB175" s="91"/>
      <c r="BC175" s="91"/>
      <c r="BD175" s="91"/>
      <c r="BE175" s="91"/>
      <c r="BF175" s="91"/>
      <c r="BG175" s="91"/>
      <c r="BH175" s="91"/>
    </row>
    <row r="176" spans="1:60" x14ac:dyDescent="0.25">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c r="AV176" s="91"/>
      <c r="AW176" s="91"/>
      <c r="AX176" s="91"/>
      <c r="AY176" s="91"/>
      <c r="AZ176" s="91"/>
      <c r="BA176" s="91"/>
      <c r="BB176" s="91"/>
      <c r="BC176" s="91"/>
      <c r="BD176" s="91"/>
      <c r="BE176" s="91"/>
      <c r="BF176" s="91"/>
      <c r="BG176" s="91"/>
      <c r="BH176" s="91"/>
    </row>
    <row r="177" spans="1:60" x14ac:dyDescent="0.25">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c r="AV177" s="91"/>
      <c r="AW177" s="91"/>
      <c r="AX177" s="91"/>
      <c r="AY177" s="91"/>
      <c r="AZ177" s="91"/>
      <c r="BA177" s="91"/>
      <c r="BB177" s="91"/>
      <c r="BC177" s="91"/>
      <c r="BD177" s="91"/>
      <c r="BE177" s="91"/>
      <c r="BF177" s="91"/>
      <c r="BG177" s="91"/>
      <c r="BH177" s="91"/>
    </row>
    <row r="178" spans="1:60" x14ac:dyDescent="0.25">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91"/>
      <c r="AN178" s="91"/>
      <c r="AO178" s="91"/>
      <c r="AP178" s="91"/>
      <c r="AQ178" s="91"/>
      <c r="AR178" s="91"/>
      <c r="AS178" s="91"/>
      <c r="AT178" s="91"/>
      <c r="AU178" s="91"/>
      <c r="AV178" s="91"/>
      <c r="AW178" s="91"/>
      <c r="AX178" s="91"/>
      <c r="AY178" s="91"/>
      <c r="AZ178" s="91"/>
      <c r="BA178" s="91"/>
      <c r="BB178" s="91"/>
      <c r="BC178" s="91"/>
      <c r="BD178" s="91"/>
      <c r="BE178" s="91"/>
      <c r="BF178" s="91"/>
      <c r="BG178" s="91"/>
      <c r="BH178" s="91"/>
    </row>
    <row r="179" spans="1:60" x14ac:dyDescent="0.25">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1"/>
      <c r="BC179" s="91"/>
      <c r="BD179" s="91"/>
      <c r="BE179" s="91"/>
      <c r="BF179" s="91"/>
      <c r="BG179" s="91"/>
      <c r="BH179" s="91"/>
    </row>
    <row r="180" spans="1:60" x14ac:dyDescent="0.25">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row>
    <row r="181" spans="1:60" x14ac:dyDescent="0.25">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row>
    <row r="182" spans="1:60" x14ac:dyDescent="0.25">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row>
    <row r="183" spans="1:60" x14ac:dyDescent="0.25">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c r="BC183" s="91"/>
      <c r="BD183" s="91"/>
      <c r="BE183" s="91"/>
      <c r="BF183" s="91"/>
      <c r="BG183" s="91"/>
      <c r="BH183" s="91"/>
    </row>
    <row r="184" spans="1:60" x14ac:dyDescent="0.25">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91"/>
      <c r="AN184" s="91"/>
      <c r="AO184" s="91"/>
      <c r="AP184" s="91"/>
      <c r="AQ184" s="91"/>
      <c r="AR184" s="91"/>
      <c r="AS184" s="91"/>
      <c r="AT184" s="91"/>
      <c r="AU184" s="91"/>
      <c r="AV184" s="91"/>
      <c r="AW184" s="91"/>
      <c r="AX184" s="91"/>
      <c r="AY184" s="91"/>
      <c r="AZ184" s="91"/>
      <c r="BA184" s="91"/>
      <c r="BB184" s="91"/>
      <c r="BC184" s="91"/>
      <c r="BD184" s="91"/>
      <c r="BE184" s="91"/>
      <c r="BF184" s="91"/>
      <c r="BG184" s="91"/>
      <c r="BH184" s="91"/>
    </row>
    <row r="185" spans="1:60" x14ac:dyDescent="0.25">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91"/>
      <c r="AN185" s="91"/>
      <c r="AO185" s="91"/>
      <c r="AP185" s="91"/>
      <c r="AQ185" s="91"/>
      <c r="AR185" s="91"/>
      <c r="AS185" s="91"/>
      <c r="AT185" s="91"/>
      <c r="AU185" s="91"/>
      <c r="AV185" s="91"/>
      <c r="AW185" s="91"/>
      <c r="AX185" s="91"/>
      <c r="AY185" s="91"/>
      <c r="AZ185" s="91"/>
      <c r="BA185" s="91"/>
      <c r="BB185" s="91"/>
      <c r="BC185" s="91"/>
      <c r="BD185" s="91"/>
      <c r="BE185" s="91"/>
      <c r="BF185" s="91"/>
      <c r="BG185" s="91"/>
      <c r="BH185" s="91"/>
    </row>
    <row r="186" spans="1:60" x14ac:dyDescent="0.2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c r="BE186" s="91"/>
      <c r="BF186" s="91"/>
      <c r="BG186" s="91"/>
      <c r="BH186" s="91"/>
    </row>
    <row r="187" spans="1:60" x14ac:dyDescent="0.25">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91"/>
      <c r="AV187" s="91"/>
      <c r="AW187" s="91"/>
      <c r="AX187" s="91"/>
      <c r="AY187" s="91"/>
      <c r="AZ187" s="91"/>
      <c r="BA187" s="91"/>
      <c r="BB187" s="91"/>
      <c r="BC187" s="91"/>
      <c r="BD187" s="91"/>
      <c r="BE187" s="91"/>
      <c r="BF187" s="91"/>
      <c r="BG187" s="91"/>
      <c r="BH187" s="91"/>
    </row>
    <row r="188" spans="1:60" x14ac:dyDescent="0.25">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row>
    <row r="189" spans="1:60" x14ac:dyDescent="0.25">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91"/>
      <c r="AN189" s="91"/>
      <c r="AO189" s="91"/>
      <c r="AP189" s="91"/>
      <c r="AQ189" s="91"/>
      <c r="AR189" s="91"/>
      <c r="AS189" s="91"/>
      <c r="AT189" s="91"/>
      <c r="AU189" s="91"/>
      <c r="AV189" s="91"/>
      <c r="AW189" s="91"/>
      <c r="AX189" s="91"/>
      <c r="AY189" s="91"/>
      <c r="AZ189" s="91"/>
      <c r="BA189" s="91"/>
      <c r="BB189" s="91"/>
      <c r="BC189" s="91"/>
      <c r="BD189" s="91"/>
      <c r="BE189" s="91"/>
      <c r="BF189" s="91"/>
      <c r="BG189" s="91"/>
      <c r="BH189" s="91"/>
    </row>
    <row r="190" spans="1:60" x14ac:dyDescent="0.25">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c r="BE190" s="91"/>
      <c r="BF190" s="91"/>
      <c r="BG190" s="91"/>
      <c r="BH190" s="91"/>
    </row>
    <row r="191" spans="1:60" x14ac:dyDescent="0.25">
      <c r="A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c r="BC191" s="91"/>
      <c r="BD191" s="91"/>
      <c r="BE191" s="91"/>
      <c r="BF191" s="91"/>
      <c r="BG191" s="91"/>
      <c r="BH191" s="91"/>
    </row>
    <row r="192" spans="1:60" x14ac:dyDescent="0.25">
      <c r="A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row>
    <row r="193" spans="1:60" x14ac:dyDescent="0.25">
      <c r="A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row>
    <row r="194" spans="1:60" x14ac:dyDescent="0.25">
      <c r="A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91"/>
      <c r="AX194" s="91"/>
      <c r="AY194" s="91"/>
      <c r="AZ194" s="91"/>
      <c r="BA194" s="91"/>
      <c r="BB194" s="91"/>
      <c r="BC194" s="91"/>
      <c r="BD194" s="91"/>
      <c r="BE194" s="91"/>
      <c r="BF194" s="91"/>
      <c r="BG194" s="91"/>
      <c r="BH194" s="91"/>
    </row>
    <row r="195" spans="1:60" x14ac:dyDescent="0.25">
      <c r="A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row>
    <row r="196" spans="1:60" x14ac:dyDescent="0.25">
      <c r="A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91"/>
      <c r="BE196" s="91"/>
      <c r="BF196" s="91"/>
      <c r="BG196" s="91"/>
      <c r="BH196" s="91"/>
    </row>
    <row r="197" spans="1:60" x14ac:dyDescent="0.25">
      <c r="A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91"/>
    </row>
    <row r="198" spans="1:60" x14ac:dyDescent="0.25">
      <c r="A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c r="BE198" s="91"/>
      <c r="BF198" s="91"/>
      <c r="BG198" s="91"/>
      <c r="BH198" s="91"/>
    </row>
    <row r="199" spans="1:60" x14ac:dyDescent="0.25">
      <c r="A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c r="BE199" s="91"/>
      <c r="BF199" s="91"/>
      <c r="BG199" s="91"/>
      <c r="BH199" s="91"/>
    </row>
    <row r="200" spans="1:60" x14ac:dyDescent="0.25">
      <c r="A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c r="BE200" s="91"/>
      <c r="BF200" s="91"/>
      <c r="BG200" s="91"/>
      <c r="BH200" s="91"/>
    </row>
    <row r="201" spans="1:60" x14ac:dyDescent="0.25">
      <c r="A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91"/>
      <c r="BE201" s="91"/>
      <c r="BF201" s="91"/>
      <c r="BG201" s="91"/>
      <c r="BH201" s="91"/>
    </row>
    <row r="202" spans="1:60" x14ac:dyDescent="0.25">
      <c r="A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91"/>
      <c r="AR202" s="91"/>
      <c r="AS202" s="91"/>
      <c r="AT202" s="91"/>
      <c r="AU202" s="91"/>
      <c r="AV202" s="91"/>
      <c r="AW202" s="91"/>
      <c r="AX202" s="91"/>
      <c r="AY202" s="91"/>
      <c r="AZ202" s="91"/>
      <c r="BA202" s="91"/>
      <c r="BB202" s="91"/>
      <c r="BC202" s="91"/>
      <c r="BD202" s="91"/>
      <c r="BE202" s="91"/>
      <c r="BF202" s="91"/>
      <c r="BG202" s="91"/>
      <c r="BH202" s="91"/>
    </row>
    <row r="203" spans="1:60" x14ac:dyDescent="0.25">
      <c r="A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1"/>
      <c r="BC203" s="91"/>
      <c r="BD203" s="91"/>
      <c r="BE203" s="91"/>
      <c r="BF203" s="91"/>
      <c r="BG203" s="91"/>
      <c r="BH203" s="91"/>
    </row>
    <row r="204" spans="1:60" x14ac:dyDescent="0.25">
      <c r="A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91"/>
      <c r="AN204" s="91"/>
      <c r="AO204" s="91"/>
      <c r="AP204" s="91"/>
      <c r="AQ204" s="91"/>
      <c r="AR204" s="91"/>
      <c r="AS204" s="91"/>
      <c r="AT204" s="91"/>
      <c r="AU204" s="91"/>
      <c r="AV204" s="91"/>
      <c r="AW204" s="91"/>
      <c r="AX204" s="91"/>
      <c r="AY204" s="91"/>
      <c r="AZ204" s="91"/>
      <c r="BA204" s="91"/>
      <c r="BB204" s="91"/>
      <c r="BC204" s="91"/>
      <c r="BD204" s="91"/>
      <c r="BE204" s="91"/>
      <c r="BF204" s="91"/>
      <c r="BG204" s="91"/>
      <c r="BH204" s="91"/>
    </row>
    <row r="205" spans="1:60" x14ac:dyDescent="0.25">
      <c r="A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91"/>
      <c r="BE205" s="91"/>
      <c r="BF205" s="91"/>
      <c r="BG205" s="91"/>
      <c r="BH205" s="91"/>
    </row>
    <row r="206" spans="1:60" x14ac:dyDescent="0.25">
      <c r="A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91"/>
      <c r="AN206" s="91"/>
      <c r="AO206" s="91"/>
      <c r="AP206" s="91"/>
      <c r="AQ206" s="91"/>
      <c r="AR206" s="91"/>
      <c r="AS206" s="91"/>
      <c r="AT206" s="91"/>
      <c r="AU206" s="91"/>
      <c r="AV206" s="91"/>
      <c r="AW206" s="91"/>
      <c r="AX206" s="91"/>
      <c r="AY206" s="91"/>
      <c r="AZ206" s="91"/>
      <c r="BA206" s="91"/>
      <c r="BB206" s="91"/>
      <c r="BC206" s="91"/>
      <c r="BD206" s="91"/>
      <c r="BE206" s="91"/>
      <c r="BF206" s="91"/>
      <c r="BG206" s="91"/>
      <c r="BH206" s="91"/>
    </row>
    <row r="207" spans="1:60" x14ac:dyDescent="0.25">
      <c r="A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c r="AT207" s="91"/>
      <c r="AU207" s="91"/>
      <c r="AV207" s="91"/>
      <c r="AW207" s="91"/>
      <c r="AX207" s="91"/>
      <c r="AY207" s="91"/>
      <c r="AZ207" s="91"/>
      <c r="BA207" s="91"/>
      <c r="BB207" s="91"/>
      <c r="BC207" s="91"/>
      <c r="BD207" s="91"/>
      <c r="BE207" s="91"/>
      <c r="BF207" s="91"/>
      <c r="BG207" s="91"/>
      <c r="BH207" s="91"/>
    </row>
    <row r="208" spans="1:60" x14ac:dyDescent="0.25">
      <c r="A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91"/>
      <c r="AN208" s="91"/>
      <c r="AO208" s="91"/>
      <c r="AP208" s="91"/>
      <c r="AQ208" s="91"/>
      <c r="AR208" s="91"/>
      <c r="AS208" s="91"/>
      <c r="AT208" s="91"/>
      <c r="AU208" s="91"/>
      <c r="AV208" s="91"/>
      <c r="AW208" s="91"/>
      <c r="AX208" s="91"/>
      <c r="AY208" s="91"/>
      <c r="AZ208" s="91"/>
      <c r="BA208" s="91"/>
      <c r="BB208" s="91"/>
      <c r="BC208" s="91"/>
      <c r="BD208" s="91"/>
      <c r="BE208" s="91"/>
      <c r="BF208" s="91"/>
      <c r="BG208" s="91"/>
      <c r="BH208" s="91"/>
    </row>
    <row r="209" spans="1:60" x14ac:dyDescent="0.25">
      <c r="A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91"/>
      <c r="BE209" s="91"/>
      <c r="BF209" s="91"/>
      <c r="BG209" s="91"/>
      <c r="BH209" s="91"/>
    </row>
    <row r="210" spans="1:60" x14ac:dyDescent="0.25">
      <c r="A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row>
    <row r="211" spans="1:60" x14ac:dyDescent="0.25">
      <c r="A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c r="BG211" s="91"/>
      <c r="BH211" s="91"/>
    </row>
    <row r="212" spans="1:60" x14ac:dyDescent="0.25">
      <c r="A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c r="BG212" s="91"/>
      <c r="BH212" s="91"/>
    </row>
    <row r="213" spans="1:60" x14ac:dyDescent="0.25">
      <c r="A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c r="BG213" s="91"/>
      <c r="BH213" s="91"/>
    </row>
    <row r="214" spans="1:60" x14ac:dyDescent="0.25">
      <c r="A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c r="BG214" s="91"/>
      <c r="BH214" s="91"/>
    </row>
    <row r="215" spans="1:60" x14ac:dyDescent="0.25">
      <c r="A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c r="BG215" s="91"/>
      <c r="BH215" s="91"/>
    </row>
    <row r="216" spans="1:60" x14ac:dyDescent="0.25">
      <c r="A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c r="BG216" s="91"/>
      <c r="BH216" s="91"/>
    </row>
    <row r="217" spans="1:60" x14ac:dyDescent="0.25">
      <c r="A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c r="BG217" s="91"/>
      <c r="BH217" s="91"/>
    </row>
    <row r="218" spans="1:60" x14ac:dyDescent="0.25">
      <c r="A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row>
    <row r="219" spans="1:60" x14ac:dyDescent="0.25">
      <c r="A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row>
    <row r="220" spans="1:60" x14ac:dyDescent="0.25">
      <c r="A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row>
    <row r="221" spans="1:60" x14ac:dyDescent="0.25">
      <c r="A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row>
    <row r="222" spans="1:60" x14ac:dyDescent="0.25">
      <c r="A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91"/>
      <c r="AV222" s="91"/>
      <c r="AW222" s="91"/>
      <c r="AX222" s="91"/>
      <c r="AY222" s="91"/>
      <c r="AZ222" s="91"/>
      <c r="BA222" s="91"/>
      <c r="BB222" s="91"/>
      <c r="BC222" s="91"/>
      <c r="BD222" s="91"/>
      <c r="BE222" s="91"/>
      <c r="BF222" s="91"/>
      <c r="BG222" s="91"/>
      <c r="BH222" s="91"/>
    </row>
    <row r="223" spans="1:60" x14ac:dyDescent="0.25">
      <c r="A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c r="AQ223" s="91"/>
      <c r="AR223" s="91"/>
      <c r="AS223" s="91"/>
      <c r="AT223" s="91"/>
      <c r="AU223" s="91"/>
      <c r="AV223" s="91"/>
      <c r="AW223" s="91"/>
      <c r="AX223" s="91"/>
      <c r="AY223" s="91"/>
      <c r="AZ223" s="91"/>
      <c r="BA223" s="91"/>
      <c r="BB223" s="91"/>
      <c r="BC223" s="91"/>
      <c r="BD223" s="91"/>
      <c r="BE223" s="91"/>
      <c r="BF223" s="91"/>
      <c r="BG223" s="91"/>
      <c r="BH223" s="91"/>
    </row>
    <row r="224" spans="1:60" x14ac:dyDescent="0.25">
      <c r="A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91"/>
      <c r="BE224" s="91"/>
      <c r="BF224" s="91"/>
      <c r="BG224" s="91"/>
      <c r="BH224" s="91"/>
    </row>
    <row r="225" spans="1:60" x14ac:dyDescent="0.25">
      <c r="A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1"/>
      <c r="AS225" s="91"/>
      <c r="AT225" s="91"/>
      <c r="AU225" s="91"/>
      <c r="AV225" s="91"/>
      <c r="AW225" s="91"/>
      <c r="AX225" s="91"/>
      <c r="AY225" s="91"/>
      <c r="AZ225" s="91"/>
      <c r="BA225" s="91"/>
      <c r="BB225" s="91"/>
      <c r="BC225" s="91"/>
      <c r="BD225" s="91"/>
      <c r="BE225" s="91"/>
      <c r="BF225" s="91"/>
      <c r="BG225" s="91"/>
      <c r="BH225" s="91"/>
    </row>
    <row r="226" spans="1:60" x14ac:dyDescent="0.25">
      <c r="A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91"/>
      <c r="AN226" s="91"/>
      <c r="AO226" s="91"/>
      <c r="AP226" s="91"/>
      <c r="AQ226" s="91"/>
      <c r="AR226" s="91"/>
      <c r="AS226" s="91"/>
      <c r="AT226" s="91"/>
      <c r="AU226" s="91"/>
      <c r="AV226" s="91"/>
      <c r="AW226" s="91"/>
      <c r="AX226" s="91"/>
      <c r="AY226" s="91"/>
      <c r="AZ226" s="91"/>
      <c r="BA226" s="91"/>
      <c r="BB226" s="91"/>
      <c r="BC226" s="91"/>
      <c r="BD226" s="91"/>
      <c r="BE226" s="91"/>
      <c r="BF226" s="91"/>
      <c r="BG226" s="91"/>
      <c r="BH226" s="91"/>
    </row>
    <row r="227" spans="1:60" x14ac:dyDescent="0.25">
      <c r="A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1"/>
      <c r="BC227" s="91"/>
      <c r="BD227" s="91"/>
      <c r="BE227" s="91"/>
      <c r="BF227" s="91"/>
      <c r="BG227" s="91"/>
      <c r="BH227" s="91"/>
    </row>
    <row r="228" spans="1:60" x14ac:dyDescent="0.25">
      <c r="A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91"/>
      <c r="AN228" s="91"/>
      <c r="AO228" s="91"/>
      <c r="AP228" s="91"/>
      <c r="AQ228" s="91"/>
      <c r="AR228" s="91"/>
      <c r="AS228" s="91"/>
      <c r="AT228" s="91"/>
      <c r="AU228" s="91"/>
      <c r="AV228" s="91"/>
      <c r="AW228" s="91"/>
      <c r="AX228" s="91"/>
      <c r="AY228" s="91"/>
      <c r="AZ228" s="91"/>
      <c r="BA228" s="91"/>
      <c r="BB228" s="91"/>
      <c r="BC228" s="91"/>
      <c r="BD228" s="91"/>
      <c r="BE228" s="91"/>
      <c r="BF228" s="91"/>
      <c r="BG228" s="91"/>
      <c r="BH228" s="91"/>
    </row>
    <row r="229" spans="1:60" x14ac:dyDescent="0.25">
      <c r="A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91"/>
      <c r="AN229" s="91"/>
      <c r="AO229" s="91"/>
      <c r="AP229" s="91"/>
      <c r="AQ229" s="91"/>
      <c r="AR229" s="91"/>
      <c r="AS229" s="91"/>
      <c r="AT229" s="91"/>
      <c r="AU229" s="91"/>
      <c r="AV229" s="91"/>
      <c r="AW229" s="91"/>
      <c r="AX229" s="91"/>
      <c r="AY229" s="91"/>
      <c r="AZ229" s="91"/>
      <c r="BA229" s="91"/>
      <c r="BB229" s="91"/>
      <c r="BC229" s="91"/>
      <c r="BD229" s="91"/>
      <c r="BE229" s="91"/>
      <c r="BF229" s="91"/>
      <c r="BG229" s="91"/>
      <c r="BH229" s="91"/>
    </row>
    <row r="230" spans="1:60" x14ac:dyDescent="0.25">
      <c r="A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91"/>
      <c r="AV230" s="91"/>
      <c r="AW230" s="91"/>
      <c r="AX230" s="91"/>
      <c r="AY230" s="91"/>
      <c r="AZ230" s="91"/>
      <c r="BA230" s="91"/>
      <c r="BB230" s="91"/>
      <c r="BC230" s="91"/>
      <c r="BD230" s="91"/>
      <c r="BE230" s="91"/>
      <c r="BF230" s="91"/>
      <c r="BG230" s="91"/>
      <c r="BH230" s="91"/>
    </row>
    <row r="231" spans="1:60" x14ac:dyDescent="0.25">
      <c r="A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91"/>
      <c r="AN231" s="91"/>
      <c r="AO231" s="91"/>
      <c r="AP231" s="91"/>
      <c r="AQ231" s="91"/>
      <c r="AR231" s="91"/>
      <c r="AS231" s="91"/>
      <c r="AT231" s="91"/>
      <c r="AU231" s="91"/>
      <c r="AV231" s="91"/>
      <c r="AW231" s="91"/>
      <c r="AX231" s="91"/>
      <c r="AY231" s="91"/>
      <c r="AZ231" s="91"/>
      <c r="BA231" s="91"/>
      <c r="BB231" s="91"/>
      <c r="BC231" s="91"/>
      <c r="BD231" s="91"/>
      <c r="BE231" s="91"/>
      <c r="BF231" s="91"/>
      <c r="BG231" s="91"/>
      <c r="BH231" s="91"/>
    </row>
    <row r="232" spans="1:60" x14ac:dyDescent="0.25">
      <c r="A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91"/>
      <c r="AN232" s="91"/>
      <c r="AO232" s="91"/>
      <c r="AP232" s="91"/>
      <c r="AQ232" s="91"/>
      <c r="AR232" s="91"/>
      <c r="AS232" s="91"/>
      <c r="AT232" s="91"/>
      <c r="AU232" s="91"/>
      <c r="AV232" s="91"/>
      <c r="AW232" s="91"/>
      <c r="AX232" s="91"/>
      <c r="AY232" s="91"/>
      <c r="AZ232" s="91"/>
      <c r="BA232" s="91"/>
      <c r="BB232" s="91"/>
      <c r="BC232" s="91"/>
      <c r="BD232" s="91"/>
      <c r="BE232" s="91"/>
      <c r="BF232" s="91"/>
      <c r="BG232" s="91"/>
      <c r="BH232" s="91"/>
    </row>
    <row r="233" spans="1:60" x14ac:dyDescent="0.25">
      <c r="A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91"/>
      <c r="AV233" s="91"/>
      <c r="AW233" s="91"/>
      <c r="AX233" s="91"/>
      <c r="AY233" s="91"/>
      <c r="AZ233" s="91"/>
      <c r="BA233" s="91"/>
      <c r="BB233" s="91"/>
      <c r="BC233" s="91"/>
      <c r="BD233" s="91"/>
      <c r="BE233" s="91"/>
      <c r="BF233" s="91"/>
      <c r="BG233" s="91"/>
      <c r="BH233" s="91"/>
    </row>
    <row r="234" spans="1:60" x14ac:dyDescent="0.25">
      <c r="A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91"/>
      <c r="AN234" s="91"/>
      <c r="AO234" s="91"/>
      <c r="AP234" s="91"/>
      <c r="AQ234" s="91"/>
      <c r="AR234" s="91"/>
      <c r="AS234" s="91"/>
      <c r="AT234" s="91"/>
      <c r="AU234" s="91"/>
      <c r="AV234" s="91"/>
      <c r="AW234" s="91"/>
      <c r="AX234" s="91"/>
      <c r="AY234" s="91"/>
      <c r="AZ234" s="91"/>
      <c r="BA234" s="91"/>
      <c r="BB234" s="91"/>
      <c r="BC234" s="91"/>
      <c r="BD234" s="91"/>
      <c r="BE234" s="91"/>
      <c r="BF234" s="91"/>
      <c r="BG234" s="91"/>
      <c r="BH234" s="91"/>
    </row>
    <row r="235" spans="1:60" x14ac:dyDescent="0.25">
      <c r="A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91"/>
      <c r="AN235" s="91"/>
      <c r="AO235" s="91"/>
      <c r="AP235" s="91"/>
      <c r="AQ235" s="91"/>
      <c r="AR235" s="91"/>
      <c r="AS235" s="91"/>
      <c r="AT235" s="91"/>
      <c r="AU235" s="91"/>
      <c r="AV235" s="91"/>
      <c r="AW235" s="91"/>
      <c r="AX235" s="91"/>
      <c r="AY235" s="91"/>
      <c r="AZ235" s="91"/>
      <c r="BA235" s="91"/>
      <c r="BB235" s="91"/>
      <c r="BC235" s="91"/>
      <c r="BD235" s="91"/>
      <c r="BE235" s="91"/>
      <c r="BF235" s="91"/>
      <c r="BG235" s="91"/>
      <c r="BH235" s="91"/>
    </row>
    <row r="236" spans="1:60" x14ac:dyDescent="0.25">
      <c r="A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91"/>
      <c r="AN236" s="91"/>
      <c r="AO236" s="91"/>
      <c r="AP236" s="91"/>
      <c r="AQ236" s="91"/>
      <c r="AR236" s="91"/>
      <c r="AS236" s="91"/>
      <c r="AT236" s="91"/>
      <c r="AU236" s="91"/>
      <c r="AV236" s="91"/>
      <c r="AW236" s="91"/>
      <c r="AX236" s="91"/>
      <c r="AY236" s="91"/>
      <c r="AZ236" s="91"/>
      <c r="BA236" s="91"/>
      <c r="BB236" s="91"/>
      <c r="BC236" s="91"/>
      <c r="BD236" s="91"/>
      <c r="BE236" s="91"/>
      <c r="BF236" s="91"/>
      <c r="BG236" s="91"/>
      <c r="BH236" s="91"/>
    </row>
    <row r="237" spans="1:60" x14ac:dyDescent="0.25">
      <c r="A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91"/>
      <c r="AN237" s="91"/>
      <c r="AO237" s="91"/>
      <c r="AP237" s="91"/>
      <c r="AQ237" s="91"/>
      <c r="AR237" s="91"/>
      <c r="AS237" s="91"/>
      <c r="AT237" s="91"/>
      <c r="AU237" s="91"/>
      <c r="AV237" s="91"/>
      <c r="AW237" s="91"/>
      <c r="AX237" s="91"/>
      <c r="AY237" s="91"/>
      <c r="AZ237" s="91"/>
      <c r="BA237" s="91"/>
      <c r="BB237" s="91"/>
      <c r="BC237" s="91"/>
      <c r="BD237" s="91"/>
      <c r="BE237" s="91"/>
      <c r="BF237" s="91"/>
      <c r="BG237" s="91"/>
      <c r="BH237" s="91"/>
    </row>
    <row r="238" spans="1:60" x14ac:dyDescent="0.25">
      <c r="A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91"/>
      <c r="AN238" s="91"/>
      <c r="AO238" s="91"/>
      <c r="AP238" s="91"/>
      <c r="AQ238" s="91"/>
      <c r="AR238" s="91"/>
      <c r="AS238" s="91"/>
      <c r="AT238" s="91"/>
      <c r="AU238" s="91"/>
      <c r="AV238" s="91"/>
      <c r="AW238" s="91"/>
      <c r="AX238" s="91"/>
      <c r="AY238" s="91"/>
      <c r="AZ238" s="91"/>
      <c r="BA238" s="91"/>
      <c r="BB238" s="91"/>
      <c r="BC238" s="91"/>
      <c r="BD238" s="91"/>
      <c r="BE238" s="91"/>
      <c r="BF238" s="91"/>
      <c r="BG238" s="91"/>
      <c r="BH238" s="91"/>
    </row>
    <row r="239" spans="1:60" x14ac:dyDescent="0.25">
      <c r="A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91"/>
      <c r="AN239" s="91"/>
      <c r="AO239" s="91"/>
      <c r="AP239" s="91"/>
      <c r="AQ239" s="91"/>
      <c r="AR239" s="91"/>
      <c r="AS239" s="91"/>
      <c r="AT239" s="91"/>
      <c r="AU239" s="91"/>
      <c r="AV239" s="91"/>
      <c r="AW239" s="91"/>
      <c r="AX239" s="91"/>
      <c r="AY239" s="91"/>
      <c r="AZ239" s="91"/>
      <c r="BA239" s="91"/>
      <c r="BB239" s="91"/>
      <c r="BC239" s="91"/>
      <c r="BD239" s="91"/>
      <c r="BE239" s="91"/>
      <c r="BF239" s="91"/>
      <c r="BG239" s="91"/>
      <c r="BH239" s="91"/>
    </row>
    <row r="240" spans="1:60" x14ac:dyDescent="0.25">
      <c r="A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91"/>
      <c r="AN240" s="91"/>
      <c r="AO240" s="91"/>
      <c r="AP240" s="91"/>
      <c r="AQ240" s="91"/>
      <c r="AR240" s="91"/>
      <c r="AS240" s="91"/>
      <c r="AT240" s="91"/>
      <c r="AU240" s="91"/>
      <c r="AV240" s="91"/>
      <c r="AW240" s="91"/>
      <c r="AX240" s="91"/>
      <c r="AY240" s="91"/>
      <c r="AZ240" s="91"/>
      <c r="BA240" s="91"/>
      <c r="BB240" s="91"/>
      <c r="BC240" s="91"/>
      <c r="BD240" s="91"/>
      <c r="BE240" s="91"/>
      <c r="BF240" s="91"/>
      <c r="BG240" s="91"/>
      <c r="BH240" s="91"/>
    </row>
    <row r="241" spans="1:60" x14ac:dyDescent="0.25">
      <c r="A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91"/>
      <c r="AN241" s="91"/>
      <c r="AO241" s="91"/>
      <c r="AP241" s="91"/>
      <c r="AQ241" s="91"/>
      <c r="AR241" s="91"/>
      <c r="AS241" s="91"/>
      <c r="AT241" s="91"/>
      <c r="AU241" s="91"/>
      <c r="AV241" s="91"/>
      <c r="AW241" s="91"/>
      <c r="AX241" s="91"/>
      <c r="AY241" s="91"/>
      <c r="AZ241" s="91"/>
      <c r="BA241" s="91"/>
      <c r="BB241" s="91"/>
      <c r="BC241" s="91"/>
      <c r="BD241" s="91"/>
      <c r="BE241" s="91"/>
      <c r="BF241" s="91"/>
      <c r="BG241" s="91"/>
      <c r="BH241" s="91"/>
    </row>
    <row r="242" spans="1:60" x14ac:dyDescent="0.25">
      <c r="A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91"/>
      <c r="AN242" s="91"/>
      <c r="AO242" s="91"/>
      <c r="AP242" s="91"/>
      <c r="AQ242" s="91"/>
      <c r="AR242" s="91"/>
      <c r="AS242" s="91"/>
      <c r="AT242" s="91"/>
      <c r="AU242" s="91"/>
      <c r="AV242" s="91"/>
      <c r="AW242" s="91"/>
      <c r="AX242" s="91"/>
      <c r="AY242" s="91"/>
      <c r="AZ242" s="91"/>
      <c r="BA242" s="91"/>
      <c r="BB242" s="91"/>
      <c r="BC242" s="91"/>
      <c r="BD242" s="91"/>
      <c r="BE242" s="91"/>
      <c r="BF242" s="91"/>
      <c r="BG242" s="91"/>
      <c r="BH242" s="91"/>
    </row>
    <row r="243" spans="1:60" x14ac:dyDescent="0.25">
      <c r="A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91"/>
      <c r="AN243" s="91"/>
      <c r="AO243" s="91"/>
      <c r="AP243" s="91"/>
      <c r="AQ243" s="91"/>
      <c r="AR243" s="91"/>
      <c r="AS243" s="91"/>
      <c r="AT243" s="91"/>
      <c r="AU243" s="91"/>
      <c r="AV243" s="91"/>
      <c r="AW243" s="91"/>
      <c r="AX243" s="91"/>
      <c r="AY243" s="91"/>
      <c r="AZ243" s="91"/>
      <c r="BA243" s="91"/>
      <c r="BB243" s="91"/>
      <c r="BC243" s="91"/>
      <c r="BD243" s="91"/>
      <c r="BE243" s="91"/>
      <c r="BF243" s="91"/>
      <c r="BG243" s="91"/>
      <c r="BH243" s="91"/>
    </row>
    <row r="244" spans="1:60" x14ac:dyDescent="0.25">
      <c r="A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91"/>
      <c r="AN244" s="91"/>
      <c r="AO244" s="91"/>
      <c r="AP244" s="91"/>
      <c r="AQ244" s="91"/>
      <c r="AR244" s="91"/>
      <c r="AS244" s="91"/>
      <c r="AT244" s="91"/>
      <c r="AU244" s="91"/>
      <c r="AV244" s="91"/>
      <c r="AW244" s="91"/>
      <c r="AX244" s="91"/>
      <c r="AY244" s="91"/>
      <c r="AZ244" s="91"/>
      <c r="BA244" s="91"/>
      <c r="BB244" s="91"/>
      <c r="BC244" s="91"/>
      <c r="BD244" s="91"/>
      <c r="BE244" s="91"/>
      <c r="BF244" s="91"/>
      <c r="BG244" s="91"/>
      <c r="BH244" s="91"/>
    </row>
    <row r="245" spans="1:60" x14ac:dyDescent="0.25">
      <c r="A245" s="91"/>
    </row>
    <row r="246" spans="1:60" x14ac:dyDescent="0.25">
      <c r="A246" s="91"/>
    </row>
    <row r="247" spans="1:60" x14ac:dyDescent="0.25">
      <c r="A247" s="91"/>
    </row>
    <row r="248" spans="1:60" x14ac:dyDescent="0.25">
      <c r="A248" s="91"/>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zoomScale="90" zoomScaleNormal="90" workbookViewId="0">
      <selection activeCell="C6" sqref="C6"/>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91"/>
      <c r="B1" s="393" t="s">
        <v>196</v>
      </c>
      <c r="C1" s="393"/>
      <c r="D1" s="393"/>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7"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7" ht="25.5" x14ac:dyDescent="0.25">
      <c r="A3" s="91"/>
      <c r="B3" s="11"/>
      <c r="C3" s="12" t="s">
        <v>197</v>
      </c>
      <c r="D3" s="12" t="s">
        <v>180</v>
      </c>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7" ht="51" x14ac:dyDescent="0.25">
      <c r="A4" s="91"/>
      <c r="B4" s="13" t="s">
        <v>198</v>
      </c>
      <c r="C4" s="14" t="s">
        <v>199</v>
      </c>
      <c r="D4" s="15">
        <v>0.2</v>
      </c>
      <c r="E4" s="91"/>
      <c r="F4" s="91"/>
      <c r="G4" s="91"/>
      <c r="H4" s="91"/>
      <c r="I4" s="91"/>
      <c r="J4" s="91"/>
      <c r="K4" s="91"/>
      <c r="L4" s="91"/>
      <c r="M4" s="91"/>
      <c r="N4" s="91"/>
      <c r="O4" s="91"/>
      <c r="P4" s="91"/>
      <c r="Q4" s="91"/>
      <c r="R4" s="91"/>
      <c r="S4" s="91"/>
      <c r="T4" s="91"/>
      <c r="U4" s="91"/>
      <c r="V4" s="91"/>
      <c r="W4" s="91"/>
      <c r="X4" s="91"/>
      <c r="Y4" s="91"/>
      <c r="Z4" s="91"/>
      <c r="AA4" s="91"/>
      <c r="AB4" s="91"/>
      <c r="AC4" s="91"/>
      <c r="AD4" s="91"/>
      <c r="AE4" s="91"/>
    </row>
    <row r="5" spans="1:37" ht="51" x14ac:dyDescent="0.25">
      <c r="A5" s="91"/>
      <c r="B5" s="16" t="s">
        <v>200</v>
      </c>
      <c r="C5" s="17" t="s">
        <v>201</v>
      </c>
      <c r="D5" s="18">
        <v>0.4</v>
      </c>
      <c r="E5" s="91"/>
      <c r="F5" s="91"/>
      <c r="G5" s="91"/>
      <c r="H5" s="91"/>
      <c r="I5" s="91"/>
      <c r="J5" s="91"/>
      <c r="K5" s="91"/>
      <c r="L5" s="91"/>
      <c r="M5" s="91"/>
      <c r="N5" s="91"/>
      <c r="O5" s="91"/>
      <c r="P5" s="91"/>
      <c r="Q5" s="91"/>
      <c r="R5" s="91"/>
      <c r="S5" s="91"/>
      <c r="T5" s="91"/>
      <c r="U5" s="91"/>
      <c r="V5" s="91"/>
      <c r="W5" s="91"/>
      <c r="X5" s="91"/>
      <c r="Y5" s="91"/>
      <c r="Z5" s="91"/>
      <c r="AA5" s="91"/>
      <c r="AB5" s="91"/>
      <c r="AC5" s="91"/>
      <c r="AD5" s="91"/>
      <c r="AE5" s="91"/>
    </row>
    <row r="6" spans="1:37" ht="51" x14ac:dyDescent="0.25">
      <c r="A6" s="91"/>
      <c r="B6" s="19" t="s">
        <v>202</v>
      </c>
      <c r="C6" s="17" t="s">
        <v>203</v>
      </c>
      <c r="D6" s="18">
        <v>0.6</v>
      </c>
      <c r="E6" s="91"/>
      <c r="F6" s="91"/>
      <c r="G6" s="91"/>
      <c r="H6" s="91"/>
      <c r="I6" s="91"/>
      <c r="J6" s="91"/>
      <c r="K6" s="91"/>
      <c r="L6" s="91"/>
      <c r="M6" s="91"/>
      <c r="N6" s="91"/>
      <c r="O6" s="91"/>
      <c r="P6" s="91"/>
      <c r="Q6" s="91"/>
      <c r="R6" s="91"/>
      <c r="S6" s="91"/>
      <c r="T6" s="91"/>
      <c r="U6" s="91"/>
      <c r="V6" s="91"/>
      <c r="W6" s="91"/>
      <c r="X6" s="91"/>
      <c r="Y6" s="91"/>
      <c r="Z6" s="91"/>
      <c r="AA6" s="91"/>
      <c r="AB6" s="91"/>
      <c r="AC6" s="91"/>
      <c r="AD6" s="91"/>
      <c r="AE6" s="91"/>
    </row>
    <row r="7" spans="1:37" ht="76.5" x14ac:dyDescent="0.25">
      <c r="A7" s="91"/>
      <c r="B7" s="20" t="s">
        <v>204</v>
      </c>
      <c r="C7" s="17" t="s">
        <v>205</v>
      </c>
      <c r="D7" s="18">
        <v>0.8</v>
      </c>
      <c r="E7" s="91"/>
      <c r="F7" s="91"/>
      <c r="G7" s="91"/>
      <c r="H7" s="91"/>
      <c r="I7" s="91"/>
      <c r="J7" s="91"/>
      <c r="K7" s="91"/>
      <c r="L7" s="91"/>
      <c r="M7" s="91"/>
      <c r="N7" s="91"/>
      <c r="O7" s="91"/>
      <c r="P7" s="91"/>
      <c r="Q7" s="91"/>
      <c r="R7" s="91"/>
      <c r="S7" s="91"/>
      <c r="T7" s="91"/>
      <c r="U7" s="91"/>
      <c r="V7" s="91"/>
      <c r="W7" s="91"/>
      <c r="X7" s="91"/>
      <c r="Y7" s="91"/>
      <c r="Z7" s="91"/>
      <c r="AA7" s="91"/>
      <c r="AB7" s="91"/>
      <c r="AC7" s="91"/>
      <c r="AD7" s="91"/>
      <c r="AE7" s="91"/>
    </row>
    <row r="8" spans="1:37" ht="51" x14ac:dyDescent="0.25">
      <c r="A8" s="91"/>
      <c r="B8" s="21" t="s">
        <v>206</v>
      </c>
      <c r="C8" s="17" t="s">
        <v>207</v>
      </c>
      <c r="D8" s="18">
        <v>1</v>
      </c>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1:37" x14ac:dyDescent="0.25">
      <c r="A9" s="91"/>
      <c r="B9" s="111"/>
      <c r="C9" s="111"/>
      <c r="D9" s="11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row>
    <row r="10" spans="1:37" ht="16.5" x14ac:dyDescent="0.25">
      <c r="A10" s="91"/>
      <c r="B10" s="112"/>
      <c r="C10" s="111"/>
      <c r="D10" s="11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row>
    <row r="11" spans="1:37" x14ac:dyDescent="0.25">
      <c r="A11" s="91"/>
      <c r="B11" s="111"/>
      <c r="C11" s="111"/>
      <c r="D11" s="11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row>
    <row r="12" spans="1:37" x14ac:dyDescent="0.25">
      <c r="A12" s="91"/>
      <c r="B12" s="111"/>
      <c r="C12" s="111"/>
      <c r="D12" s="11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7" x14ac:dyDescent="0.25">
      <c r="A13" s="91"/>
      <c r="B13" s="111"/>
      <c r="C13" s="111"/>
      <c r="D13" s="11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row>
    <row r="14" spans="1:37" x14ac:dyDescent="0.25">
      <c r="A14" s="91"/>
      <c r="B14" s="111"/>
      <c r="C14" s="111"/>
      <c r="D14" s="11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37" x14ac:dyDescent="0.25">
      <c r="A15" s="91"/>
      <c r="B15" s="111"/>
      <c r="C15" s="111"/>
      <c r="D15" s="11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row>
    <row r="16" spans="1:37" x14ac:dyDescent="0.25">
      <c r="A16" s="91"/>
      <c r="B16" s="111"/>
      <c r="C16" s="111"/>
      <c r="D16" s="11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row>
    <row r="17" spans="1:37" x14ac:dyDescent="0.25">
      <c r="A17" s="91"/>
      <c r="B17" s="111"/>
      <c r="C17" s="111"/>
      <c r="D17" s="11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row>
    <row r="18" spans="1:37" x14ac:dyDescent="0.25">
      <c r="A18" s="91"/>
      <c r="B18" s="111"/>
      <c r="C18" s="111"/>
      <c r="D18" s="11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row>
    <row r="19" spans="1:37" x14ac:dyDescent="0.25">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row>
    <row r="20" spans="1:37" x14ac:dyDescent="0.25">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1:37" x14ac:dyDescent="0.25">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row>
    <row r="22" spans="1:37" x14ac:dyDescent="0.25">
      <c r="A22" s="9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row r="23" spans="1:37" x14ac:dyDescent="0.25">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row>
    <row r="24" spans="1:37" x14ac:dyDescent="0.25">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row>
    <row r="25" spans="1:37" x14ac:dyDescent="0.25">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row>
    <row r="26" spans="1:37" x14ac:dyDescent="0.25">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row>
    <row r="27" spans="1:37" x14ac:dyDescent="0.25">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row>
    <row r="28" spans="1:37" x14ac:dyDescent="0.25">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row>
    <row r="29" spans="1:37" x14ac:dyDescent="0.25">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row>
    <row r="30" spans="1:37" x14ac:dyDescent="0.25">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row>
    <row r="31" spans="1:37" x14ac:dyDescent="0.25">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row>
    <row r="32" spans="1:37" x14ac:dyDescent="0.25">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row>
    <row r="33" spans="1:31" x14ac:dyDescent="0.25">
      <c r="A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row>
    <row r="34" spans="1:31" x14ac:dyDescent="0.25">
      <c r="A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row>
    <row r="35" spans="1:31" x14ac:dyDescent="0.25">
      <c r="A35" s="91"/>
    </row>
    <row r="36" spans="1:31" x14ac:dyDescent="0.25">
      <c r="A36" s="91"/>
    </row>
    <row r="37" spans="1:31" x14ac:dyDescent="0.25">
      <c r="A37" s="91"/>
    </row>
    <row r="38" spans="1:31" x14ac:dyDescent="0.25">
      <c r="A38" s="91"/>
    </row>
    <row r="39" spans="1:31" x14ac:dyDescent="0.25">
      <c r="A39" s="91"/>
    </row>
    <row r="40" spans="1:31" x14ac:dyDescent="0.25">
      <c r="A40" s="91"/>
    </row>
    <row r="41" spans="1:31" x14ac:dyDescent="0.25">
      <c r="A41" s="91"/>
    </row>
    <row r="42" spans="1:31" x14ac:dyDescent="0.25">
      <c r="A42" s="91"/>
    </row>
    <row r="43" spans="1:31" x14ac:dyDescent="0.25">
      <c r="A43" s="91"/>
    </row>
    <row r="44" spans="1:31" x14ac:dyDescent="0.25">
      <c r="A44" s="91"/>
    </row>
    <row r="45" spans="1:31" x14ac:dyDescent="0.25">
      <c r="A45" s="91"/>
    </row>
    <row r="46" spans="1:31" x14ac:dyDescent="0.25">
      <c r="A46" s="91"/>
    </row>
    <row r="47" spans="1:31" x14ac:dyDescent="0.25">
      <c r="A47" s="91"/>
    </row>
    <row r="48" spans="1:31" x14ac:dyDescent="0.25">
      <c r="A48" s="91"/>
    </row>
    <row r="49" spans="1:1" x14ac:dyDescent="0.25">
      <c r="A49" s="91"/>
    </row>
    <row r="50" spans="1:1" x14ac:dyDescent="0.25">
      <c r="A50" s="91"/>
    </row>
    <row r="51" spans="1:1" x14ac:dyDescent="0.25">
      <c r="A51" s="91"/>
    </row>
    <row r="52" spans="1:1" x14ac:dyDescent="0.25">
      <c r="A52" s="91"/>
    </row>
    <row r="53" spans="1:1" x14ac:dyDescent="0.25">
      <c r="A53" s="91"/>
    </row>
    <row r="54" spans="1:1" x14ac:dyDescent="0.25">
      <c r="A54" s="91"/>
    </row>
    <row r="55" spans="1:1" x14ac:dyDescent="0.25">
      <c r="A55" s="9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8" sqref="D8"/>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1"/>
      <c r="B1" s="394" t="s">
        <v>208</v>
      </c>
      <c r="C1" s="394"/>
      <c r="D1" s="394"/>
      <c r="E1" s="91"/>
      <c r="F1" s="91"/>
      <c r="G1" s="91"/>
      <c r="H1" s="91"/>
      <c r="I1" s="91"/>
      <c r="J1" s="91"/>
      <c r="K1" s="91"/>
      <c r="L1" s="91"/>
      <c r="M1" s="91"/>
      <c r="N1" s="91"/>
      <c r="O1" s="91"/>
      <c r="P1" s="91"/>
      <c r="Q1" s="91"/>
      <c r="R1" s="91"/>
      <c r="S1" s="91"/>
      <c r="T1" s="91"/>
      <c r="U1" s="91"/>
    </row>
    <row r="2" spans="1:21" x14ac:dyDescent="0.25">
      <c r="A2" s="91"/>
      <c r="B2" s="91"/>
      <c r="C2" s="91"/>
      <c r="D2" s="91"/>
      <c r="E2" s="91"/>
      <c r="F2" s="91"/>
      <c r="G2" s="91"/>
      <c r="H2" s="91"/>
      <c r="I2" s="91"/>
      <c r="J2" s="91"/>
      <c r="K2" s="91"/>
      <c r="L2" s="91"/>
      <c r="M2" s="91"/>
      <c r="N2" s="91"/>
      <c r="O2" s="91"/>
      <c r="P2" s="91"/>
      <c r="Q2" s="91"/>
      <c r="R2" s="91"/>
      <c r="S2" s="91"/>
      <c r="T2" s="91"/>
      <c r="U2" s="91"/>
    </row>
    <row r="3" spans="1:21" ht="30" x14ac:dyDescent="0.25">
      <c r="A3" s="91"/>
      <c r="B3" s="108"/>
      <c r="C3" s="36" t="s">
        <v>209</v>
      </c>
      <c r="D3" s="36" t="s">
        <v>210</v>
      </c>
      <c r="E3" s="91"/>
      <c r="F3" s="91"/>
      <c r="G3" s="91"/>
      <c r="H3" s="91"/>
      <c r="I3" s="91"/>
      <c r="J3" s="91"/>
      <c r="K3" s="91"/>
      <c r="L3" s="91"/>
      <c r="M3" s="91"/>
      <c r="N3" s="91"/>
      <c r="O3" s="91"/>
      <c r="P3" s="91"/>
      <c r="Q3" s="91"/>
      <c r="R3" s="91"/>
      <c r="S3" s="91"/>
      <c r="T3" s="91"/>
      <c r="U3" s="91"/>
    </row>
    <row r="4" spans="1:21" ht="33.75" x14ac:dyDescent="0.25">
      <c r="A4" s="107" t="s">
        <v>211</v>
      </c>
      <c r="B4" s="39" t="s">
        <v>212</v>
      </c>
      <c r="C4" s="44" t="s">
        <v>213</v>
      </c>
      <c r="D4" s="37" t="s">
        <v>214</v>
      </c>
      <c r="E4" s="91"/>
      <c r="F4" s="91"/>
      <c r="G4" s="91"/>
      <c r="H4" s="91"/>
      <c r="I4" s="91"/>
      <c r="J4" s="91"/>
      <c r="K4" s="91"/>
      <c r="L4" s="91"/>
      <c r="M4" s="91"/>
      <c r="N4" s="91"/>
      <c r="O4" s="91"/>
      <c r="P4" s="91"/>
      <c r="Q4" s="91"/>
      <c r="R4" s="91"/>
      <c r="S4" s="91"/>
      <c r="T4" s="91"/>
      <c r="U4" s="91"/>
    </row>
    <row r="5" spans="1:21" ht="67.5" x14ac:dyDescent="0.25">
      <c r="A5" s="107" t="s">
        <v>215</v>
      </c>
      <c r="B5" s="40" t="s">
        <v>216</v>
      </c>
      <c r="C5" s="45" t="s">
        <v>217</v>
      </c>
      <c r="D5" s="38" t="s">
        <v>218</v>
      </c>
      <c r="E5" s="91"/>
      <c r="F5" s="91"/>
      <c r="G5" s="91"/>
      <c r="H5" s="91"/>
      <c r="I5" s="91"/>
      <c r="J5" s="91"/>
      <c r="K5" s="91"/>
      <c r="L5" s="91"/>
      <c r="M5" s="91"/>
      <c r="N5" s="91"/>
      <c r="O5" s="91"/>
      <c r="P5" s="91"/>
      <c r="Q5" s="91"/>
      <c r="R5" s="91"/>
      <c r="S5" s="91"/>
      <c r="T5" s="91"/>
      <c r="U5" s="91"/>
    </row>
    <row r="6" spans="1:21" ht="67.5" x14ac:dyDescent="0.25">
      <c r="A6" s="107" t="s">
        <v>186</v>
      </c>
      <c r="B6" s="41" t="s">
        <v>219</v>
      </c>
      <c r="C6" s="45" t="s">
        <v>220</v>
      </c>
      <c r="D6" s="38" t="s">
        <v>221</v>
      </c>
      <c r="E6" s="91"/>
      <c r="F6" s="91"/>
      <c r="G6" s="91"/>
      <c r="H6" s="91"/>
      <c r="I6" s="91"/>
      <c r="J6" s="91"/>
      <c r="K6" s="91"/>
      <c r="L6" s="91"/>
      <c r="M6" s="91"/>
      <c r="N6" s="91"/>
      <c r="O6" s="91"/>
      <c r="P6" s="91"/>
      <c r="Q6" s="91"/>
      <c r="R6" s="91"/>
      <c r="S6" s="91"/>
      <c r="T6" s="91"/>
      <c r="U6" s="91"/>
    </row>
    <row r="7" spans="1:21" ht="101.25" x14ac:dyDescent="0.25">
      <c r="A7" s="107" t="s">
        <v>222</v>
      </c>
      <c r="B7" s="42" t="s">
        <v>223</v>
      </c>
      <c r="C7" s="45" t="s">
        <v>224</v>
      </c>
      <c r="D7" s="38" t="s">
        <v>225</v>
      </c>
      <c r="E7" s="91"/>
      <c r="F7" s="91"/>
      <c r="G7" s="91"/>
      <c r="H7" s="91"/>
      <c r="I7" s="91"/>
      <c r="J7" s="91"/>
      <c r="K7" s="91"/>
      <c r="L7" s="91"/>
      <c r="M7" s="91"/>
      <c r="N7" s="91"/>
      <c r="O7" s="91"/>
      <c r="P7" s="91"/>
      <c r="Q7" s="91"/>
      <c r="R7" s="91"/>
      <c r="S7" s="91"/>
      <c r="T7" s="91"/>
      <c r="U7" s="91"/>
    </row>
    <row r="8" spans="1:21" ht="67.5" x14ac:dyDescent="0.25">
      <c r="A8" s="107" t="s">
        <v>226</v>
      </c>
      <c r="B8" s="43" t="s">
        <v>227</v>
      </c>
      <c r="C8" s="45" t="s">
        <v>228</v>
      </c>
      <c r="D8" s="38" t="s">
        <v>229</v>
      </c>
      <c r="E8" s="91"/>
      <c r="F8" s="91"/>
      <c r="G8" s="91"/>
      <c r="H8" s="91"/>
      <c r="I8" s="91"/>
      <c r="J8" s="91"/>
      <c r="K8" s="91"/>
      <c r="L8" s="91"/>
      <c r="M8" s="91"/>
      <c r="N8" s="91"/>
      <c r="O8" s="91"/>
      <c r="P8" s="91"/>
      <c r="Q8" s="91"/>
      <c r="R8" s="91"/>
      <c r="S8" s="91"/>
      <c r="T8" s="91"/>
      <c r="U8" s="91"/>
    </row>
    <row r="9" spans="1:21" ht="20.25" x14ac:dyDescent="0.25">
      <c r="A9" s="107"/>
      <c r="B9" s="107"/>
      <c r="C9" s="109"/>
      <c r="D9" s="109"/>
      <c r="E9" s="91"/>
      <c r="F9" s="91"/>
      <c r="G9" s="91"/>
      <c r="H9" s="91"/>
      <c r="I9" s="91"/>
      <c r="J9" s="91"/>
      <c r="K9" s="91"/>
      <c r="L9" s="91"/>
      <c r="M9" s="91"/>
      <c r="N9" s="91"/>
      <c r="O9" s="91"/>
      <c r="P9" s="91"/>
      <c r="Q9" s="91"/>
      <c r="R9" s="91"/>
      <c r="S9" s="91"/>
      <c r="T9" s="91"/>
      <c r="U9" s="91"/>
    </row>
    <row r="10" spans="1:21" ht="16.5" x14ac:dyDescent="0.25">
      <c r="A10" s="107"/>
      <c r="B10" s="110"/>
      <c r="C10" s="110"/>
      <c r="D10" s="110"/>
      <c r="E10" s="91"/>
      <c r="F10" s="91"/>
      <c r="G10" s="91"/>
      <c r="H10" s="91"/>
      <c r="I10" s="91"/>
      <c r="J10" s="91"/>
      <c r="K10" s="91"/>
      <c r="L10" s="91"/>
      <c r="M10" s="91"/>
      <c r="N10" s="91"/>
      <c r="O10" s="91"/>
      <c r="P10" s="91"/>
      <c r="Q10" s="91"/>
      <c r="R10" s="91"/>
      <c r="S10" s="91"/>
      <c r="T10" s="91"/>
      <c r="U10" s="91"/>
    </row>
    <row r="11" spans="1:21" x14ac:dyDescent="0.25">
      <c r="A11" s="107"/>
      <c r="B11" s="107" t="s">
        <v>230</v>
      </c>
      <c r="C11" s="107" t="s">
        <v>231</v>
      </c>
      <c r="D11" s="107" t="s">
        <v>232</v>
      </c>
      <c r="E11" s="91"/>
      <c r="F11" s="91"/>
      <c r="G11" s="91"/>
      <c r="H11" s="91"/>
      <c r="I11" s="91"/>
      <c r="J11" s="91"/>
      <c r="K11" s="91"/>
      <c r="L11" s="91"/>
      <c r="M11" s="91"/>
      <c r="N11" s="91"/>
      <c r="O11" s="91"/>
      <c r="P11" s="91"/>
      <c r="Q11" s="91"/>
      <c r="R11" s="91"/>
      <c r="S11" s="91"/>
      <c r="T11" s="91"/>
      <c r="U11" s="91"/>
    </row>
    <row r="12" spans="1:21" x14ac:dyDescent="0.25">
      <c r="A12" s="107"/>
      <c r="B12" s="107" t="s">
        <v>233</v>
      </c>
      <c r="C12" s="107" t="s">
        <v>234</v>
      </c>
      <c r="D12" s="107" t="s">
        <v>235</v>
      </c>
      <c r="E12" s="91"/>
      <c r="F12" s="91"/>
      <c r="G12" s="91"/>
      <c r="H12" s="91"/>
      <c r="I12" s="91"/>
      <c r="J12" s="91"/>
      <c r="K12" s="91"/>
      <c r="L12" s="91"/>
      <c r="M12" s="91"/>
      <c r="N12" s="91"/>
      <c r="O12" s="91"/>
      <c r="P12" s="91"/>
      <c r="Q12" s="91"/>
      <c r="R12" s="91"/>
      <c r="S12" s="91"/>
      <c r="T12" s="91"/>
      <c r="U12" s="91"/>
    </row>
    <row r="13" spans="1:21" x14ac:dyDescent="0.25">
      <c r="A13" s="107"/>
      <c r="B13" s="107"/>
      <c r="C13" s="107" t="s">
        <v>236</v>
      </c>
      <c r="D13" s="107" t="s">
        <v>147</v>
      </c>
      <c r="E13" s="91"/>
      <c r="F13" s="91"/>
      <c r="G13" s="91"/>
      <c r="H13" s="91"/>
      <c r="I13" s="91"/>
      <c r="J13" s="91"/>
      <c r="K13" s="91"/>
      <c r="L13" s="91"/>
      <c r="M13" s="91"/>
      <c r="N13" s="91"/>
      <c r="O13" s="91"/>
      <c r="P13" s="91"/>
      <c r="Q13" s="91"/>
      <c r="R13" s="91"/>
      <c r="S13" s="91"/>
      <c r="T13" s="91"/>
      <c r="U13" s="91"/>
    </row>
    <row r="14" spans="1:21" x14ac:dyDescent="0.25">
      <c r="A14" s="107"/>
      <c r="B14" s="107"/>
      <c r="C14" s="107" t="s">
        <v>237</v>
      </c>
      <c r="D14" s="107" t="s">
        <v>115</v>
      </c>
      <c r="E14" s="91"/>
      <c r="F14" s="91"/>
      <c r="G14" s="91"/>
      <c r="H14" s="91"/>
      <c r="I14" s="91"/>
      <c r="J14" s="91"/>
      <c r="K14" s="91"/>
      <c r="L14" s="91"/>
      <c r="M14" s="91"/>
      <c r="N14" s="91"/>
      <c r="O14" s="91"/>
      <c r="P14" s="91"/>
      <c r="Q14" s="91"/>
      <c r="R14" s="91"/>
      <c r="S14" s="91"/>
      <c r="T14" s="91"/>
      <c r="U14" s="91"/>
    </row>
    <row r="15" spans="1:21" x14ac:dyDescent="0.25">
      <c r="A15" s="107"/>
      <c r="B15" s="107"/>
      <c r="C15" s="107" t="s">
        <v>238</v>
      </c>
      <c r="D15" s="107" t="s">
        <v>133</v>
      </c>
      <c r="E15" s="91"/>
      <c r="F15" s="91"/>
      <c r="G15" s="91"/>
      <c r="H15" s="91"/>
      <c r="I15" s="91"/>
      <c r="J15" s="91"/>
      <c r="K15" s="91"/>
      <c r="L15" s="91"/>
      <c r="M15" s="91"/>
      <c r="N15" s="91"/>
      <c r="O15" s="91"/>
      <c r="P15" s="91"/>
      <c r="Q15" s="91"/>
      <c r="R15" s="91"/>
      <c r="S15" s="91"/>
      <c r="T15" s="91"/>
      <c r="U15" s="91"/>
    </row>
    <row r="16" spans="1:21" x14ac:dyDescent="0.25">
      <c r="A16" s="107"/>
      <c r="B16" s="107"/>
      <c r="C16" s="107"/>
      <c r="D16" s="107"/>
      <c r="E16" s="91"/>
      <c r="F16" s="91"/>
      <c r="G16" s="91"/>
      <c r="H16" s="91"/>
      <c r="I16" s="91"/>
      <c r="J16" s="91"/>
      <c r="K16" s="91"/>
      <c r="L16" s="91"/>
      <c r="M16" s="91"/>
      <c r="N16" s="91"/>
      <c r="O16" s="91"/>
    </row>
    <row r="17" spans="1:15" x14ac:dyDescent="0.25">
      <c r="A17" s="107"/>
      <c r="B17" s="107"/>
      <c r="C17" s="107"/>
      <c r="D17" s="107"/>
      <c r="E17" s="91"/>
      <c r="F17" s="91"/>
      <c r="G17" s="91"/>
      <c r="H17" s="91"/>
      <c r="I17" s="91"/>
      <c r="J17" s="91"/>
      <c r="K17" s="91"/>
      <c r="L17" s="91"/>
      <c r="M17" s="91"/>
      <c r="N17" s="91"/>
      <c r="O17" s="91"/>
    </row>
    <row r="18" spans="1:15" x14ac:dyDescent="0.25">
      <c r="A18" s="107"/>
      <c r="B18" s="111"/>
      <c r="C18" s="111"/>
      <c r="D18" s="111"/>
      <c r="E18" s="91"/>
      <c r="F18" s="91"/>
      <c r="G18" s="91"/>
      <c r="H18" s="91"/>
      <c r="I18" s="91"/>
      <c r="J18" s="91"/>
      <c r="K18" s="91"/>
      <c r="L18" s="91"/>
      <c r="M18" s="91"/>
      <c r="N18" s="91"/>
      <c r="O18" s="91"/>
    </row>
    <row r="19" spans="1:15" x14ac:dyDescent="0.25">
      <c r="A19" s="107"/>
      <c r="B19" s="111"/>
      <c r="C19" s="111"/>
      <c r="D19" s="111"/>
      <c r="E19" s="91"/>
      <c r="F19" s="91"/>
      <c r="G19" s="91"/>
      <c r="H19" s="91"/>
      <c r="I19" s="91"/>
      <c r="J19" s="91"/>
      <c r="K19" s="91"/>
      <c r="L19" s="91"/>
      <c r="M19" s="91"/>
      <c r="N19" s="91"/>
      <c r="O19" s="91"/>
    </row>
    <row r="20" spans="1:15" x14ac:dyDescent="0.25">
      <c r="A20" s="107"/>
      <c r="B20" s="111"/>
      <c r="C20" s="111"/>
      <c r="D20" s="111"/>
      <c r="E20" s="91"/>
      <c r="F20" s="91"/>
      <c r="G20" s="91"/>
      <c r="H20" s="91"/>
      <c r="I20" s="91"/>
      <c r="J20" s="91"/>
      <c r="K20" s="91"/>
      <c r="L20" s="91"/>
      <c r="M20" s="91"/>
      <c r="N20" s="91"/>
      <c r="O20" s="91"/>
    </row>
    <row r="21" spans="1:15" x14ac:dyDescent="0.25">
      <c r="A21" s="107"/>
      <c r="B21" s="111"/>
      <c r="C21" s="111"/>
      <c r="D21" s="111"/>
      <c r="E21" s="91"/>
      <c r="F21" s="91"/>
      <c r="G21" s="91"/>
      <c r="H21" s="91"/>
      <c r="I21" s="91"/>
      <c r="J21" s="91"/>
      <c r="K21" s="91"/>
      <c r="L21" s="91"/>
      <c r="M21" s="91"/>
      <c r="N21" s="91"/>
      <c r="O21" s="91"/>
    </row>
    <row r="22" spans="1:15" ht="20.25" x14ac:dyDescent="0.25">
      <c r="A22" s="107"/>
      <c r="B22" s="107"/>
      <c r="C22" s="109"/>
      <c r="D22" s="109"/>
      <c r="E22" s="91"/>
      <c r="F22" s="91"/>
      <c r="G22" s="91"/>
      <c r="H22" s="91"/>
      <c r="I22" s="91"/>
      <c r="J22" s="91"/>
      <c r="K22" s="91"/>
      <c r="L22" s="91"/>
      <c r="M22" s="91"/>
      <c r="N22" s="91"/>
      <c r="O22" s="91"/>
    </row>
    <row r="23" spans="1:15" ht="20.25" x14ac:dyDescent="0.25">
      <c r="A23" s="107"/>
      <c r="B23" s="107"/>
      <c r="C23" s="109"/>
      <c r="D23" s="109"/>
      <c r="E23" s="91"/>
      <c r="F23" s="91"/>
      <c r="G23" s="91"/>
      <c r="H23" s="91"/>
      <c r="I23" s="91"/>
      <c r="J23" s="91"/>
      <c r="K23" s="91"/>
      <c r="L23" s="91"/>
      <c r="M23" s="91"/>
      <c r="N23" s="91"/>
      <c r="O23" s="91"/>
    </row>
    <row r="24" spans="1:15" ht="20.25" x14ac:dyDescent="0.25">
      <c r="A24" s="107"/>
      <c r="B24" s="107"/>
      <c r="C24" s="109"/>
      <c r="D24" s="109"/>
      <c r="E24" s="91"/>
      <c r="F24" s="91"/>
      <c r="G24" s="91"/>
      <c r="H24" s="91"/>
      <c r="I24" s="91"/>
      <c r="J24" s="91"/>
      <c r="K24" s="91"/>
      <c r="L24" s="91"/>
      <c r="M24" s="91"/>
      <c r="N24" s="91"/>
      <c r="O24" s="91"/>
    </row>
    <row r="25" spans="1:15" ht="20.25" x14ac:dyDescent="0.25">
      <c r="A25" s="107"/>
      <c r="B25" s="107"/>
      <c r="C25" s="109"/>
      <c r="D25" s="109"/>
      <c r="E25" s="91"/>
      <c r="F25" s="91"/>
      <c r="G25" s="91"/>
      <c r="H25" s="91"/>
      <c r="I25" s="91"/>
      <c r="J25" s="91"/>
      <c r="K25" s="91"/>
      <c r="L25" s="91"/>
      <c r="M25" s="91"/>
      <c r="N25" s="91"/>
      <c r="O25" s="91"/>
    </row>
    <row r="26" spans="1:15" ht="20.25" x14ac:dyDescent="0.25">
      <c r="A26" s="107"/>
      <c r="B26" s="107"/>
      <c r="C26" s="109"/>
      <c r="D26" s="109"/>
      <c r="E26" s="91"/>
      <c r="F26" s="91"/>
      <c r="G26" s="91"/>
      <c r="H26" s="91"/>
      <c r="I26" s="91"/>
      <c r="J26" s="91"/>
      <c r="K26" s="91"/>
      <c r="L26" s="91"/>
      <c r="M26" s="91"/>
      <c r="N26" s="91"/>
      <c r="O26" s="91"/>
    </row>
    <row r="27" spans="1:15" ht="20.25" x14ac:dyDescent="0.25">
      <c r="A27" s="107"/>
      <c r="B27" s="107"/>
      <c r="C27" s="109"/>
      <c r="D27" s="109"/>
      <c r="E27" s="91"/>
      <c r="F27" s="91"/>
      <c r="G27" s="91"/>
      <c r="H27" s="91"/>
      <c r="I27" s="91"/>
      <c r="J27" s="91"/>
      <c r="K27" s="91"/>
      <c r="L27" s="91"/>
      <c r="M27" s="91"/>
      <c r="N27" s="91"/>
      <c r="O27" s="91"/>
    </row>
    <row r="28" spans="1:15" ht="20.25" x14ac:dyDescent="0.25">
      <c r="A28" s="107"/>
      <c r="B28" s="107"/>
      <c r="C28" s="109"/>
      <c r="D28" s="109"/>
      <c r="E28" s="91"/>
      <c r="F28" s="91"/>
      <c r="G28" s="91"/>
      <c r="H28" s="91"/>
      <c r="I28" s="91"/>
      <c r="J28" s="91"/>
      <c r="K28" s="91"/>
      <c r="L28" s="91"/>
      <c r="M28" s="91"/>
      <c r="N28" s="91"/>
      <c r="O28" s="91"/>
    </row>
    <row r="29" spans="1:15" ht="20.25" x14ac:dyDescent="0.25">
      <c r="A29" s="107"/>
      <c r="B29" s="107"/>
      <c r="C29" s="109"/>
      <c r="D29" s="109"/>
      <c r="E29" s="91"/>
      <c r="F29" s="91"/>
      <c r="G29" s="91"/>
      <c r="H29" s="91"/>
      <c r="I29" s="91"/>
      <c r="J29" s="91"/>
      <c r="K29" s="91"/>
      <c r="L29" s="91"/>
      <c r="M29" s="91"/>
      <c r="N29" s="91"/>
      <c r="O29" s="91"/>
    </row>
    <row r="30" spans="1:15" ht="20.25" x14ac:dyDescent="0.25">
      <c r="A30" s="107"/>
      <c r="B30" s="107"/>
      <c r="C30" s="109"/>
      <c r="D30" s="109"/>
      <c r="E30" s="91"/>
      <c r="F30" s="91"/>
      <c r="G30" s="91"/>
      <c r="H30" s="91"/>
      <c r="I30" s="91"/>
      <c r="J30" s="91"/>
      <c r="K30" s="91"/>
      <c r="L30" s="91"/>
      <c r="M30" s="91"/>
      <c r="N30" s="91"/>
      <c r="O30" s="91"/>
    </row>
    <row r="31" spans="1:15" ht="20.25" x14ac:dyDescent="0.25">
      <c r="A31" s="107"/>
      <c r="B31" s="107"/>
      <c r="C31" s="109"/>
      <c r="D31" s="109"/>
      <c r="E31" s="91"/>
      <c r="F31" s="91"/>
      <c r="G31" s="91"/>
      <c r="H31" s="91"/>
      <c r="I31" s="91"/>
      <c r="J31" s="91"/>
      <c r="K31" s="91"/>
      <c r="L31" s="91"/>
      <c r="M31" s="91"/>
      <c r="N31" s="91"/>
      <c r="O31" s="91"/>
    </row>
    <row r="32" spans="1:15" ht="20.25" x14ac:dyDescent="0.25">
      <c r="A32" s="107"/>
      <c r="B32" s="107"/>
      <c r="C32" s="109"/>
      <c r="D32" s="109"/>
      <c r="E32" s="91"/>
      <c r="F32" s="91"/>
      <c r="G32" s="91"/>
      <c r="H32" s="91"/>
      <c r="I32" s="91"/>
      <c r="J32" s="91"/>
      <c r="K32" s="91"/>
      <c r="L32" s="91"/>
      <c r="M32" s="91"/>
      <c r="N32" s="91"/>
      <c r="O32" s="91"/>
    </row>
    <row r="33" spans="1:15" ht="20.25" x14ac:dyDescent="0.25">
      <c r="A33" s="107"/>
      <c r="B33" s="107"/>
      <c r="C33" s="109"/>
      <c r="D33" s="109"/>
      <c r="E33" s="91"/>
      <c r="F33" s="91"/>
      <c r="G33" s="91"/>
      <c r="H33" s="91"/>
      <c r="I33" s="91"/>
      <c r="J33" s="91"/>
      <c r="K33" s="91"/>
      <c r="L33" s="91"/>
      <c r="M33" s="91"/>
      <c r="N33" s="91"/>
      <c r="O33" s="91"/>
    </row>
    <row r="34" spans="1:15" ht="20.25" x14ac:dyDescent="0.25">
      <c r="A34" s="107"/>
      <c r="B34" s="107"/>
      <c r="C34" s="109"/>
      <c r="D34" s="109"/>
      <c r="E34" s="91"/>
      <c r="F34" s="91"/>
      <c r="G34" s="91"/>
      <c r="H34" s="91"/>
      <c r="I34" s="91"/>
      <c r="J34" s="91"/>
      <c r="K34" s="91"/>
      <c r="L34" s="91"/>
      <c r="M34" s="91"/>
      <c r="N34" s="91"/>
      <c r="O34" s="91"/>
    </row>
    <row r="35" spans="1:15" ht="20.25" x14ac:dyDescent="0.25">
      <c r="A35" s="107"/>
      <c r="B35" s="107"/>
      <c r="C35" s="109"/>
      <c r="D35" s="109"/>
      <c r="E35" s="91"/>
      <c r="F35" s="91"/>
      <c r="G35" s="91"/>
      <c r="H35" s="91"/>
      <c r="I35" s="91"/>
      <c r="J35" s="91"/>
      <c r="K35" s="91"/>
      <c r="L35" s="91"/>
      <c r="M35" s="91"/>
      <c r="N35" s="91"/>
      <c r="O35" s="91"/>
    </row>
    <row r="36" spans="1:15" ht="20.25" x14ac:dyDescent="0.25">
      <c r="A36" s="107"/>
      <c r="B36" s="107"/>
      <c r="C36" s="109"/>
      <c r="D36" s="109"/>
      <c r="E36" s="91"/>
      <c r="F36" s="91"/>
      <c r="G36" s="91"/>
      <c r="H36" s="91"/>
      <c r="I36" s="91"/>
      <c r="J36" s="91"/>
      <c r="K36" s="91"/>
      <c r="L36" s="91"/>
      <c r="M36" s="91"/>
      <c r="N36" s="91"/>
      <c r="O36" s="91"/>
    </row>
    <row r="37" spans="1:15" ht="20.25" x14ac:dyDescent="0.25">
      <c r="A37" s="107"/>
      <c r="B37" s="107"/>
      <c r="C37" s="109"/>
      <c r="D37" s="109"/>
      <c r="E37" s="91"/>
      <c r="F37" s="91"/>
      <c r="G37" s="91"/>
      <c r="H37" s="91"/>
      <c r="I37" s="91"/>
      <c r="J37" s="91"/>
      <c r="K37" s="91"/>
      <c r="L37" s="91"/>
      <c r="M37" s="91"/>
      <c r="N37" s="91"/>
      <c r="O37" s="91"/>
    </row>
    <row r="38" spans="1:15" ht="20.25" x14ac:dyDescent="0.25">
      <c r="A38" s="107"/>
      <c r="B38" s="107"/>
      <c r="C38" s="109"/>
      <c r="D38" s="109"/>
      <c r="E38" s="91"/>
      <c r="F38" s="91"/>
      <c r="G38" s="91"/>
      <c r="H38" s="91"/>
      <c r="I38" s="91"/>
      <c r="J38" s="91"/>
      <c r="K38" s="91"/>
      <c r="L38" s="91"/>
      <c r="M38" s="91"/>
      <c r="N38" s="91"/>
      <c r="O38" s="91"/>
    </row>
    <row r="39" spans="1:15" ht="20.25" x14ac:dyDescent="0.25">
      <c r="A39" s="107"/>
      <c r="B39" s="107"/>
      <c r="C39" s="109"/>
      <c r="D39" s="109"/>
      <c r="E39" s="91"/>
      <c r="F39" s="91"/>
      <c r="G39" s="91"/>
      <c r="H39" s="91"/>
      <c r="I39" s="91"/>
      <c r="J39" s="91"/>
      <c r="K39" s="91"/>
      <c r="L39" s="91"/>
      <c r="M39" s="91"/>
      <c r="N39" s="91"/>
      <c r="O39" s="91"/>
    </row>
    <row r="40" spans="1:15" ht="20.25" x14ac:dyDescent="0.25">
      <c r="A40" s="107"/>
      <c r="B40" s="107"/>
      <c r="C40" s="109"/>
      <c r="D40" s="109"/>
      <c r="E40" s="91"/>
      <c r="F40" s="91"/>
      <c r="G40" s="91"/>
      <c r="H40" s="91"/>
      <c r="I40" s="91"/>
      <c r="J40" s="91"/>
      <c r="K40" s="91"/>
      <c r="L40" s="91"/>
      <c r="M40" s="91"/>
      <c r="N40" s="91"/>
      <c r="O40" s="91"/>
    </row>
    <row r="41" spans="1:15" ht="20.25" x14ac:dyDescent="0.25">
      <c r="A41" s="107"/>
      <c r="B41" s="107"/>
      <c r="C41" s="109"/>
      <c r="D41" s="109"/>
      <c r="E41" s="91"/>
      <c r="F41" s="91"/>
      <c r="G41" s="91"/>
      <c r="H41" s="91"/>
      <c r="I41" s="91"/>
      <c r="J41" s="91"/>
      <c r="K41" s="91"/>
      <c r="L41" s="91"/>
      <c r="M41" s="91"/>
      <c r="N41" s="91"/>
      <c r="O41" s="91"/>
    </row>
    <row r="42" spans="1:15" ht="20.25" x14ac:dyDescent="0.25">
      <c r="A42" s="107"/>
      <c r="B42" s="107"/>
      <c r="C42" s="109"/>
      <c r="D42" s="109"/>
      <c r="E42" s="91"/>
      <c r="F42" s="91"/>
      <c r="G42" s="91"/>
      <c r="H42" s="91"/>
      <c r="I42" s="91"/>
      <c r="J42" s="91"/>
      <c r="K42" s="91"/>
      <c r="L42" s="91"/>
      <c r="M42" s="91"/>
      <c r="N42" s="91"/>
      <c r="O42" s="91"/>
    </row>
    <row r="43" spans="1:15" ht="20.25" x14ac:dyDescent="0.25">
      <c r="A43" s="107"/>
      <c r="B43" s="107"/>
      <c r="C43" s="109"/>
      <c r="D43" s="109"/>
      <c r="E43" s="91"/>
      <c r="F43" s="91"/>
      <c r="G43" s="91"/>
      <c r="H43" s="91"/>
      <c r="I43" s="91"/>
      <c r="J43" s="91"/>
      <c r="K43" s="91"/>
      <c r="L43" s="91"/>
      <c r="M43" s="91"/>
      <c r="N43" s="91"/>
      <c r="O43" s="91"/>
    </row>
    <row r="44" spans="1:15" ht="20.25" x14ac:dyDescent="0.25">
      <c r="A44" s="107"/>
      <c r="B44" s="107"/>
      <c r="C44" s="109"/>
      <c r="D44" s="109"/>
      <c r="E44" s="91"/>
      <c r="F44" s="91"/>
      <c r="G44" s="91"/>
      <c r="H44" s="91"/>
      <c r="I44" s="91"/>
      <c r="J44" s="91"/>
      <c r="K44" s="91"/>
      <c r="L44" s="91"/>
      <c r="M44" s="91"/>
      <c r="N44" s="91"/>
      <c r="O44" s="91"/>
    </row>
    <row r="45" spans="1:15" ht="20.25" x14ac:dyDescent="0.25">
      <c r="A45" s="107"/>
      <c r="B45" s="107"/>
      <c r="C45" s="109"/>
      <c r="D45" s="109"/>
      <c r="E45" s="91"/>
      <c r="F45" s="91"/>
      <c r="G45" s="91"/>
      <c r="H45" s="91"/>
      <c r="I45" s="91"/>
      <c r="J45" s="91"/>
      <c r="K45" s="91"/>
      <c r="L45" s="91"/>
      <c r="M45" s="91"/>
      <c r="N45" s="91"/>
      <c r="O45" s="91"/>
    </row>
    <row r="46" spans="1:15" ht="20.25" x14ac:dyDescent="0.25">
      <c r="A46" s="107"/>
      <c r="B46" s="107"/>
      <c r="C46" s="109"/>
      <c r="D46" s="109"/>
      <c r="E46" s="91"/>
      <c r="F46" s="91"/>
      <c r="G46" s="91"/>
      <c r="H46" s="91"/>
      <c r="I46" s="91"/>
      <c r="J46" s="91"/>
      <c r="K46" s="91"/>
      <c r="L46" s="91"/>
      <c r="M46" s="91"/>
      <c r="N46" s="91"/>
      <c r="O46" s="91"/>
    </row>
    <row r="47" spans="1:15" ht="20.25" x14ac:dyDescent="0.25">
      <c r="A47" s="107"/>
      <c r="B47" s="107"/>
      <c r="C47" s="109"/>
      <c r="D47" s="109"/>
      <c r="E47" s="91"/>
      <c r="F47" s="91"/>
      <c r="G47" s="91"/>
      <c r="H47" s="91"/>
      <c r="I47" s="91"/>
      <c r="J47" s="91"/>
      <c r="K47" s="91"/>
      <c r="L47" s="91"/>
      <c r="M47" s="91"/>
      <c r="N47" s="91"/>
      <c r="O47" s="91"/>
    </row>
    <row r="48" spans="1:15" ht="20.25" x14ac:dyDescent="0.25">
      <c r="A48" s="107"/>
      <c r="B48" s="107"/>
      <c r="C48" s="109"/>
      <c r="D48" s="109"/>
      <c r="E48" s="91"/>
      <c r="F48" s="91"/>
      <c r="G48" s="91"/>
      <c r="H48" s="91"/>
      <c r="I48" s="91"/>
      <c r="J48" s="91"/>
      <c r="K48" s="91"/>
      <c r="L48" s="91"/>
      <c r="M48" s="91"/>
      <c r="N48" s="91"/>
      <c r="O48" s="91"/>
    </row>
    <row r="49" spans="1:15" ht="20.25" x14ac:dyDescent="0.25">
      <c r="A49" s="107"/>
      <c r="B49" s="107"/>
      <c r="C49" s="109"/>
      <c r="D49" s="109"/>
      <c r="E49" s="91"/>
      <c r="F49" s="91"/>
      <c r="G49" s="91"/>
      <c r="H49" s="91"/>
      <c r="I49" s="91"/>
      <c r="J49" s="91"/>
      <c r="K49" s="91"/>
      <c r="L49" s="91"/>
      <c r="M49" s="91"/>
      <c r="N49" s="91"/>
      <c r="O49" s="91"/>
    </row>
    <row r="50" spans="1:15" ht="20.25" x14ac:dyDescent="0.25">
      <c r="A50" s="107"/>
      <c r="B50" s="107"/>
      <c r="C50" s="109"/>
      <c r="D50" s="109"/>
      <c r="E50" s="91"/>
      <c r="F50" s="91"/>
      <c r="G50" s="91"/>
      <c r="H50" s="91"/>
      <c r="I50" s="91"/>
      <c r="J50" s="91"/>
      <c r="K50" s="91"/>
      <c r="L50" s="91"/>
      <c r="M50" s="91"/>
      <c r="N50" s="91"/>
      <c r="O50" s="91"/>
    </row>
    <row r="51" spans="1:15" ht="20.25" x14ac:dyDescent="0.25">
      <c r="A51" s="107"/>
      <c r="B51" s="107"/>
      <c r="C51" s="109"/>
      <c r="D51" s="109"/>
      <c r="E51" s="91"/>
      <c r="F51" s="91"/>
      <c r="G51" s="91"/>
      <c r="H51" s="91"/>
      <c r="I51" s="91"/>
      <c r="J51" s="91"/>
      <c r="K51" s="91"/>
      <c r="L51" s="91"/>
      <c r="M51" s="91"/>
      <c r="N51" s="91"/>
      <c r="O51" s="91"/>
    </row>
    <row r="52" spans="1:15" ht="20.25" x14ac:dyDescent="0.25">
      <c r="A52" s="107"/>
      <c r="B52" s="23"/>
      <c r="C52" s="34"/>
      <c r="D52" s="34"/>
    </row>
    <row r="53" spans="1:15" ht="20.25" x14ac:dyDescent="0.25">
      <c r="A53" s="107"/>
      <c r="B53" s="23"/>
      <c r="C53" s="34"/>
      <c r="D53" s="34"/>
    </row>
    <row r="54" spans="1:15" ht="20.25" x14ac:dyDescent="0.25">
      <c r="A54" s="107"/>
      <c r="B54" s="23"/>
      <c r="C54" s="34"/>
      <c r="D54" s="34"/>
    </row>
    <row r="55" spans="1:15" ht="20.25" x14ac:dyDescent="0.25">
      <c r="A55" s="107"/>
      <c r="B55" s="23"/>
      <c r="C55" s="34"/>
      <c r="D55" s="34"/>
    </row>
    <row r="56" spans="1:15" ht="20.25" x14ac:dyDescent="0.25">
      <c r="A56" s="107"/>
      <c r="B56" s="23"/>
      <c r="C56" s="34"/>
      <c r="D56" s="34"/>
    </row>
    <row r="57" spans="1:15" ht="20.25" x14ac:dyDescent="0.25">
      <c r="A57" s="107"/>
      <c r="B57" s="23"/>
      <c r="C57" s="34"/>
      <c r="D57" s="34"/>
    </row>
    <row r="58" spans="1:15" ht="20.25" x14ac:dyDescent="0.25">
      <c r="A58" s="107"/>
      <c r="B58" s="23"/>
      <c r="C58" s="34"/>
      <c r="D58" s="34"/>
    </row>
    <row r="59" spans="1:15" ht="20.25" x14ac:dyDescent="0.25">
      <c r="A59" s="107"/>
      <c r="B59" s="23"/>
      <c r="C59" s="34"/>
      <c r="D59" s="34"/>
    </row>
    <row r="60" spans="1:15" ht="20.25" x14ac:dyDescent="0.25">
      <c r="A60" s="107"/>
      <c r="B60" s="23"/>
      <c r="C60" s="34"/>
      <c r="D60" s="34"/>
    </row>
    <row r="61" spans="1:15" ht="20.25" x14ac:dyDescent="0.25">
      <c r="A61" s="107"/>
      <c r="B61" s="23"/>
      <c r="C61" s="34"/>
      <c r="D61" s="34"/>
    </row>
    <row r="62" spans="1:15" ht="20.25" x14ac:dyDescent="0.25">
      <c r="A62" s="107"/>
      <c r="B62" s="23"/>
      <c r="C62" s="34"/>
      <c r="D62" s="34"/>
    </row>
    <row r="63" spans="1:15" ht="20.25" x14ac:dyDescent="0.25">
      <c r="A63" s="107"/>
      <c r="B63" s="23"/>
      <c r="C63" s="34"/>
      <c r="D63" s="34"/>
    </row>
    <row r="64" spans="1:15" ht="20.25" x14ac:dyDescent="0.25">
      <c r="A64" s="107"/>
      <c r="B64" s="23"/>
      <c r="C64" s="34"/>
      <c r="D64" s="34"/>
    </row>
    <row r="65" spans="1:4" ht="20.25" x14ac:dyDescent="0.25">
      <c r="A65" s="107"/>
      <c r="B65" s="23"/>
      <c r="C65" s="34"/>
      <c r="D65" s="34"/>
    </row>
    <row r="66" spans="1:4" ht="20.25" x14ac:dyDescent="0.25">
      <c r="A66" s="107"/>
      <c r="B66" s="23"/>
      <c r="C66" s="34"/>
      <c r="D66" s="34"/>
    </row>
    <row r="67" spans="1:4" ht="20.25" x14ac:dyDescent="0.25">
      <c r="A67" s="107"/>
      <c r="B67" s="23"/>
      <c r="C67" s="34"/>
      <c r="D67" s="34"/>
    </row>
    <row r="68" spans="1:4" ht="20.25" x14ac:dyDescent="0.25">
      <c r="A68" s="107"/>
      <c r="B68" s="23"/>
      <c r="C68" s="34"/>
      <c r="D68" s="34"/>
    </row>
    <row r="69" spans="1:4" ht="20.25" x14ac:dyDescent="0.25">
      <c r="A69" s="107"/>
      <c r="B69" s="23"/>
      <c r="C69" s="34"/>
      <c r="D69" s="34"/>
    </row>
    <row r="70" spans="1:4" ht="20.25" x14ac:dyDescent="0.25">
      <c r="A70" s="107"/>
      <c r="B70" s="23"/>
      <c r="C70" s="34"/>
      <c r="D70" s="34"/>
    </row>
    <row r="71" spans="1:4" ht="20.25" x14ac:dyDescent="0.25">
      <c r="A71" s="107"/>
      <c r="B71" s="23"/>
      <c r="C71" s="34"/>
      <c r="D71" s="34"/>
    </row>
    <row r="72" spans="1:4" ht="20.25" x14ac:dyDescent="0.25">
      <c r="A72" s="107"/>
      <c r="B72" s="23"/>
      <c r="C72" s="34"/>
      <c r="D72" s="34"/>
    </row>
    <row r="73" spans="1:4" ht="20.25" x14ac:dyDescent="0.25">
      <c r="A73" s="107"/>
      <c r="B73" s="23"/>
      <c r="C73" s="34"/>
      <c r="D73" s="34"/>
    </row>
    <row r="74" spans="1:4" ht="20.25" x14ac:dyDescent="0.25">
      <c r="A74" s="107"/>
      <c r="B74" s="23"/>
      <c r="C74" s="34"/>
      <c r="D74" s="34"/>
    </row>
    <row r="75" spans="1:4" ht="20.25" x14ac:dyDescent="0.25">
      <c r="A75" s="107"/>
      <c r="B75" s="23"/>
      <c r="C75" s="34"/>
      <c r="D75" s="34"/>
    </row>
    <row r="76" spans="1:4" ht="20.25" x14ac:dyDescent="0.25">
      <c r="A76" s="107"/>
      <c r="B76" s="23"/>
      <c r="C76" s="34"/>
      <c r="D76" s="34"/>
    </row>
    <row r="77" spans="1:4" ht="20.25" x14ac:dyDescent="0.25">
      <c r="A77" s="107"/>
      <c r="B77" s="23"/>
      <c r="C77" s="34"/>
      <c r="D77" s="34"/>
    </row>
    <row r="78" spans="1:4" ht="20.25" x14ac:dyDescent="0.25">
      <c r="A78" s="107"/>
      <c r="B78" s="23"/>
      <c r="C78" s="34"/>
      <c r="D78" s="34"/>
    </row>
    <row r="79" spans="1:4" ht="20.25" x14ac:dyDescent="0.25">
      <c r="A79" s="107"/>
      <c r="B79" s="23"/>
      <c r="C79" s="34"/>
      <c r="D79" s="34"/>
    </row>
    <row r="80" spans="1:4" ht="20.25" x14ac:dyDescent="0.25">
      <c r="A80" s="107"/>
      <c r="B80" s="23"/>
      <c r="C80" s="34"/>
      <c r="D80" s="34"/>
    </row>
    <row r="81" spans="1:4" ht="20.25" x14ac:dyDescent="0.25">
      <c r="A81" s="107"/>
      <c r="B81" s="23"/>
      <c r="C81" s="34"/>
      <c r="D81" s="34"/>
    </row>
    <row r="82" spans="1:4" ht="20.25" x14ac:dyDescent="0.25">
      <c r="A82" s="107"/>
      <c r="B82" s="23"/>
      <c r="C82" s="34"/>
      <c r="D82" s="34"/>
    </row>
    <row r="83" spans="1:4" ht="20.25" x14ac:dyDescent="0.25">
      <c r="A83" s="107"/>
      <c r="B83" s="23"/>
      <c r="C83" s="34"/>
      <c r="D83" s="34"/>
    </row>
    <row r="84" spans="1:4" ht="20.25" x14ac:dyDescent="0.25">
      <c r="A84" s="107"/>
      <c r="B84" s="23"/>
      <c r="C84" s="34"/>
      <c r="D84" s="34"/>
    </row>
    <row r="85" spans="1:4" ht="20.25" x14ac:dyDescent="0.25">
      <c r="A85" s="107"/>
      <c r="B85" s="23"/>
      <c r="C85" s="34"/>
      <c r="D85" s="34"/>
    </row>
    <row r="86" spans="1:4" ht="20.25" x14ac:dyDescent="0.25">
      <c r="A86" s="107"/>
      <c r="B86" s="23"/>
      <c r="C86" s="34"/>
      <c r="D86" s="34"/>
    </row>
    <row r="87" spans="1:4" ht="20.25" x14ac:dyDescent="0.25">
      <c r="A87" s="107"/>
      <c r="B87" s="23"/>
      <c r="C87" s="34"/>
      <c r="D87" s="34"/>
    </row>
    <row r="88" spans="1:4" ht="20.25" x14ac:dyDescent="0.25">
      <c r="A88" s="107"/>
      <c r="B88" s="23"/>
      <c r="C88" s="34"/>
      <c r="D88" s="34"/>
    </row>
    <row r="89" spans="1:4" ht="20.25" x14ac:dyDescent="0.25">
      <c r="A89" s="107"/>
      <c r="B89" s="23"/>
      <c r="C89" s="34"/>
      <c r="D89" s="34"/>
    </row>
    <row r="90" spans="1:4" ht="20.25" x14ac:dyDescent="0.25">
      <c r="A90" s="107"/>
      <c r="B90" s="23"/>
      <c r="C90" s="34"/>
      <c r="D90" s="34"/>
    </row>
    <row r="91" spans="1:4" ht="20.25" x14ac:dyDescent="0.25">
      <c r="A91" s="107"/>
      <c r="B91" s="23"/>
      <c r="C91" s="34"/>
      <c r="D91" s="34"/>
    </row>
    <row r="92" spans="1:4" ht="20.25" x14ac:dyDescent="0.25">
      <c r="A92" s="107"/>
      <c r="B92" s="23"/>
      <c r="C92" s="34"/>
      <c r="D92" s="34"/>
    </row>
    <row r="93" spans="1:4" ht="20.25" x14ac:dyDescent="0.25">
      <c r="A93" s="107"/>
      <c r="B93" s="23"/>
      <c r="C93" s="34"/>
      <c r="D93" s="34"/>
    </row>
    <row r="94" spans="1:4" ht="20.25" x14ac:dyDescent="0.25">
      <c r="A94" s="107"/>
      <c r="B94" s="23"/>
      <c r="C94" s="34"/>
      <c r="D94" s="34"/>
    </row>
    <row r="95" spans="1:4" ht="20.25" x14ac:dyDescent="0.25">
      <c r="A95" s="107"/>
      <c r="B95" s="23"/>
      <c r="C95" s="34"/>
      <c r="D95" s="34"/>
    </row>
    <row r="96" spans="1:4" ht="20.25" x14ac:dyDescent="0.25">
      <c r="A96" s="107"/>
      <c r="B96" s="23"/>
      <c r="C96" s="34"/>
      <c r="D96" s="34"/>
    </row>
    <row r="97" spans="1:4" ht="20.25" x14ac:dyDescent="0.25">
      <c r="A97" s="107"/>
      <c r="B97" s="23"/>
      <c r="C97" s="34"/>
      <c r="D97" s="34"/>
    </row>
    <row r="98" spans="1:4" ht="20.25" x14ac:dyDescent="0.25">
      <c r="A98" s="107"/>
      <c r="B98" s="23"/>
      <c r="C98" s="34"/>
      <c r="D98" s="34"/>
    </row>
    <row r="99" spans="1:4" ht="20.25" x14ac:dyDescent="0.25">
      <c r="A99" s="107"/>
      <c r="B99" s="23"/>
      <c r="C99" s="34"/>
      <c r="D99" s="34"/>
    </row>
    <row r="100" spans="1:4" ht="20.25" x14ac:dyDescent="0.25">
      <c r="A100" s="107"/>
      <c r="B100" s="23"/>
      <c r="C100" s="34"/>
      <c r="D100" s="34"/>
    </row>
    <row r="101" spans="1:4" ht="20.25" x14ac:dyDescent="0.25">
      <c r="A101" s="107"/>
      <c r="B101" s="23"/>
      <c r="C101" s="34"/>
      <c r="D101" s="34"/>
    </row>
    <row r="102" spans="1:4" ht="20.25" x14ac:dyDescent="0.25">
      <c r="A102" s="107"/>
      <c r="B102" s="23"/>
      <c r="C102" s="34"/>
      <c r="D102" s="34"/>
    </row>
    <row r="103" spans="1:4" ht="20.25" x14ac:dyDescent="0.25">
      <c r="A103" s="107"/>
      <c r="B103" s="23"/>
      <c r="C103" s="34"/>
      <c r="D103" s="34"/>
    </row>
    <row r="104" spans="1:4" ht="20.25" x14ac:dyDescent="0.25">
      <c r="A104" s="107"/>
      <c r="B104" s="23"/>
      <c r="C104" s="34"/>
      <c r="D104" s="34"/>
    </row>
    <row r="105" spans="1:4" ht="20.25" x14ac:dyDescent="0.25">
      <c r="A105" s="107"/>
      <c r="B105" s="23"/>
      <c r="C105" s="34"/>
      <c r="D105" s="34"/>
    </row>
    <row r="106" spans="1:4" ht="20.25" x14ac:dyDescent="0.25">
      <c r="A106" s="107"/>
      <c r="B106" s="23"/>
      <c r="C106" s="34"/>
      <c r="D106" s="34"/>
    </row>
    <row r="107" spans="1:4" ht="20.25" x14ac:dyDescent="0.25">
      <c r="A107" s="107"/>
      <c r="B107" s="23"/>
      <c r="C107" s="34"/>
      <c r="D107" s="34"/>
    </row>
    <row r="108" spans="1:4" ht="20.25" x14ac:dyDescent="0.25">
      <c r="A108" s="107"/>
      <c r="B108" s="23"/>
      <c r="C108" s="34"/>
      <c r="D108" s="34"/>
    </row>
    <row r="109" spans="1:4" ht="20.25" x14ac:dyDescent="0.25">
      <c r="A109" s="107"/>
      <c r="B109" s="23"/>
      <c r="C109" s="34"/>
      <c r="D109" s="34"/>
    </row>
    <row r="110" spans="1:4" ht="20.25" x14ac:dyDescent="0.25">
      <c r="A110" s="107"/>
      <c r="B110" s="23"/>
      <c r="C110" s="34"/>
      <c r="D110" s="34"/>
    </row>
    <row r="111" spans="1:4" ht="20.25" x14ac:dyDescent="0.25">
      <c r="A111" s="107"/>
      <c r="B111" s="23"/>
      <c r="C111" s="34"/>
      <c r="D111" s="34"/>
    </row>
    <row r="112" spans="1:4" ht="20.25" x14ac:dyDescent="0.25">
      <c r="A112" s="107"/>
      <c r="B112" s="23"/>
      <c r="C112" s="34"/>
      <c r="D112" s="34"/>
    </row>
    <row r="113" spans="1:4" ht="20.25" x14ac:dyDescent="0.25">
      <c r="A113" s="107"/>
      <c r="B113" s="23"/>
      <c r="C113" s="34"/>
      <c r="D113" s="34"/>
    </row>
    <row r="114" spans="1:4" ht="20.25" x14ac:dyDescent="0.25">
      <c r="A114" s="107"/>
      <c r="B114" s="23"/>
      <c r="C114" s="34"/>
      <c r="D114" s="34"/>
    </row>
    <row r="115" spans="1:4" ht="20.25" x14ac:dyDescent="0.25">
      <c r="A115" s="107"/>
      <c r="B115" s="23"/>
      <c r="C115" s="34"/>
      <c r="D115" s="34"/>
    </row>
    <row r="116" spans="1:4" ht="20.25" x14ac:dyDescent="0.25">
      <c r="A116" s="107"/>
      <c r="B116" s="23"/>
      <c r="C116" s="34"/>
      <c r="D116" s="34"/>
    </row>
    <row r="117" spans="1:4" ht="20.25" x14ac:dyDescent="0.25">
      <c r="A117" s="107"/>
      <c r="B117" s="23"/>
      <c r="C117" s="34"/>
      <c r="D117" s="34"/>
    </row>
    <row r="118" spans="1:4" ht="20.25" x14ac:dyDescent="0.25">
      <c r="A118" s="107"/>
      <c r="B118" s="23"/>
      <c r="C118" s="34"/>
      <c r="D118" s="34"/>
    </row>
    <row r="119" spans="1:4" ht="20.25" x14ac:dyDescent="0.25">
      <c r="A119" s="107"/>
      <c r="B119" s="23"/>
      <c r="C119" s="34"/>
      <c r="D119" s="34"/>
    </row>
    <row r="120" spans="1:4" ht="20.25" x14ac:dyDescent="0.25">
      <c r="A120" s="107"/>
      <c r="B120" s="23"/>
      <c r="C120" s="34"/>
      <c r="D120" s="34"/>
    </row>
    <row r="121" spans="1:4" ht="20.25" x14ac:dyDescent="0.25">
      <c r="A121" s="107"/>
      <c r="B121" s="23"/>
      <c r="C121" s="34"/>
      <c r="D121" s="34"/>
    </row>
    <row r="122" spans="1:4" ht="20.25" x14ac:dyDescent="0.25">
      <c r="A122" s="107"/>
      <c r="B122" s="23"/>
      <c r="C122" s="34"/>
      <c r="D122" s="34"/>
    </row>
    <row r="123" spans="1:4" ht="20.25" x14ac:dyDescent="0.25">
      <c r="A123" s="107"/>
      <c r="B123" s="23"/>
      <c r="C123" s="34"/>
      <c r="D123" s="34"/>
    </row>
    <row r="124" spans="1:4" ht="20.25" x14ac:dyDescent="0.25">
      <c r="A124" s="107"/>
      <c r="B124" s="23"/>
      <c r="C124" s="34"/>
      <c r="D124" s="34"/>
    </row>
    <row r="125" spans="1:4" ht="20.25" x14ac:dyDescent="0.25">
      <c r="A125" s="107"/>
      <c r="B125" s="23"/>
      <c r="C125" s="34"/>
      <c r="D125" s="34"/>
    </row>
    <row r="126" spans="1:4" ht="20.25" x14ac:dyDescent="0.25">
      <c r="A126" s="107"/>
      <c r="B126" s="23"/>
      <c r="C126" s="34"/>
      <c r="D126" s="34"/>
    </row>
    <row r="127" spans="1:4" ht="20.25" x14ac:dyDescent="0.25">
      <c r="A127" s="107"/>
      <c r="B127" s="23"/>
      <c r="C127" s="34"/>
      <c r="D127" s="34"/>
    </row>
    <row r="128" spans="1:4" ht="20.25" x14ac:dyDescent="0.25">
      <c r="A128" s="107"/>
      <c r="B128" s="23"/>
      <c r="C128" s="34"/>
      <c r="D128" s="34"/>
    </row>
    <row r="129" spans="1:4" ht="20.25" x14ac:dyDescent="0.25">
      <c r="A129" s="107"/>
      <c r="B129" s="23"/>
      <c r="C129" s="34"/>
      <c r="D129" s="34"/>
    </row>
    <row r="130" spans="1:4" ht="20.25" x14ac:dyDescent="0.25">
      <c r="A130" s="107"/>
      <c r="B130" s="23"/>
      <c r="C130" s="34"/>
      <c r="D130" s="34"/>
    </row>
    <row r="131" spans="1:4" ht="20.25" x14ac:dyDescent="0.25">
      <c r="A131" s="107"/>
      <c r="B131" s="23"/>
      <c r="C131" s="34"/>
      <c r="D131" s="34"/>
    </row>
    <row r="132" spans="1:4" ht="20.25" x14ac:dyDescent="0.25">
      <c r="A132" s="107"/>
      <c r="B132" s="23"/>
      <c r="C132" s="34"/>
      <c r="D132" s="34"/>
    </row>
    <row r="133" spans="1:4" ht="20.25" x14ac:dyDescent="0.25">
      <c r="A133" s="107"/>
      <c r="B133" s="23"/>
      <c r="C133" s="34"/>
      <c r="D133" s="34"/>
    </row>
    <row r="134" spans="1:4" ht="20.25" x14ac:dyDescent="0.25">
      <c r="A134" s="107"/>
      <c r="B134" s="23"/>
      <c r="C134" s="34"/>
      <c r="D134" s="34"/>
    </row>
    <row r="135" spans="1:4" ht="20.25" x14ac:dyDescent="0.25">
      <c r="A135" s="107"/>
      <c r="B135" s="23"/>
      <c r="C135" s="34"/>
      <c r="D135" s="34"/>
    </row>
    <row r="136" spans="1:4" ht="20.25" x14ac:dyDescent="0.25">
      <c r="A136" s="107"/>
      <c r="B136" s="23"/>
      <c r="C136" s="34"/>
      <c r="D136" s="34"/>
    </row>
    <row r="137" spans="1:4" ht="20.25" x14ac:dyDescent="0.25">
      <c r="A137" s="107"/>
      <c r="B137" s="23"/>
      <c r="C137" s="34"/>
      <c r="D137" s="34"/>
    </row>
    <row r="138" spans="1:4" ht="20.25" x14ac:dyDescent="0.25">
      <c r="A138" s="107"/>
      <c r="B138" s="23"/>
      <c r="C138" s="34"/>
      <c r="D138" s="34"/>
    </row>
    <row r="139" spans="1:4" ht="20.25" x14ac:dyDescent="0.25">
      <c r="A139" s="107"/>
      <c r="B139" s="23"/>
      <c r="C139" s="34"/>
      <c r="D139" s="34"/>
    </row>
    <row r="140" spans="1:4" ht="20.25" x14ac:dyDescent="0.25">
      <c r="A140" s="107"/>
      <c r="B140" s="23"/>
      <c r="C140" s="34"/>
      <c r="D140" s="34"/>
    </row>
    <row r="141" spans="1:4" ht="20.25" x14ac:dyDescent="0.25">
      <c r="A141" s="107"/>
      <c r="B141" s="23"/>
      <c r="C141" s="34"/>
      <c r="D141" s="34"/>
    </row>
    <row r="142" spans="1:4" ht="20.25" x14ac:dyDescent="0.25">
      <c r="A142" s="107"/>
      <c r="B142" s="23"/>
      <c r="C142" s="34"/>
      <c r="D142" s="34"/>
    </row>
    <row r="143" spans="1:4" ht="20.25" x14ac:dyDescent="0.25">
      <c r="A143" s="107"/>
      <c r="B143" s="23"/>
      <c r="C143" s="34"/>
      <c r="D143" s="34"/>
    </row>
    <row r="144" spans="1:4" ht="20.25" x14ac:dyDescent="0.25">
      <c r="A144" s="107"/>
      <c r="B144" s="23"/>
      <c r="C144" s="34"/>
      <c r="D144" s="34"/>
    </row>
    <row r="145" spans="1:4" ht="20.25" x14ac:dyDescent="0.25">
      <c r="A145" s="107"/>
      <c r="B145" s="23"/>
      <c r="C145" s="34"/>
      <c r="D145" s="34"/>
    </row>
    <row r="146" spans="1:4" ht="20.25" x14ac:dyDescent="0.25">
      <c r="A146" s="107"/>
      <c r="B146" s="23"/>
      <c r="C146" s="34"/>
      <c r="D146" s="34"/>
    </row>
    <row r="147" spans="1:4" ht="20.25" x14ac:dyDescent="0.25">
      <c r="A147" s="107"/>
      <c r="B147" s="23"/>
      <c r="C147" s="34"/>
      <c r="D147" s="34"/>
    </row>
    <row r="148" spans="1:4" ht="20.25" x14ac:dyDescent="0.25">
      <c r="A148" s="107"/>
      <c r="B148" s="23"/>
      <c r="C148" s="34"/>
      <c r="D148" s="34"/>
    </row>
    <row r="149" spans="1:4" ht="20.25" x14ac:dyDescent="0.25">
      <c r="A149" s="107"/>
      <c r="B149" s="23"/>
      <c r="C149" s="34"/>
      <c r="D149" s="34"/>
    </row>
    <row r="150" spans="1:4" ht="20.25" x14ac:dyDescent="0.25">
      <c r="A150" s="107"/>
      <c r="B150" s="23"/>
      <c r="C150" s="34"/>
      <c r="D150" s="34"/>
    </row>
    <row r="151" spans="1:4" ht="20.25" x14ac:dyDescent="0.25">
      <c r="A151" s="107"/>
      <c r="B151" s="23"/>
      <c r="C151" s="34"/>
      <c r="D151" s="34"/>
    </row>
    <row r="152" spans="1:4" ht="20.25" x14ac:dyDescent="0.25">
      <c r="A152" s="107"/>
      <c r="B152" s="23"/>
      <c r="C152" s="34"/>
      <c r="D152" s="34"/>
    </row>
    <row r="153" spans="1:4" ht="20.25" x14ac:dyDescent="0.25">
      <c r="A153" s="107"/>
      <c r="B153" s="23"/>
      <c r="C153" s="34"/>
      <c r="D153" s="34"/>
    </row>
    <row r="154" spans="1:4" ht="20.25" x14ac:dyDescent="0.25">
      <c r="A154" s="107"/>
      <c r="B154" s="23"/>
      <c r="C154" s="34"/>
      <c r="D154" s="34"/>
    </row>
    <row r="155" spans="1:4" ht="20.25" x14ac:dyDescent="0.25">
      <c r="A155" s="107"/>
      <c r="B155" s="23"/>
      <c r="C155" s="34"/>
      <c r="D155" s="34"/>
    </row>
    <row r="156" spans="1:4" ht="20.25" x14ac:dyDescent="0.25">
      <c r="A156" s="107"/>
      <c r="B156" s="23"/>
      <c r="C156" s="34"/>
      <c r="D156" s="34"/>
    </row>
    <row r="157" spans="1:4" ht="20.25" x14ac:dyDescent="0.25">
      <c r="A157" s="107"/>
      <c r="B157" s="23"/>
      <c r="C157" s="34"/>
      <c r="D157" s="34"/>
    </row>
    <row r="158" spans="1:4" ht="20.25" x14ac:dyDescent="0.25">
      <c r="A158" s="107"/>
      <c r="B158" s="23"/>
      <c r="C158" s="34"/>
      <c r="D158" s="34"/>
    </row>
    <row r="159" spans="1:4" ht="20.25" x14ac:dyDescent="0.25">
      <c r="A159" s="107"/>
      <c r="B159" s="23"/>
      <c r="C159" s="34"/>
      <c r="D159" s="34"/>
    </row>
    <row r="160" spans="1:4" ht="20.25" x14ac:dyDescent="0.25">
      <c r="A160" s="107"/>
      <c r="B160" s="23"/>
      <c r="C160" s="34"/>
      <c r="D160" s="34"/>
    </row>
    <row r="161" spans="1:4" ht="20.25" x14ac:dyDescent="0.25">
      <c r="A161" s="107"/>
      <c r="B161" s="23"/>
      <c r="C161" s="34"/>
      <c r="D161" s="34"/>
    </row>
    <row r="162" spans="1:4" ht="20.25" x14ac:dyDescent="0.25">
      <c r="A162" s="107"/>
      <c r="B162" s="23"/>
      <c r="C162" s="34"/>
      <c r="D162" s="34"/>
    </row>
    <row r="163" spans="1:4" ht="20.25" x14ac:dyDescent="0.25">
      <c r="A163" s="107"/>
      <c r="B163" s="23"/>
      <c r="C163" s="34"/>
      <c r="D163" s="34"/>
    </row>
    <row r="164" spans="1:4" ht="20.25" x14ac:dyDescent="0.25">
      <c r="A164" s="107"/>
      <c r="B164" s="23"/>
      <c r="C164" s="34"/>
      <c r="D164" s="34"/>
    </row>
    <row r="165" spans="1:4" ht="20.25" x14ac:dyDescent="0.25">
      <c r="A165" s="107"/>
      <c r="B165" s="23"/>
      <c r="C165" s="34"/>
      <c r="D165" s="34"/>
    </row>
    <row r="166" spans="1:4" ht="20.25" x14ac:dyDescent="0.25">
      <c r="A166" s="107"/>
      <c r="B166" s="23"/>
      <c r="C166" s="34"/>
      <c r="D166" s="34"/>
    </row>
    <row r="167" spans="1:4" ht="20.25" x14ac:dyDescent="0.25">
      <c r="A167" s="107"/>
      <c r="B167" s="23"/>
      <c r="C167" s="34"/>
      <c r="D167" s="34"/>
    </row>
    <row r="168" spans="1:4" ht="20.25" x14ac:dyDescent="0.25">
      <c r="A168" s="107"/>
      <c r="B168" s="23"/>
      <c r="C168" s="34"/>
      <c r="D168" s="34"/>
    </row>
    <row r="169" spans="1:4" ht="20.25" x14ac:dyDescent="0.25">
      <c r="A169" s="107"/>
      <c r="B169" s="23"/>
      <c r="C169" s="34"/>
      <c r="D169" s="34"/>
    </row>
    <row r="170" spans="1:4" ht="20.25" x14ac:dyDescent="0.25">
      <c r="A170" s="107"/>
      <c r="B170" s="23"/>
      <c r="C170" s="34"/>
      <c r="D170" s="34"/>
    </row>
    <row r="171" spans="1:4" ht="20.25" x14ac:dyDescent="0.25">
      <c r="A171" s="107"/>
      <c r="B171" s="23"/>
      <c r="C171" s="34"/>
      <c r="D171" s="34"/>
    </row>
    <row r="172" spans="1:4" ht="20.25" x14ac:dyDescent="0.25">
      <c r="A172" s="107"/>
      <c r="B172" s="23"/>
      <c r="C172" s="34"/>
      <c r="D172" s="34"/>
    </row>
    <row r="173" spans="1:4" ht="20.25" x14ac:dyDescent="0.25">
      <c r="A173" s="107"/>
      <c r="B173" s="23"/>
      <c r="C173" s="34"/>
      <c r="D173" s="34"/>
    </row>
    <row r="174" spans="1:4" ht="20.25" x14ac:dyDescent="0.25">
      <c r="A174" s="107"/>
      <c r="B174" s="23"/>
      <c r="C174" s="34"/>
      <c r="D174" s="34"/>
    </row>
    <row r="175" spans="1:4" ht="20.25" x14ac:dyDescent="0.25">
      <c r="A175" s="107"/>
      <c r="B175" s="23"/>
      <c r="C175" s="34"/>
      <c r="D175" s="34"/>
    </row>
    <row r="176" spans="1:4" ht="20.25" x14ac:dyDescent="0.25">
      <c r="A176" s="107"/>
      <c r="B176" s="23"/>
      <c r="C176" s="34"/>
      <c r="D176" s="34"/>
    </row>
    <row r="177" spans="1:4" ht="20.25" x14ac:dyDescent="0.25">
      <c r="A177" s="107"/>
      <c r="B177" s="23"/>
      <c r="C177" s="34"/>
      <c r="D177" s="34"/>
    </row>
    <row r="178" spans="1:4" ht="20.25" x14ac:dyDescent="0.25">
      <c r="A178" s="107"/>
      <c r="B178" s="23"/>
      <c r="C178" s="34"/>
      <c r="D178" s="34"/>
    </row>
    <row r="179" spans="1:4" ht="20.25" x14ac:dyDescent="0.25">
      <c r="A179" s="107"/>
      <c r="B179" s="23"/>
      <c r="C179" s="34"/>
      <c r="D179" s="34"/>
    </row>
    <row r="180" spans="1:4" ht="20.25" x14ac:dyDescent="0.25">
      <c r="A180" s="107"/>
      <c r="B180" s="23"/>
      <c r="C180" s="34"/>
      <c r="D180" s="34"/>
    </row>
    <row r="181" spans="1:4" ht="20.25" x14ac:dyDescent="0.25">
      <c r="A181" s="107"/>
      <c r="B181" s="23"/>
      <c r="C181" s="34"/>
      <c r="D181" s="34"/>
    </row>
    <row r="182" spans="1:4" ht="20.25" x14ac:dyDescent="0.25">
      <c r="A182" s="107"/>
      <c r="B182" s="23"/>
      <c r="C182" s="34"/>
      <c r="D182" s="34"/>
    </row>
    <row r="183" spans="1:4" ht="20.25" x14ac:dyDescent="0.25">
      <c r="A183" s="107"/>
      <c r="B183" s="23"/>
      <c r="C183" s="34"/>
      <c r="D183" s="34"/>
    </row>
    <row r="184" spans="1:4" ht="20.25" x14ac:dyDescent="0.25">
      <c r="A184" s="107"/>
      <c r="B184" s="23"/>
      <c r="C184" s="34"/>
      <c r="D184" s="34"/>
    </row>
    <row r="185" spans="1:4" ht="20.25" x14ac:dyDescent="0.25">
      <c r="A185" s="107"/>
      <c r="B185" s="23"/>
      <c r="C185" s="34"/>
      <c r="D185" s="34"/>
    </row>
    <row r="186" spans="1:4" ht="20.25" x14ac:dyDescent="0.25">
      <c r="A186" s="107"/>
      <c r="B186" s="23"/>
      <c r="C186" s="34"/>
      <c r="D186" s="34"/>
    </row>
    <row r="187" spans="1:4" ht="20.25" x14ac:dyDescent="0.25">
      <c r="A187" s="107"/>
      <c r="B187" s="23"/>
      <c r="C187" s="34"/>
      <c r="D187" s="34"/>
    </row>
    <row r="188" spans="1:4" ht="20.25" x14ac:dyDescent="0.25">
      <c r="A188" s="107"/>
      <c r="B188" s="23"/>
      <c r="C188" s="34"/>
      <c r="D188" s="34"/>
    </row>
    <row r="189" spans="1:4" ht="20.25" x14ac:dyDescent="0.25">
      <c r="A189" s="107"/>
      <c r="B189" s="23"/>
      <c r="C189" s="34"/>
      <c r="D189" s="34"/>
    </row>
    <row r="190" spans="1:4" ht="20.25" x14ac:dyDescent="0.25">
      <c r="A190" s="107"/>
      <c r="B190" s="23"/>
      <c r="C190" s="34"/>
      <c r="D190" s="34"/>
    </row>
    <row r="191" spans="1:4" ht="20.25" x14ac:dyDescent="0.25">
      <c r="A191" s="107"/>
      <c r="B191" s="23"/>
      <c r="C191" s="34"/>
      <c r="D191" s="34"/>
    </row>
    <row r="192" spans="1:4" ht="20.25" x14ac:dyDescent="0.25">
      <c r="A192" s="107"/>
      <c r="B192" s="23"/>
      <c r="C192" s="34"/>
      <c r="D192" s="34"/>
    </row>
    <row r="193" spans="1:4" ht="20.25" x14ac:dyDescent="0.25">
      <c r="A193" s="107"/>
      <c r="B193" s="23"/>
      <c r="C193" s="34"/>
      <c r="D193" s="34"/>
    </row>
    <row r="194" spans="1:4" ht="20.25" x14ac:dyDescent="0.25">
      <c r="A194" s="107"/>
      <c r="B194" s="23"/>
      <c r="C194" s="34"/>
      <c r="D194" s="34"/>
    </row>
    <row r="195" spans="1:4" ht="20.25" x14ac:dyDescent="0.25">
      <c r="A195" s="107"/>
      <c r="B195" s="23"/>
      <c r="C195" s="34"/>
      <c r="D195" s="34"/>
    </row>
    <row r="196" spans="1:4" ht="20.25" x14ac:dyDescent="0.25">
      <c r="A196" s="107"/>
      <c r="B196" s="23"/>
      <c r="C196" s="34"/>
      <c r="D196" s="34"/>
    </row>
    <row r="197" spans="1:4" ht="20.25" x14ac:dyDescent="0.25">
      <c r="A197" s="107"/>
      <c r="B197" s="23"/>
      <c r="C197" s="34"/>
      <c r="D197" s="34"/>
    </row>
    <row r="198" spans="1:4" ht="20.25" x14ac:dyDescent="0.25">
      <c r="A198" s="107"/>
      <c r="B198" s="23"/>
      <c r="C198" s="34"/>
      <c r="D198" s="34"/>
    </row>
    <row r="199" spans="1:4" ht="20.25" x14ac:dyDescent="0.25">
      <c r="A199" s="107"/>
      <c r="B199" s="23"/>
      <c r="C199" s="34"/>
      <c r="D199" s="34"/>
    </row>
    <row r="200" spans="1:4" ht="20.25" x14ac:dyDescent="0.25">
      <c r="A200" s="107"/>
      <c r="B200" s="23"/>
      <c r="C200" s="34"/>
      <c r="D200" s="34"/>
    </row>
    <row r="201" spans="1:4" ht="20.25" x14ac:dyDescent="0.25">
      <c r="A201" s="107"/>
      <c r="B201" s="23"/>
      <c r="C201" s="34"/>
      <c r="D201" s="34"/>
    </row>
    <row r="202" spans="1:4" ht="20.25" x14ac:dyDescent="0.25">
      <c r="A202" s="107"/>
      <c r="B202" s="23"/>
      <c r="C202" s="34"/>
      <c r="D202" s="34"/>
    </row>
    <row r="203" spans="1:4" ht="20.25" x14ac:dyDescent="0.25">
      <c r="A203" s="107"/>
      <c r="B203" s="23"/>
      <c r="C203" s="34"/>
      <c r="D203" s="34"/>
    </row>
    <row r="204" spans="1:4" ht="20.25" x14ac:dyDescent="0.25">
      <c r="A204" s="107"/>
      <c r="B204" s="23"/>
      <c r="C204" s="34"/>
      <c r="D204" s="34"/>
    </row>
    <row r="205" spans="1:4" ht="20.25" x14ac:dyDescent="0.25">
      <c r="A205" s="107"/>
      <c r="B205" s="23"/>
      <c r="C205" s="34"/>
      <c r="D205" s="34"/>
    </row>
    <row r="206" spans="1:4" ht="20.25" x14ac:dyDescent="0.25">
      <c r="A206" s="107"/>
      <c r="B206" s="23"/>
      <c r="C206" s="34"/>
      <c r="D206" s="34"/>
    </row>
    <row r="207" spans="1:4" ht="20.25" x14ac:dyDescent="0.25">
      <c r="A207" s="107"/>
      <c r="B207" s="23"/>
      <c r="C207" s="34"/>
      <c r="D207" s="34"/>
    </row>
    <row r="208" spans="1:4" x14ac:dyDescent="0.25">
      <c r="A208" s="91"/>
      <c r="B208" s="23"/>
      <c r="C208" s="23"/>
      <c r="D208" s="23"/>
    </row>
    <row r="209" spans="1:8" ht="20.25" x14ac:dyDescent="0.25">
      <c r="A209" s="91"/>
      <c r="B209" s="30" t="s">
        <v>239</v>
      </c>
      <c r="C209" s="30" t="s">
        <v>240</v>
      </c>
      <c r="D209" s="33" t="s">
        <v>239</v>
      </c>
      <c r="E209" s="33" t="s">
        <v>240</v>
      </c>
    </row>
    <row r="210" spans="1:8" ht="21" x14ac:dyDescent="0.35">
      <c r="A210" s="91"/>
      <c r="B210" s="31" t="s">
        <v>241</v>
      </c>
      <c r="C210" s="31" t="s">
        <v>242</v>
      </c>
      <c r="D210" t="s">
        <v>241</v>
      </c>
      <c r="F210" t="str">
        <f>IF(NOT(ISBLANK(D210)),D210,IF(NOT(ISBLANK(E210)),"     "&amp;E210,FALSE))</f>
        <v>Afectación Económica o presupuestal</v>
      </c>
      <c r="G210" t="s">
        <v>241</v>
      </c>
      <c r="H210" t="str">
        <f>IF(NOT(ISERROR(MATCH(G210,_xlfn.ANCHORARRAY(B221),0))),F223&amp;"Por favor no seleccionar los criterios de impacto",G210)</f>
        <v>❌Por favor no seleccionar los criterios de impacto</v>
      </c>
    </row>
    <row r="211" spans="1:8" ht="21" x14ac:dyDescent="0.35">
      <c r="A211" s="91"/>
      <c r="B211" s="31" t="s">
        <v>241</v>
      </c>
      <c r="C211" s="31" t="s">
        <v>217</v>
      </c>
      <c r="E211" t="s">
        <v>242</v>
      </c>
      <c r="F211" t="str">
        <f t="shared" ref="F211:F221" si="0">IF(NOT(ISBLANK(D211)),D211,IF(NOT(ISBLANK(E211)),"     "&amp;E211,FALSE))</f>
        <v xml:space="preserve">     Afectación menor a 10 SMLMV .</v>
      </c>
    </row>
    <row r="212" spans="1:8" ht="21" x14ac:dyDescent="0.35">
      <c r="A212" s="91"/>
      <c r="B212" s="31" t="s">
        <v>241</v>
      </c>
      <c r="C212" s="31" t="s">
        <v>220</v>
      </c>
      <c r="E212" t="s">
        <v>217</v>
      </c>
      <c r="F212" t="str">
        <f t="shared" si="0"/>
        <v xml:space="preserve">     Entre 10 y 50 SMLMV </v>
      </c>
    </row>
    <row r="213" spans="1:8" ht="21" x14ac:dyDescent="0.35">
      <c r="A213" s="91"/>
      <c r="B213" s="31" t="s">
        <v>241</v>
      </c>
      <c r="C213" s="31" t="s">
        <v>224</v>
      </c>
      <c r="E213" t="s">
        <v>220</v>
      </c>
      <c r="F213" t="str">
        <f t="shared" si="0"/>
        <v xml:space="preserve">     Entre 50 y 100 SMLMV </v>
      </c>
    </row>
    <row r="214" spans="1:8" ht="21" x14ac:dyDescent="0.35">
      <c r="A214" s="91"/>
      <c r="B214" s="31" t="s">
        <v>241</v>
      </c>
      <c r="C214" s="31" t="s">
        <v>228</v>
      </c>
      <c r="E214" t="s">
        <v>224</v>
      </c>
      <c r="F214" t="str">
        <f t="shared" si="0"/>
        <v xml:space="preserve">     Entre 100 y 500 SMLMV </v>
      </c>
    </row>
    <row r="215" spans="1:8" ht="21" x14ac:dyDescent="0.35">
      <c r="A215" s="91"/>
      <c r="B215" s="31" t="s">
        <v>210</v>
      </c>
      <c r="C215" s="31" t="s">
        <v>214</v>
      </c>
      <c r="E215" t="s">
        <v>228</v>
      </c>
      <c r="F215" t="str">
        <f t="shared" si="0"/>
        <v xml:space="preserve">     Mayor a 500 SMLMV </v>
      </c>
    </row>
    <row r="216" spans="1:8" ht="21" x14ac:dyDescent="0.35">
      <c r="A216" s="91"/>
      <c r="B216" s="31" t="s">
        <v>210</v>
      </c>
      <c r="C216" s="31" t="s">
        <v>218</v>
      </c>
      <c r="D216" t="s">
        <v>210</v>
      </c>
      <c r="F216" t="str">
        <f t="shared" si="0"/>
        <v>Pérdida Reputacional</v>
      </c>
    </row>
    <row r="217" spans="1:8" ht="21" x14ac:dyDescent="0.35">
      <c r="A217" s="91"/>
      <c r="B217" s="31" t="s">
        <v>210</v>
      </c>
      <c r="C217" s="31" t="s">
        <v>221</v>
      </c>
      <c r="E217" t="s">
        <v>214</v>
      </c>
      <c r="F217" t="str">
        <f t="shared" si="0"/>
        <v xml:space="preserve">     El riesgo afecta la imagen de alguna área de la organización</v>
      </c>
    </row>
    <row r="218" spans="1:8" ht="21" x14ac:dyDescent="0.35">
      <c r="A218" s="91"/>
      <c r="B218" s="31" t="s">
        <v>210</v>
      </c>
      <c r="C218" s="31" t="s">
        <v>225</v>
      </c>
      <c r="E218" t="s">
        <v>218</v>
      </c>
      <c r="F218" t="str">
        <f t="shared" si="0"/>
        <v xml:space="preserve">     El riesgo afecta la imagen de la entidad internamente, de conocimiento general, nivel interno, de junta dircetiva y accionistas y/o de provedores</v>
      </c>
    </row>
    <row r="219" spans="1:8" ht="21" x14ac:dyDescent="0.35">
      <c r="A219" s="91"/>
      <c r="B219" s="31" t="s">
        <v>210</v>
      </c>
      <c r="C219" s="31" t="s">
        <v>229</v>
      </c>
      <c r="E219" t="s">
        <v>221</v>
      </c>
      <c r="F219" t="str">
        <f t="shared" si="0"/>
        <v xml:space="preserve">     El riesgo afecta la imagen de la entidad con algunos usuarios de relevancia frente al logro de los objetivos</v>
      </c>
    </row>
    <row r="220" spans="1:8" x14ac:dyDescent="0.25">
      <c r="A220" s="91"/>
      <c r="B220" s="32"/>
      <c r="C220" s="32"/>
      <c r="E220" t="s">
        <v>225</v>
      </c>
      <c r="F220" t="str">
        <f t="shared" si="0"/>
        <v xml:space="preserve">     El riesgo afecta la imagen de de la entidad con efecto publicitario sostenido a nivel de sector administrativo, nivel departamental o municipal</v>
      </c>
    </row>
    <row r="221" spans="1:8" x14ac:dyDescent="0.25">
      <c r="A221" s="91"/>
      <c r="B221" s="32" t="str" cm="1">
        <f t="array" ref="B221:B223">_xlfn.UNIQUE(Tabla1[[#All],[Criterios]])</f>
        <v>Criterios</v>
      </c>
      <c r="C221" s="32"/>
      <c r="E221" t="s">
        <v>229</v>
      </c>
      <c r="F221" t="str">
        <f t="shared" si="0"/>
        <v xml:space="preserve">     El riesgo afecta la imagen de la entidad a nivel nacional, con efecto publicitarios sostenible a nivel país</v>
      </c>
    </row>
    <row r="222" spans="1:8" x14ac:dyDescent="0.25">
      <c r="A222" s="91"/>
      <c r="B222" s="32" t="str">
        <v>Afectación Económica o presupuestal</v>
      </c>
      <c r="C222" s="32"/>
    </row>
    <row r="223" spans="1:8" x14ac:dyDescent="0.25">
      <c r="B223" s="32" t="str">
        <v>Pérdida Reputacional</v>
      </c>
      <c r="C223" s="32"/>
      <c r="F223" s="35" t="s">
        <v>243</v>
      </c>
    </row>
    <row r="224" spans="1:8" x14ac:dyDescent="0.25">
      <c r="B224" s="22"/>
      <c r="C224" s="22"/>
      <c r="F224" s="35" t="s">
        <v>244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6" workbookViewId="0">
      <selection activeCell="G6" sqref="G6"/>
    </sheetView>
  </sheetViews>
  <sheetFormatPr baseColWidth="10" defaultColWidth="14.28515625" defaultRowHeight="12.75" x14ac:dyDescent="0.2"/>
  <cols>
    <col min="1" max="2" width="14.28515625" style="96"/>
    <col min="3" max="3" width="17" style="96" customWidth="1"/>
    <col min="4" max="4" width="14.28515625" style="96"/>
    <col min="5" max="5" width="46" style="96" customWidth="1"/>
    <col min="6" max="16384" width="14.28515625" style="96"/>
  </cols>
  <sheetData>
    <row r="1" spans="2:6" ht="24" customHeight="1" thickBot="1" x14ac:dyDescent="0.25">
      <c r="B1" s="395" t="s">
        <v>245</v>
      </c>
      <c r="C1" s="396"/>
      <c r="D1" s="396"/>
      <c r="E1" s="396"/>
      <c r="F1" s="397"/>
    </row>
    <row r="2" spans="2:6" ht="16.5" thickBot="1" x14ac:dyDescent="0.3">
      <c r="B2" s="97"/>
      <c r="C2" s="97"/>
      <c r="D2" s="97"/>
      <c r="E2" s="97"/>
      <c r="F2" s="97"/>
    </row>
    <row r="3" spans="2:6" ht="16.5" thickBot="1" x14ac:dyDescent="0.25">
      <c r="B3" s="399" t="s">
        <v>246</v>
      </c>
      <c r="C3" s="400"/>
      <c r="D3" s="400"/>
      <c r="E3" s="156" t="s">
        <v>247</v>
      </c>
      <c r="F3" s="106" t="s">
        <v>248</v>
      </c>
    </row>
    <row r="4" spans="2:6" ht="31.5" x14ac:dyDescent="0.2">
      <c r="B4" s="401" t="s">
        <v>249</v>
      </c>
      <c r="C4" s="403" t="s">
        <v>99</v>
      </c>
      <c r="D4" s="157" t="s">
        <v>138</v>
      </c>
      <c r="E4" s="98" t="s">
        <v>250</v>
      </c>
      <c r="F4" s="99">
        <v>0.25</v>
      </c>
    </row>
    <row r="5" spans="2:6" ht="47.25" x14ac:dyDescent="0.2">
      <c r="B5" s="402"/>
      <c r="C5" s="404"/>
      <c r="D5" s="158" t="s">
        <v>117</v>
      </c>
      <c r="E5" s="100" t="s">
        <v>251</v>
      </c>
      <c r="F5" s="101">
        <v>0.15</v>
      </c>
    </row>
    <row r="6" spans="2:6" ht="47.25" x14ac:dyDescent="0.2">
      <c r="B6" s="402"/>
      <c r="C6" s="404"/>
      <c r="D6" s="158" t="s">
        <v>252</v>
      </c>
      <c r="E6" s="100" t="s">
        <v>253</v>
      </c>
      <c r="F6" s="101">
        <v>0.1</v>
      </c>
    </row>
    <row r="7" spans="2:6" ht="63" x14ac:dyDescent="0.2">
      <c r="B7" s="402"/>
      <c r="C7" s="404" t="s">
        <v>100</v>
      </c>
      <c r="D7" s="158" t="s">
        <v>254</v>
      </c>
      <c r="E7" s="100" t="s">
        <v>255</v>
      </c>
      <c r="F7" s="101">
        <v>0.25</v>
      </c>
    </row>
    <row r="8" spans="2:6" ht="31.5" x14ac:dyDescent="0.2">
      <c r="B8" s="402"/>
      <c r="C8" s="404"/>
      <c r="D8" s="158" t="s">
        <v>118</v>
      </c>
      <c r="E8" s="100" t="s">
        <v>256</v>
      </c>
      <c r="F8" s="101">
        <v>0.15</v>
      </c>
    </row>
    <row r="9" spans="2:6" ht="47.25" x14ac:dyDescent="0.2">
      <c r="B9" s="402" t="s">
        <v>257</v>
      </c>
      <c r="C9" s="404" t="s">
        <v>102</v>
      </c>
      <c r="D9" s="158" t="s">
        <v>119</v>
      </c>
      <c r="E9" s="100" t="s">
        <v>258</v>
      </c>
      <c r="F9" s="102" t="s">
        <v>259</v>
      </c>
    </row>
    <row r="10" spans="2:6" ht="63" x14ac:dyDescent="0.2">
      <c r="B10" s="402"/>
      <c r="C10" s="404"/>
      <c r="D10" s="158" t="s">
        <v>260</v>
      </c>
      <c r="E10" s="100" t="s">
        <v>261</v>
      </c>
      <c r="F10" s="102" t="s">
        <v>259</v>
      </c>
    </row>
    <row r="11" spans="2:6" ht="47.25" x14ac:dyDescent="0.2">
      <c r="B11" s="402"/>
      <c r="C11" s="404" t="s">
        <v>103</v>
      </c>
      <c r="D11" s="158" t="s">
        <v>149</v>
      </c>
      <c r="E11" s="100" t="s">
        <v>262</v>
      </c>
      <c r="F11" s="102" t="s">
        <v>259</v>
      </c>
    </row>
    <row r="12" spans="2:6" ht="47.25" x14ac:dyDescent="0.2">
      <c r="B12" s="402"/>
      <c r="C12" s="404"/>
      <c r="D12" s="158" t="s">
        <v>120</v>
      </c>
      <c r="E12" s="100" t="s">
        <v>263</v>
      </c>
      <c r="F12" s="102" t="s">
        <v>259</v>
      </c>
    </row>
    <row r="13" spans="2:6" ht="31.5" x14ac:dyDescent="0.2">
      <c r="B13" s="402"/>
      <c r="C13" s="404" t="s">
        <v>104</v>
      </c>
      <c r="D13" s="158" t="s">
        <v>121</v>
      </c>
      <c r="E13" s="100" t="s">
        <v>264</v>
      </c>
      <c r="F13" s="102" t="s">
        <v>259</v>
      </c>
    </row>
    <row r="14" spans="2:6" ht="32.25" thickBot="1" x14ac:dyDescent="0.25">
      <c r="B14" s="405"/>
      <c r="C14" s="406"/>
      <c r="D14" s="159" t="s">
        <v>265</v>
      </c>
      <c r="E14" s="103" t="s">
        <v>266</v>
      </c>
      <c r="F14" s="104" t="s">
        <v>259</v>
      </c>
    </row>
    <row r="15" spans="2:6" ht="49.5" customHeight="1" x14ac:dyDescent="0.2">
      <c r="B15" s="398" t="s">
        <v>267</v>
      </c>
      <c r="C15" s="398"/>
      <c r="D15" s="398"/>
      <c r="E15" s="398"/>
      <c r="F15" s="398"/>
    </row>
    <row r="16" spans="2:6" ht="27" customHeight="1" x14ac:dyDescent="0.25">
      <c r="B16" s="10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268</v>
      </c>
      <c r="E2" t="s">
        <v>269</v>
      </c>
    </row>
    <row r="3" spans="2:5" x14ac:dyDescent="0.25">
      <c r="B3" t="s">
        <v>270</v>
      </c>
      <c r="E3" t="s">
        <v>163</v>
      </c>
    </row>
    <row r="4" spans="2:5" x14ac:dyDescent="0.25">
      <c r="B4" t="s">
        <v>271</v>
      </c>
      <c r="E4" t="s">
        <v>110</v>
      </c>
    </row>
    <row r="5" spans="2:5" x14ac:dyDescent="0.25">
      <c r="B5" t="s">
        <v>122</v>
      </c>
    </row>
    <row r="8" spans="2:5" x14ac:dyDescent="0.25">
      <c r="B8" t="s">
        <v>272</v>
      </c>
    </row>
    <row r="9" spans="2:5" x14ac:dyDescent="0.25">
      <c r="B9" t="s">
        <v>273</v>
      </c>
    </row>
    <row r="10" spans="2:5" x14ac:dyDescent="0.25">
      <c r="B10" t="s">
        <v>126</v>
      </c>
    </row>
    <row r="13" spans="2:5" x14ac:dyDescent="0.25">
      <c r="B13" t="s">
        <v>274</v>
      </c>
    </row>
    <row r="14" spans="2:5" x14ac:dyDescent="0.25">
      <c r="B14" t="s">
        <v>114</v>
      </c>
    </row>
    <row r="15" spans="2:5" x14ac:dyDescent="0.25">
      <c r="B15" t="s">
        <v>275</v>
      </c>
    </row>
    <row r="16" spans="2:5" x14ac:dyDescent="0.25">
      <c r="B16" t="s">
        <v>276</v>
      </c>
    </row>
    <row r="17" spans="2:2" x14ac:dyDescent="0.25">
      <c r="B17" t="s">
        <v>277</v>
      </c>
    </row>
    <row r="18" spans="2:2" x14ac:dyDescent="0.25">
      <c r="B18" t="s">
        <v>278</v>
      </c>
    </row>
    <row r="19" spans="2:2" x14ac:dyDescent="0.25">
      <c r="B19" t="s">
        <v>146</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138</v>
      </c>
    </row>
    <row r="4" spans="1:1" x14ac:dyDescent="0.2">
      <c r="A4" s="10" t="s">
        <v>117</v>
      </c>
    </row>
    <row r="5" spans="1:1" x14ac:dyDescent="0.2">
      <c r="A5" s="10" t="s">
        <v>252</v>
      </c>
    </row>
    <row r="6" spans="1:1" x14ac:dyDescent="0.2">
      <c r="A6" s="10" t="s">
        <v>254</v>
      </c>
    </row>
    <row r="7" spans="1:1" x14ac:dyDescent="0.2">
      <c r="A7" s="10" t="s">
        <v>118</v>
      </c>
    </row>
    <row r="8" spans="1:1" x14ac:dyDescent="0.2">
      <c r="A8" s="10" t="s">
        <v>119</v>
      </c>
    </row>
    <row r="9" spans="1:1" x14ac:dyDescent="0.2">
      <c r="A9" s="10" t="s">
        <v>260</v>
      </c>
    </row>
    <row r="10" spans="1:1" x14ac:dyDescent="0.2">
      <c r="A10" s="10" t="s">
        <v>149</v>
      </c>
    </row>
    <row r="11" spans="1:1" x14ac:dyDescent="0.2">
      <c r="A11" s="10" t="s">
        <v>120</v>
      </c>
    </row>
    <row r="12" spans="1:1" x14ac:dyDescent="0.2">
      <c r="A12" s="10" t="s">
        <v>279</v>
      </c>
    </row>
    <row r="13" spans="1:1" x14ac:dyDescent="0.2">
      <c r="A13" s="10" t="s">
        <v>280</v>
      </c>
    </row>
    <row r="14" spans="1:1" x14ac:dyDescent="0.2">
      <c r="A14" s="10" t="s">
        <v>281</v>
      </c>
    </row>
    <row r="16" spans="1:1" x14ac:dyDescent="0.2">
      <c r="A16" s="10" t="s">
        <v>282</v>
      </c>
    </row>
    <row r="17" spans="1:1" x14ac:dyDescent="0.2">
      <c r="A17" s="10" t="s">
        <v>268</v>
      </c>
    </row>
    <row r="18" spans="1:1" x14ac:dyDescent="0.2">
      <c r="A18" s="10" t="s">
        <v>270</v>
      </c>
    </row>
    <row r="20" spans="1:1" x14ac:dyDescent="0.2">
      <c r="A20" s="10" t="s">
        <v>273</v>
      </c>
    </row>
    <row r="21" spans="1:1" x14ac:dyDescent="0.2">
      <c r="A21" s="10"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AUXPLANEACION03</cp:lastModifiedBy>
  <cp:revision/>
  <dcterms:created xsi:type="dcterms:W3CDTF">2020-03-24T23:12:47Z</dcterms:created>
  <dcterms:modified xsi:type="dcterms:W3CDTF">2025-07-17T20:34:18Z</dcterms:modified>
  <cp:category/>
  <cp:contentStatus/>
</cp:coreProperties>
</file>