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15420" windowHeight="7740"/>
  </bookViews>
  <sheets>
    <sheet name="GENERAL" sheetId="1" r:id="rId1"/>
    <sheet name="POR SECRETARÍAS" sheetId="2" r:id="rId2"/>
    <sheet name="GRAFICAS" sheetId="3" r:id="rId3"/>
  </sheets>
  <definedNames>
    <definedName name="_xlnm._FilterDatabase" localSheetId="0" hidden="1">GENERAL!$B$7:$J$56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43" i="1" l="1"/>
  <c r="H16" i="1" l="1"/>
  <c r="H56" i="1"/>
  <c r="H55" i="1"/>
  <c r="H54" i="1"/>
  <c r="H53" i="1"/>
  <c r="H52" i="1"/>
  <c r="H51" i="1"/>
  <c r="H50" i="1"/>
  <c r="H49" i="1"/>
  <c r="H48" i="1"/>
  <c r="H47" i="1"/>
  <c r="H46" i="1"/>
  <c r="H45" i="1"/>
  <c r="H44" i="1"/>
  <c r="H42" i="1"/>
  <c r="H41" i="1"/>
  <c r="H40" i="1"/>
  <c r="H39" i="1"/>
  <c r="H38" i="1"/>
  <c r="H37" i="1"/>
  <c r="H36" i="1"/>
  <c r="H35" i="1"/>
  <c r="H30" i="1"/>
  <c r="H31" i="1"/>
  <c r="H34" i="1"/>
  <c r="H33" i="1"/>
  <c r="H32" i="1"/>
  <c r="H29" i="1"/>
  <c r="H27" i="1"/>
  <c r="H26" i="1"/>
  <c r="H25" i="1"/>
  <c r="H24" i="1"/>
  <c r="H23" i="1"/>
  <c r="H22" i="1"/>
  <c r="H21" i="1"/>
  <c r="H20" i="1"/>
  <c r="H19" i="1"/>
  <c r="H18" i="1"/>
  <c r="H14" i="1"/>
  <c r="H13" i="1"/>
  <c r="H12" i="1"/>
  <c r="H11" i="1"/>
  <c r="H8" i="1"/>
  <c r="H10" i="1"/>
  <c r="H9" i="1"/>
  <c r="F63" i="1" l="1"/>
  <c r="F60" i="1"/>
  <c r="F62" i="1"/>
  <c r="F65" i="1"/>
  <c r="F61" i="1"/>
  <c r="F64" i="1"/>
  <c r="F66" i="1" l="1"/>
  <c r="G63" i="1" s="1"/>
  <c r="L17" i="2"/>
  <c r="J17" i="2"/>
  <c r="C19" i="2"/>
  <c r="C18" i="2"/>
  <c r="C17" i="2"/>
  <c r="G65" i="1" l="1"/>
  <c r="G64" i="1"/>
  <c r="G61" i="1"/>
  <c r="G62" i="1"/>
  <c r="G60" i="1"/>
  <c r="I17" i="1"/>
  <c r="G66" i="1" l="1"/>
  <c r="O19" i="2"/>
  <c r="O20" i="2" s="1"/>
  <c r="O2" i="2"/>
  <c r="N2" i="2"/>
  <c r="C16" i="2"/>
  <c r="C15" i="2"/>
  <c r="H2" i="2"/>
  <c r="G2" i="2"/>
  <c r="F2" i="2"/>
  <c r="E14" i="2"/>
  <c r="E20" i="2" s="1"/>
  <c r="C14" i="2"/>
  <c r="E2" i="2"/>
  <c r="C13" i="2"/>
  <c r="C12" i="2"/>
  <c r="L11" i="2"/>
  <c r="C11" i="2"/>
  <c r="L10" i="2"/>
  <c r="J10" i="2"/>
  <c r="C10" i="2"/>
  <c r="C9" i="2"/>
  <c r="C8" i="2"/>
  <c r="C7" i="2"/>
  <c r="I2" i="2"/>
  <c r="I6" i="2"/>
  <c r="I20" i="2" s="1"/>
  <c r="C6" i="2"/>
  <c r="C5" i="2"/>
  <c r="L2" i="2"/>
  <c r="J2" i="2"/>
  <c r="C2" i="2"/>
  <c r="C4" i="2"/>
  <c r="C20" i="2" l="1"/>
  <c r="I33" i="1" l="1"/>
  <c r="I32" i="1"/>
  <c r="I27" i="1"/>
  <c r="I26" i="1"/>
  <c r="I25" i="1"/>
  <c r="I24" i="1"/>
  <c r="I23" i="1"/>
  <c r="I22" i="1"/>
  <c r="I21" i="1"/>
  <c r="I20" i="1"/>
  <c r="I19" i="1"/>
  <c r="I18" i="1"/>
  <c r="I14" i="1"/>
  <c r="I13" i="1"/>
  <c r="I12" i="1"/>
  <c r="L6" i="2"/>
  <c r="J6" i="2"/>
  <c r="J14" i="2" l="1"/>
  <c r="L5" i="2" l="1"/>
  <c r="J5" i="2"/>
  <c r="L8" i="2"/>
  <c r="J8" i="2"/>
  <c r="J11" i="2"/>
  <c r="L4" i="2"/>
  <c r="J4" i="2"/>
  <c r="L7" i="2"/>
  <c r="J7" i="2"/>
  <c r="L14" i="2"/>
  <c r="H14" i="2" l="1"/>
  <c r="H20" i="2" s="1"/>
  <c r="G14" i="2"/>
  <c r="G20" i="2" s="1"/>
  <c r="F14" i="2"/>
  <c r="F20" i="2" s="1"/>
  <c r="L9" i="2" l="1"/>
  <c r="J9" i="2"/>
  <c r="L13" i="2"/>
  <c r="J13" i="2"/>
  <c r="L12" i="2"/>
  <c r="J12" i="2"/>
  <c r="N16" i="2" l="1"/>
  <c r="N20" i="2" s="1"/>
  <c r="L16" i="2"/>
  <c r="L20" i="2" s="1"/>
  <c r="J16" i="2"/>
  <c r="J20" i="2" s="1"/>
</calcChain>
</file>

<file path=xl/sharedStrings.xml><?xml version="1.0" encoding="utf-8"?>
<sst xmlns="http://schemas.openxmlformats.org/spreadsheetml/2006/main" count="250" uniqueCount="79">
  <si>
    <t>OBJETIVO DE CALIDAD</t>
  </si>
  <si>
    <t>INDICADOR</t>
  </si>
  <si>
    <t>DATOS DEL INDICADOR</t>
  </si>
  <si>
    <t>RESPONSABLE</t>
  </si>
  <si>
    <t>RESULTADO DE LA MEDICION</t>
  </si>
  <si>
    <t>OBSERVACIONES</t>
  </si>
  <si>
    <t>4. Desarrollar una gestión transparente mediante el  manejo adecuado de los recursos financieros y de la información, tendiente a la consolidación y sostenibilidad de la Administración</t>
  </si>
  <si>
    <t>VII. Cumplimiento de metas financieras (POAI)</t>
  </si>
  <si>
    <t>HACIENDA</t>
  </si>
  <si>
    <t>VIII. Cumplimiento de metas físicas Plan de Desarrollo Departamental</t>
  </si>
  <si>
    <t>IX. Cumplimiento Indicadores de Disciplina Fiscal</t>
  </si>
  <si>
    <t>Los indicadores de Disciplina Fiscal son Ley 617/2000 y Ley 358/1997</t>
  </si>
  <si>
    <t>1. Brindar un servicio eficiente y de calidad a través de la gestión por procesos, que permita el reconocimiento de la Administración ante los grupos de interés del departamento</t>
  </si>
  <si>
    <t>I. Incremento del nivel de satisfacción del cliente</t>
  </si>
  <si>
    <t>SALUD</t>
  </si>
  <si>
    <t>5. Evaluar la implementación del Modelo Integrado de Planeación y Gestión mediante el control y seguimiento, generando información para la toma de decisiones, el fortalecimiento institucional y la gobernabilidad.</t>
  </si>
  <si>
    <t>X. Mejoramiento continuo de los procesos</t>
  </si>
  <si>
    <t>CONTROL INTERNO DE GESTION</t>
  </si>
  <si>
    <t>TURISMO, INDUSTRIA Y COMERCIO</t>
  </si>
  <si>
    <t>EDUCACIÓN</t>
  </si>
  <si>
    <t>FAMILIA</t>
  </si>
  <si>
    <t>GESTION ADMINISTRATIVA</t>
  </si>
  <si>
    <t>II. Nivel de competencia del personal</t>
  </si>
  <si>
    <t>2. Desarrollar las competencias de los servidores públicos de la administración departamental, orientados en la prestación de servicios de calidad para la satisfacción de los ciudadanos para lograr con ello un talento humano competente y comprometido</t>
  </si>
  <si>
    <t>Porcentaje promedio de la evaluación del desempeño de los funcionarios administrativos y de apoyo.</t>
  </si>
  <si>
    <t>III. Cumplimiento Plan Institucional de Capacitación</t>
  </si>
  <si>
    <t>3. Inculcar la cultura de bienestar institucional para sus servidores públicos y particulares con funciones públicas, basada en la prevención de accidentes, incidentes y enfermedades laborales,  así como  la responsabilidad con el medio ambiente</t>
  </si>
  <si>
    <t>IV. Cumplimiento Plan Anual de Bienestar</t>
  </si>
  <si>
    <t>V. Intervención de peligros y riesgos</t>
  </si>
  <si>
    <t>AGUAS E INFRAESTRUCTURA</t>
  </si>
  <si>
    <t>GESTION JURIDICA Y CONTRACTUAL</t>
  </si>
  <si>
    <t>GESTION GERENCIAL</t>
  </si>
  <si>
    <t>META</t>
  </si>
  <si>
    <t>INTERIOR</t>
  </si>
  <si>
    <t>CULTURA</t>
  </si>
  <si>
    <t>GESTIÓN DE LA PLANEACIÓN</t>
  </si>
  <si>
    <t>AGRICULTURA, DESARROLLO RURAL Y MEDIO AMBIENTE</t>
  </si>
  <si>
    <t>VI. Acciones de promoción de la responsabilidad ambiental</t>
  </si>
  <si>
    <t>SEMAFOROS</t>
  </si>
  <si>
    <t>%</t>
  </si>
  <si>
    <t xml:space="preserve">Sobresaliente  ( Entre 80%-100%) </t>
  </si>
  <si>
    <t>Satisfactorio (Entre 70% -79,99%)</t>
  </si>
  <si>
    <t>Medio (Entre 60%-69,99%)</t>
  </si>
  <si>
    <t>Bajo (Entre 40% - 59,99%)</t>
  </si>
  <si>
    <t>Critico (Entre 0% - 39,99%)</t>
  </si>
  <si>
    <t xml:space="preserve">TOTAL </t>
  </si>
  <si>
    <t xml:space="preserve"> METAS </t>
  </si>
  <si>
    <t>GESTION DE LA PLANEACION</t>
  </si>
  <si>
    <t>OBJETIVO</t>
  </si>
  <si>
    <t>AGRICULTURA</t>
  </si>
  <si>
    <t>EDUCACION</t>
  </si>
  <si>
    <t>PROMEDIO</t>
  </si>
  <si>
    <t>CONTROL INTERNO DISCIPLINARIO</t>
  </si>
  <si>
    <t>TIC</t>
  </si>
  <si>
    <t>GESTION DE LAS TIC</t>
  </si>
  <si>
    <t>FORMATO</t>
  </si>
  <si>
    <t>Código</t>
  </si>
  <si>
    <t>F-PLA-63</t>
  </si>
  <si>
    <t>Versión</t>
  </si>
  <si>
    <t>Fecha</t>
  </si>
  <si>
    <t>Pagina</t>
  </si>
  <si>
    <t>1 de 1</t>
  </si>
  <si>
    <t>No aplica</t>
  </si>
  <si>
    <t>ND</t>
  </si>
  <si>
    <t xml:space="preserve">GESTIÓN ADMINISTRATIVA - AGRICULTURA, DESARROLLO RURAL Y MEDIO AMBIENTE </t>
  </si>
  <si>
    <t>DATOS NUMERADOR</t>
  </si>
  <si>
    <t>DATOS DENOMINADOR</t>
  </si>
  <si>
    <t>No Disponible (ND)</t>
  </si>
  <si>
    <t>Evaluación del desempeño de los funcionarios administrativos y de apoyo</t>
  </si>
  <si>
    <t>Se cumplió al 100% las actividades de capacitación programadas en el PIC. Adicional al indicador medido se hicieron diferentes capacitaciones adicionales a funcionarios y colaboradores de la Administración Central Departamental.</t>
  </si>
  <si>
    <t>Se cumplieron al  100% todas las actividades del plan de bienestar dirigidas a todos los funcionarios y colaboradores de la Administración Central Departamental.</t>
  </si>
  <si>
    <t>Informe Medicion de Satisfaccion del usuario 2023 (Sem I y II)</t>
  </si>
  <si>
    <t>MEDICIÓN INDICADORES DE CALIDAD 
VIGENCIA 2024</t>
  </si>
  <si>
    <t>Informe Medicion de Satisfaccion del usuario 2024 (Sem I y II)</t>
  </si>
  <si>
    <t>Seguimiento al POAI 2024 (Corte Dic-31 con base en Obligaciones)</t>
  </si>
  <si>
    <t>Seguimiento Estado de ejecución de metas y proyectos 2024 (Corte Dic-31)</t>
  </si>
  <si>
    <t>Sistema de Gestión de Seguridad y Salud en el Trabajo 2024</t>
  </si>
  <si>
    <r>
      <rPr>
        <b/>
        <sz val="10"/>
        <color theme="1"/>
        <rFont val="Calibri"/>
        <family val="2"/>
        <scheme val="minor"/>
      </rPr>
      <t>CONTRALORIA GENERAL DE LA REPUBLICA</t>
    </r>
    <r>
      <rPr>
        <sz val="10"/>
        <color theme="1"/>
        <rFont val="Calibri"/>
        <family val="2"/>
        <scheme val="minor"/>
      </rPr>
      <t xml:space="preserve">
Acciones de Mejora con la CGR = 81 
Acciones de Mejora Ejecutadas con corte al 31-12-2024 = 79 
Indicador 79 / 81 x 100 = 95,06 %
</t>
    </r>
    <r>
      <rPr>
        <b/>
        <sz val="10"/>
        <color theme="1"/>
        <rFont val="Calibri"/>
        <family val="2"/>
        <scheme val="minor"/>
      </rPr>
      <t>CONTRALORIA GENERAL Del QUINDIO</t>
    </r>
    <r>
      <rPr>
        <sz val="10"/>
        <color theme="1"/>
        <rFont val="Calibri"/>
        <family val="2"/>
        <scheme val="minor"/>
      </rPr>
      <t xml:space="preserve">
Acciones de Mejora con la CGR = 50
Acciones de Mejora Ejecutadas con corte al 31-12-2024 = 46 
Indicador 46 / 50 x 100 = 92,00 %
</t>
    </r>
    <r>
      <rPr>
        <b/>
        <sz val="10"/>
        <color theme="1"/>
        <rFont val="Calibri"/>
        <family val="2"/>
        <scheme val="minor"/>
      </rPr>
      <t>ARCHIVO GENERAL DE LA NACION</t>
    </r>
    <r>
      <rPr>
        <sz val="10"/>
        <color theme="1"/>
        <rFont val="Calibri"/>
        <family val="2"/>
        <scheme val="minor"/>
      </rPr>
      <t xml:space="preserve">
Acciones de Mejora con la CGR = 7 
Acciones de Mejora Ejecutadas con corte al 31-12-2024 = 2
Indicador 2 / 7 x 100 = 28,57 %
</t>
    </r>
    <r>
      <rPr>
        <b/>
        <sz val="10"/>
        <color theme="1"/>
        <rFont val="Calibri"/>
        <family val="2"/>
        <scheme val="minor"/>
      </rPr>
      <t xml:space="preserve">CONSOLIDADO </t>
    </r>
    <r>
      <rPr>
        <sz val="10"/>
        <color theme="1"/>
        <rFont val="Calibri"/>
        <family val="2"/>
        <scheme val="minor"/>
      </rPr>
      <t xml:space="preserve">
CGR 79 + CGQ 46 + AGN 2 / CGR 81 + CGQ 50 +AGN 7 127 / 138 = 92,03 %</t>
    </r>
  </si>
  <si>
    <t>En el Plan institucional de Gestión Ambiental PIGA, se realizaron 90 acciones de la promoción de la cultura ambiental, impactando a 5772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</si>
</sst>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quot;$&quot;\ * #,##0.00_-;\-&quot;$&quot;\ * #,##0.00_-;_-&quot;$&quot;\ * &quot;-&quot;??_-;_-@_-"/>
    <numFmt numFmtId="165" formatCode="[$€-2]\ #,##0.00_);[Red]\([$€-2]\ #,##0.00\)"/>
    <numFmt numFmtId="166" formatCode="0.0000"/>
    <numFmt numFmtId="167" formatCode="_-* #,##0.00_-;\-* #,##0.00_-;_-* &quot;-&quot;_-;_-@_-"/>
    <numFmt numFmtId="168"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theme="1"/>
      <name val="Calibri"/>
      <family val="2"/>
      <scheme val="minor"/>
    </font>
    <font>
      <b/>
      <sz val="10"/>
      <name val="Arial"/>
      <family val="2"/>
    </font>
    <font>
      <sz val="10"/>
      <name val="Arial"/>
      <family val="2"/>
    </font>
    <font>
      <b/>
      <sz val="11"/>
      <color rgb="FFC00000"/>
      <name val="Calibri"/>
      <family val="2"/>
      <scheme val="minor"/>
    </font>
    <font>
      <sz val="10"/>
      <color theme="1"/>
      <name val="Arial"/>
      <family val="2"/>
    </font>
    <font>
      <b/>
      <sz val="14"/>
      <color theme="1"/>
      <name val="Arial"/>
      <family val="2"/>
    </font>
    <font>
      <b/>
      <sz val="12"/>
      <color theme="1"/>
      <name val="Calibri"/>
      <family val="2"/>
      <scheme val="minor"/>
    </font>
    <font>
      <b/>
      <sz val="11"/>
      <color rgb="FFFF0000"/>
      <name val="Calibri"/>
      <family val="2"/>
      <scheme val="minor"/>
    </font>
    <font>
      <b/>
      <sz val="10"/>
      <color theme="1"/>
      <name val="Arial"/>
      <family val="2"/>
    </font>
    <font>
      <sz val="10"/>
      <name val="Calibri"/>
      <family val="2"/>
      <scheme val="minor"/>
    </font>
    <font>
      <i/>
      <sz val="10"/>
      <color theme="1"/>
      <name val="Arial"/>
      <family val="2"/>
    </font>
    <font>
      <b/>
      <sz val="10"/>
      <color theme="1"/>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9">
    <xf numFmtId="0" fontId="0" fillId="0" borderId="0"/>
    <xf numFmtId="9"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109">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4" fillId="0" borderId="1" xfId="0" applyFont="1" applyBorder="1" applyAlignment="1">
      <alignment horizontal="justify" vertical="center" wrapText="1"/>
    </xf>
    <xf numFmtId="0" fontId="4" fillId="0" borderId="0" xfId="0" applyFont="1"/>
    <xf numFmtId="0" fontId="0" fillId="0" borderId="0" xfId="0" applyAlignment="1">
      <alignment vertical="center" wrapText="1"/>
    </xf>
    <xf numFmtId="0" fontId="7" fillId="0" borderId="0" xfId="0" applyFont="1" applyAlignment="1">
      <alignment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10" fontId="0" fillId="0" borderId="1" xfId="0" applyNumberFormat="1" applyBorder="1"/>
    <xf numFmtId="10" fontId="0" fillId="0" borderId="1" xfId="0" applyNumberFormat="1" applyBorder="1" applyAlignment="1">
      <alignment vertical="center"/>
    </xf>
    <xf numFmtId="0" fontId="0" fillId="0" borderId="1" xfId="0" applyBorder="1" applyAlignment="1">
      <alignment vertical="center"/>
    </xf>
    <xf numFmtId="10" fontId="7" fillId="0" borderId="1" xfId="0" applyNumberFormat="1" applyFont="1" applyBorder="1" applyAlignment="1">
      <alignment wrapText="1"/>
    </xf>
    <xf numFmtId="10" fontId="7" fillId="0" borderId="1" xfId="1" applyNumberFormat="1" applyFont="1" applyBorder="1" applyAlignment="1">
      <alignment wrapText="1"/>
    </xf>
    <xf numFmtId="0" fontId="10" fillId="0" borderId="1" xfId="0" applyFont="1" applyBorder="1"/>
    <xf numFmtId="10" fontId="10" fillId="0" borderId="1" xfId="0" applyNumberFormat="1" applyFont="1" applyBorder="1"/>
    <xf numFmtId="0" fontId="6" fillId="3"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protection locked="0"/>
    </xf>
    <xf numFmtId="10" fontId="0" fillId="0" borderId="0" xfId="1" applyNumberFormat="1" applyFont="1" applyFill="1"/>
    <xf numFmtId="10" fontId="0" fillId="0" borderId="1" xfId="1"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vertical="center"/>
    </xf>
    <xf numFmtId="0" fontId="0" fillId="0" borderId="1" xfId="0" applyBorder="1" applyAlignment="1">
      <alignment horizontal="center" vertical="center" wrapText="1"/>
    </xf>
    <xf numFmtId="0" fontId="6" fillId="4"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justify" vertical="center" wrapText="1"/>
      <protection locked="0"/>
    </xf>
    <xf numFmtId="166" fontId="0" fillId="0" borderId="0" xfId="0" applyNumberFormat="1"/>
    <xf numFmtId="10" fontId="0" fillId="0" borderId="0" xfId="1" applyNumberFormat="1" applyFont="1"/>
    <xf numFmtId="41" fontId="0" fillId="0" borderId="0" xfId="4" applyFont="1"/>
    <xf numFmtId="167" fontId="0" fillId="0" borderId="0" xfId="4" applyNumberFormat="1" applyFont="1"/>
    <xf numFmtId="0" fontId="11" fillId="0" borderId="0" xfId="0" applyFont="1" applyAlignment="1">
      <alignment horizontal="center"/>
    </xf>
    <xf numFmtId="10" fontId="2" fillId="2" borderId="1" xfId="1" applyNumberFormat="1" applyFont="1" applyFill="1" applyBorder="1" applyAlignment="1">
      <alignment horizontal="center" vertical="center" wrapText="1"/>
    </xf>
    <xf numFmtId="0" fontId="0" fillId="0" borderId="1" xfId="0" applyBorder="1" applyAlignment="1">
      <alignment wrapText="1"/>
    </xf>
    <xf numFmtId="10" fontId="12" fillId="0" borderId="1" xfId="1" applyNumberFormat="1" applyFont="1" applyFill="1" applyBorder="1" applyAlignment="1">
      <alignment horizontal="center"/>
    </xf>
    <xf numFmtId="41" fontId="8" fillId="0" borderId="1" xfId="4" applyFont="1" applyFill="1" applyBorder="1" applyAlignment="1">
      <alignment horizontal="center"/>
    </xf>
    <xf numFmtId="10" fontId="8" fillId="0" borderId="1" xfId="1" applyNumberFormat="1" applyFont="1" applyFill="1" applyBorder="1" applyAlignment="1">
      <alignment horizontal="center"/>
    </xf>
    <xf numFmtId="10" fontId="5" fillId="0" borderId="2" xfId="1" applyNumberFormat="1" applyFont="1" applyFill="1" applyBorder="1" applyAlignment="1" applyProtection="1">
      <alignment horizontal="center" vertical="center" wrapText="1"/>
      <protection locked="0"/>
    </xf>
    <xf numFmtId="9" fontId="0" fillId="0" borderId="1" xfId="1" applyFont="1" applyFill="1" applyBorder="1" applyAlignment="1">
      <alignment horizontal="center" vertical="center"/>
    </xf>
    <xf numFmtId="0" fontId="6" fillId="0" borderId="1" xfId="0" applyFont="1" applyBorder="1" applyAlignment="1" applyProtection="1">
      <alignment horizontal="justify" vertical="center" wrapText="1"/>
      <protection locked="0"/>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10" fontId="5" fillId="7" borderId="2" xfId="1" applyNumberFormat="1" applyFont="1" applyFill="1" applyBorder="1" applyAlignment="1" applyProtection="1">
      <alignment horizontal="center" vertical="center" wrapText="1"/>
      <protection locked="0"/>
    </xf>
    <xf numFmtId="10" fontId="0" fillId="0" borderId="2" xfId="1" applyNumberFormat="1" applyFont="1" applyFill="1" applyBorder="1" applyAlignment="1">
      <alignment horizontal="center" vertical="center"/>
    </xf>
    <xf numFmtId="0" fontId="13" fillId="0" borderId="1" xfId="0" applyFont="1" applyBorder="1" applyAlignment="1">
      <alignment horizontal="justify" vertical="center"/>
    </xf>
    <xf numFmtId="10" fontId="5" fillId="7" borderId="2" xfId="1"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vertical="center"/>
    </xf>
    <xf numFmtId="10" fontId="5" fillId="6" borderId="2" xfId="1" applyNumberFormat="1" applyFont="1" applyFill="1" applyBorder="1" applyAlignment="1" applyProtection="1">
      <alignment horizontal="center" vertical="center" wrapText="1"/>
    </xf>
    <xf numFmtId="10" fontId="5" fillId="7" borderId="1" xfId="1" applyNumberFormat="1" applyFont="1" applyFill="1" applyBorder="1" applyAlignment="1" applyProtection="1">
      <alignment horizontal="center" vertical="center" wrapText="1"/>
    </xf>
    <xf numFmtId="10" fontId="5" fillId="3" borderId="2" xfId="1" applyNumberFormat="1" applyFont="1" applyFill="1" applyBorder="1" applyAlignment="1" applyProtection="1">
      <alignment horizontal="center" vertical="center" wrapText="1"/>
    </xf>
    <xf numFmtId="10" fontId="5" fillId="5" borderId="2" xfId="1"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9" fontId="5" fillId="7" borderId="2" xfId="6"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wrapText="1"/>
    </xf>
    <xf numFmtId="164" fontId="2" fillId="2" borderId="1" xfId="7" applyFont="1" applyFill="1" applyBorder="1" applyAlignment="1">
      <alignment horizontal="right" vertical="center" wrapText="1"/>
    </xf>
    <xf numFmtId="10" fontId="0" fillId="0" borderId="1" xfId="1" applyNumberFormat="1" applyFont="1" applyFill="1" applyBorder="1" applyAlignment="1">
      <alignment horizontal="right" vertical="center" wrapText="1"/>
    </xf>
    <xf numFmtId="168" fontId="0" fillId="0" borderId="1" xfId="1" applyNumberFormat="1" applyFont="1" applyFill="1" applyBorder="1" applyAlignment="1">
      <alignment horizontal="right" vertical="center" wrapText="1"/>
    </xf>
    <xf numFmtId="164" fontId="0" fillId="0" borderId="2" xfId="7" applyFont="1" applyFill="1" applyBorder="1" applyAlignment="1">
      <alignment horizontal="right" vertical="center"/>
    </xf>
    <xf numFmtId="43" fontId="0" fillId="0" borderId="2" xfId="6" applyFont="1" applyFill="1" applyBorder="1" applyAlignment="1">
      <alignment horizontal="right" vertical="center"/>
    </xf>
    <xf numFmtId="10" fontId="0" fillId="0" borderId="1" xfId="1" applyNumberFormat="1" applyFont="1" applyFill="1" applyBorder="1" applyAlignment="1">
      <alignment horizontal="right" vertical="center"/>
    </xf>
    <xf numFmtId="164" fontId="0" fillId="0" borderId="3" xfId="7" applyFont="1" applyFill="1" applyBorder="1" applyAlignment="1">
      <alignment horizontal="right" vertical="center"/>
    </xf>
    <xf numFmtId="164" fontId="0" fillId="0" borderId="2" xfId="7" applyFont="1" applyFill="1" applyBorder="1" applyAlignment="1">
      <alignment horizontal="right" vertical="center" wrapText="1"/>
    </xf>
    <xf numFmtId="43" fontId="0" fillId="0" borderId="2" xfId="6" applyFont="1" applyFill="1" applyBorder="1" applyAlignment="1">
      <alignment horizontal="right" vertical="center" wrapText="1"/>
    </xf>
    <xf numFmtId="10" fontId="0" fillId="0" borderId="2" xfId="1" applyNumberFormat="1" applyFont="1" applyFill="1" applyBorder="1" applyAlignment="1">
      <alignment horizontal="right" vertical="center" wrapText="1"/>
    </xf>
    <xf numFmtId="10" fontId="0" fillId="0" borderId="2" xfId="1" applyNumberFormat="1" applyFont="1" applyFill="1" applyBorder="1" applyAlignment="1">
      <alignment horizontal="right" vertical="center"/>
    </xf>
    <xf numFmtId="164" fontId="6" fillId="0" borderId="1" xfId="7" applyFont="1" applyFill="1" applyBorder="1" applyAlignment="1" applyProtection="1">
      <alignment horizontal="right" vertical="center" wrapText="1"/>
      <protection locked="0"/>
    </xf>
    <xf numFmtId="43" fontId="6" fillId="0" borderId="1" xfId="6" applyFont="1" applyFill="1" applyBorder="1" applyAlignment="1" applyProtection="1">
      <alignment horizontal="right" vertical="center" wrapText="1"/>
      <protection locked="0"/>
    </xf>
    <xf numFmtId="10" fontId="6" fillId="0" borderId="1" xfId="1" applyNumberFormat="1" applyFont="1" applyFill="1" applyBorder="1" applyAlignment="1" applyProtection="1">
      <alignment horizontal="right" vertical="center" wrapText="1"/>
    </xf>
    <xf numFmtId="43" fontId="6" fillId="0" borderId="1" xfId="6" applyFont="1" applyFill="1" applyBorder="1" applyAlignment="1" applyProtection="1">
      <alignment horizontal="right" vertical="center" wrapText="1"/>
    </xf>
    <xf numFmtId="10" fontId="6" fillId="0" borderId="1" xfId="7" applyNumberFormat="1" applyFont="1" applyFill="1" applyBorder="1" applyAlignment="1" applyProtection="1">
      <alignment horizontal="right" vertical="center" wrapText="1"/>
      <protection locked="0"/>
    </xf>
    <xf numFmtId="43" fontId="0" fillId="0" borderId="0" xfId="6" applyFont="1" applyFill="1" applyAlignment="1">
      <alignment horizontal="right"/>
    </xf>
    <xf numFmtId="164" fontId="0" fillId="0" borderId="0" xfId="7" applyFont="1" applyFill="1" applyAlignment="1">
      <alignment horizontal="right"/>
    </xf>
    <xf numFmtId="0" fontId="0" fillId="0" borderId="2" xfId="6" applyNumberFormat="1" applyFont="1" applyFill="1" applyBorder="1" applyAlignment="1">
      <alignment horizontal="right" vertical="center"/>
    </xf>
    <xf numFmtId="0" fontId="0" fillId="0" borderId="2" xfId="6" applyNumberFormat="1" applyFont="1" applyFill="1" applyBorder="1" applyAlignment="1">
      <alignment horizontal="right" vertical="center" wrapText="1"/>
    </xf>
    <xf numFmtId="0" fontId="0" fillId="0" borderId="1" xfId="6" applyNumberFormat="1" applyFont="1" applyFill="1" applyBorder="1" applyAlignment="1">
      <alignment horizontal="right" vertical="center" wrapText="1"/>
    </xf>
    <xf numFmtId="14" fontId="8" fillId="0" borderId="1" xfId="1" applyNumberFormat="1" applyFont="1" applyFill="1" applyBorder="1"/>
    <xf numFmtId="0" fontId="4" fillId="0" borderId="2" xfId="0" applyFont="1" applyFill="1" applyBorder="1" applyAlignment="1">
      <alignment horizontal="left" vertical="center" wrapText="1"/>
    </xf>
    <xf numFmtId="0" fontId="0" fillId="0" borderId="1" xfId="0"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9" fontId="0" fillId="0" borderId="10" xfId="7" applyNumberFormat="1" applyFont="1" applyFill="1" applyBorder="1" applyAlignment="1">
      <alignment horizontal="right" vertical="center" wrapText="1"/>
    </xf>
    <xf numFmtId="164" fontId="0" fillId="0" borderId="12" xfId="7" applyFont="1" applyFill="1" applyBorder="1" applyAlignment="1">
      <alignment horizontal="right"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wrapText="1"/>
    </xf>
    <xf numFmtId="0" fontId="0" fillId="0" borderId="2" xfId="0" applyFill="1" applyBorder="1" applyAlignment="1">
      <alignment horizontal="left" vertical="center" wrapText="1"/>
    </xf>
    <xf numFmtId="0" fontId="0" fillId="0" borderId="2" xfId="0" applyFill="1" applyBorder="1" applyAlignment="1">
      <alignment horizontal="justify" vertical="center" wrapText="1"/>
    </xf>
  </cellXfs>
  <cellStyles count="9">
    <cellStyle name="Millares" xfId="6" builtinId="3"/>
    <cellStyle name="Millares [0]" xfId="4" builtinId="6"/>
    <cellStyle name="Millares 2" xfId="2"/>
    <cellStyle name="Millares 2 4" xfId="5"/>
    <cellStyle name="Moneda" xfId="7" builtinId="4"/>
    <cellStyle name="Normal" xfId="0" builtinId="0"/>
    <cellStyle name="Normal 10" xfId="8"/>
    <cellStyle name="Porcentaje" xfId="1" builtinId="5"/>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BFC-4C8C-9258-F365DC60B99C}"/>
              </c:ext>
            </c:extLst>
          </c:dPt>
          <c:dPt>
            <c:idx val="1"/>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BFC-4C8C-9258-F365DC60B99C}"/>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BFC-4C8C-9258-F365DC60B99C}"/>
              </c:ext>
            </c:extLst>
          </c:dPt>
          <c:dPt>
            <c:idx val="3"/>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BFC-4C8C-9258-F365DC60B99C}"/>
              </c:ext>
            </c:extLst>
          </c:dPt>
          <c:dPt>
            <c:idx val="4"/>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BFC-4C8C-9258-F365DC60B99C}"/>
              </c:ext>
            </c:extLst>
          </c:dPt>
          <c:dLbls>
            <c:dLbl>
              <c:idx val="1"/>
              <c:layout>
                <c:manualLayout>
                  <c:x val="4.4466316710411201E-2"/>
                  <c:y val="0.1054239574219889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BFC-4C8C-9258-F365DC60B99C}"/>
                </c:ext>
              </c:extLst>
            </c:dLbl>
            <c:dLbl>
              <c:idx val="3"/>
              <c:layout>
                <c:manualLayout>
                  <c:x val="3.3254374453193354E-2"/>
                  <c:y val="0.10971602508019826"/>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0BFC-4C8C-9258-F365DC60B99C}"/>
                </c:ext>
              </c:extLst>
            </c:dLbl>
            <c:dLbl>
              <c:idx val="4"/>
              <c:layout>
                <c:manualLayout>
                  <c:x val="4.162467191601045E-2"/>
                  <c:y val="2.091025080198308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BFC-4C8C-9258-F365DC60B9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GENERAL!$E$60:$E$64</c:f>
              <c:strCache>
                <c:ptCount val="5"/>
                <c:pt idx="0">
                  <c:v>Sobresaliente  ( Entre 80%-100%) </c:v>
                </c:pt>
                <c:pt idx="1">
                  <c:v>Satisfactorio (Entre 70% -79,99%)</c:v>
                </c:pt>
                <c:pt idx="2">
                  <c:v>Medio (Entre 60%-69,99%)</c:v>
                </c:pt>
                <c:pt idx="3">
                  <c:v>Bajo (Entre 40% - 59,99%)</c:v>
                </c:pt>
                <c:pt idx="4">
                  <c:v>Critico (Entre 0% - 39,99%)</c:v>
                </c:pt>
              </c:strCache>
            </c:strRef>
          </c:cat>
          <c:val>
            <c:numRef>
              <c:f>GENERAL!$F$60:$F$64</c:f>
              <c:numCache>
                <c:formatCode>_(* #,##0.00_);_(* \(#,##0.00\);_(* "-"??_);_(@_)</c:formatCode>
                <c:ptCount val="5"/>
                <c:pt idx="0">
                  <c:v>38</c:v>
                </c:pt>
                <c:pt idx="1">
                  <c:v>4</c:v>
                </c:pt>
                <c:pt idx="2">
                  <c:v>2</c:v>
                </c:pt>
                <c:pt idx="3">
                  <c:v>3</c:v>
                </c:pt>
                <c:pt idx="4">
                  <c:v>0</c:v>
                </c:pt>
              </c:numCache>
            </c:numRef>
          </c:val>
          <c:extLst>
            <c:ext xmlns:c16="http://schemas.microsoft.com/office/drawing/2014/chart" uri="{C3380CC4-5D6E-409C-BE32-E72D297353CC}">
              <c16:uniqueId val="{00000000-0BFC-4C8C-9258-F365DC60B9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1</a:t>
            </a:r>
            <a:r>
              <a:rPr lang="en-US" sz="1100"/>
              <a:t>. Incremento del nivel de satisfacción del cliente</a:t>
            </a:r>
          </a:p>
        </c:rich>
      </c:tx>
      <c:overlay val="0"/>
    </c:title>
    <c:autoTitleDeleted val="0"/>
    <c:plotArea>
      <c:layout/>
      <c:barChart>
        <c:barDir val="col"/>
        <c:grouping val="clustered"/>
        <c:varyColors val="0"/>
        <c:ser>
          <c:idx val="0"/>
          <c:order val="0"/>
          <c:tx>
            <c:v>Medición</c:v>
          </c:tx>
          <c:invertIfNegative val="0"/>
          <c:cat>
            <c:strRef>
              <c:f>'POR SECRETARÍAS'!$B$4:$B$19</c:f>
              <c:strCache>
                <c:ptCount val="16"/>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pt idx="14">
                  <c:v>CONTROL INTERNO DISCIPLINARIO</c:v>
                </c:pt>
                <c:pt idx="15">
                  <c:v>CONTROL INTERNO DE GESTION</c:v>
                </c:pt>
              </c:strCache>
            </c:strRef>
          </c:cat>
          <c:val>
            <c:numRef>
              <c:f>'POR SECRETARÍAS'!$C$4:$C$19</c:f>
              <c:numCache>
                <c:formatCode>0.00%</c:formatCode>
                <c:ptCount val="16"/>
                <c:pt idx="0">
                  <c:v>0.98249999999999993</c:v>
                </c:pt>
                <c:pt idx="1">
                  <c:v>0.98249999999999993</c:v>
                </c:pt>
                <c:pt idx="2">
                  <c:v>0.95500000000000007</c:v>
                </c:pt>
                <c:pt idx="3">
                  <c:v>0.85749999999999993</c:v>
                </c:pt>
                <c:pt idx="4">
                  <c:v>0.98750000000000004</c:v>
                </c:pt>
                <c:pt idx="5">
                  <c:v>0.94500000000000006</c:v>
                </c:pt>
                <c:pt idx="6">
                  <c:v>0.93500000000000005</c:v>
                </c:pt>
                <c:pt idx="7">
                  <c:v>0.91749999999999998</c:v>
                </c:pt>
                <c:pt idx="8">
                  <c:v>0.88749999999999996</c:v>
                </c:pt>
                <c:pt idx="9">
                  <c:v>0.96750000000000003</c:v>
                </c:pt>
                <c:pt idx="10">
                  <c:v>0.98249999999999993</c:v>
                </c:pt>
                <c:pt idx="11">
                  <c:v>0.99750000000000005</c:v>
                </c:pt>
                <c:pt idx="12">
                  <c:v>0.91500000000000004</c:v>
                </c:pt>
                <c:pt idx="13">
                  <c:v>0.96500000000000008</c:v>
                </c:pt>
                <c:pt idx="14">
                  <c:v>0</c:v>
                </c:pt>
                <c:pt idx="15">
                  <c:v>0</c:v>
                </c:pt>
              </c:numCache>
            </c:numRef>
          </c:val>
          <c:extLst>
            <c:ext xmlns:c16="http://schemas.microsoft.com/office/drawing/2014/chart" uri="{C3380CC4-5D6E-409C-BE32-E72D297353CC}">
              <c16:uniqueId val="{00000000-49B6-48B1-A096-767334BB4364}"/>
            </c:ext>
          </c:extLst>
        </c:ser>
        <c:ser>
          <c:idx val="1"/>
          <c:order val="1"/>
          <c:tx>
            <c:strRef>
              <c:f>'POR SECRETARÍAS'!$B$3</c:f>
              <c:strCache>
                <c:ptCount val="1"/>
                <c:pt idx="0">
                  <c:v>META</c:v>
                </c:pt>
              </c:strCache>
            </c:strRef>
          </c:tx>
          <c:invertIfNegative val="0"/>
          <c:val>
            <c:numRef>
              <c:f>'POR SECRETARÍAS'!$D$4:$D$19</c:f>
              <c:numCache>
                <c:formatCode>0.00%</c:formatCode>
                <c:ptCount val="1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numCache>
            </c:numRef>
          </c:val>
          <c:extLst>
            <c:ext xmlns:c16="http://schemas.microsoft.com/office/drawing/2014/chart" uri="{C3380CC4-5D6E-409C-BE32-E72D297353CC}">
              <c16:uniqueId val="{00000001-49B6-48B1-A096-767334BB4364}"/>
            </c:ext>
          </c:extLst>
        </c:ser>
        <c:dLbls>
          <c:showLegendKey val="0"/>
          <c:showVal val="0"/>
          <c:showCatName val="0"/>
          <c:showSerName val="0"/>
          <c:showPercent val="0"/>
          <c:showBubbleSize val="0"/>
        </c:dLbls>
        <c:gapWidth val="150"/>
        <c:axId val="183073232"/>
        <c:axId val="183073792"/>
      </c:barChart>
      <c:catAx>
        <c:axId val="183073232"/>
        <c:scaling>
          <c:orientation val="minMax"/>
        </c:scaling>
        <c:delete val="0"/>
        <c:axPos val="b"/>
        <c:numFmt formatCode="General" sourceLinked="0"/>
        <c:majorTickMark val="none"/>
        <c:minorTickMark val="none"/>
        <c:tickLblPos val="nextTo"/>
        <c:crossAx val="183073792"/>
        <c:crosses val="autoZero"/>
        <c:auto val="1"/>
        <c:lblAlgn val="ctr"/>
        <c:lblOffset val="100"/>
        <c:noMultiLvlLbl val="0"/>
      </c:catAx>
      <c:valAx>
        <c:axId val="183073792"/>
        <c:scaling>
          <c:orientation val="minMax"/>
        </c:scaling>
        <c:delete val="0"/>
        <c:axPos val="l"/>
        <c:majorGridlines/>
        <c:numFmt formatCode="0.00%" sourceLinked="1"/>
        <c:majorTickMark val="none"/>
        <c:minorTickMark val="none"/>
        <c:tickLblPos val="nextTo"/>
        <c:crossAx val="183073232"/>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Indicador</a:t>
            </a:r>
            <a:r>
              <a:rPr lang="en-US" sz="1100" baseline="0"/>
              <a:t> </a:t>
            </a:r>
            <a:r>
              <a:rPr lang="en-US" sz="1100"/>
              <a:t>VII. Cumplimiento de metas financieras (POAI)</a:t>
            </a:r>
          </a:p>
        </c:rich>
      </c:tx>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SECRETARÍAS'!$J$4:$J$19</c15:sqref>
                  </c15:fullRef>
                </c:ext>
              </c:extLst>
              <c:f>'POR SECRETARÍAS'!$J$4:$J$17</c:f>
              <c:numCache>
                <c:formatCode>0.00%</c:formatCode>
                <c:ptCount val="14"/>
                <c:pt idx="0">
                  <c:v>0.96091760656698888</c:v>
                </c:pt>
                <c:pt idx="1">
                  <c:v>0.9524019974255975</c:v>
                </c:pt>
                <c:pt idx="2">
                  <c:v>0.50595284322896261</c:v>
                </c:pt>
                <c:pt idx="3">
                  <c:v>0.61141770066875378</c:v>
                </c:pt>
                <c:pt idx="4">
                  <c:v>0.74999595375877481</c:v>
                </c:pt>
                <c:pt idx="5">
                  <c:v>0.99360943368217414</c:v>
                </c:pt>
                <c:pt idx="6">
                  <c:v>0.9368866407153178</c:v>
                </c:pt>
                <c:pt idx="7">
                  <c:v>0.63989831881688686</c:v>
                </c:pt>
                <c:pt idx="8">
                  <c:v>0.78653161892704804</c:v>
                </c:pt>
                <c:pt idx="9">
                  <c:v>0.92457990292387193</c:v>
                </c:pt>
                <c:pt idx="10">
                  <c:v>0.99976762191537949</c:v>
                </c:pt>
                <c:pt idx="12">
                  <c:v>0.90822400613506049</c:v>
                </c:pt>
                <c:pt idx="13">
                  <c:v>0.99728060171611221</c:v>
                </c:pt>
              </c:numCache>
            </c:numRef>
          </c:val>
          <c:extLst>
            <c:ext xmlns:c16="http://schemas.microsoft.com/office/drawing/2014/chart" uri="{C3380CC4-5D6E-409C-BE32-E72D297353CC}">
              <c16:uniqueId val="{00000000-1B0B-4F74-8973-E2428262B853}"/>
            </c:ext>
          </c:extLst>
        </c:ser>
        <c:ser>
          <c:idx val="1"/>
          <c:order val="1"/>
          <c:tx>
            <c:strRef>
              <c:f>'POR SECRETARÍAS'!$B$3</c:f>
              <c:strCache>
                <c:ptCount val="1"/>
                <c:pt idx="0">
                  <c:v>META</c:v>
                </c:pt>
              </c:strCache>
            </c:strRef>
          </c:tx>
          <c:invertIfNegative val="0"/>
          <c:cat>
            <c:strLit>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'POR SECRETARÍAS'!$K$4:$K$19</c15:sqref>
                  </c15:fullRef>
                </c:ext>
              </c:extLst>
              <c:f>'POR SECRETARÍAS'!$K$4:$K$17</c:f>
              <c:numCache>
                <c:formatCode>0.00%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extLst>
            <c:ext xmlns:c16="http://schemas.microsoft.com/office/drawing/2014/chart" uri="{C3380CC4-5D6E-409C-BE32-E72D297353CC}">
              <c16:uniqueId val="{00000001-1B0B-4F74-8973-E2428262B853}"/>
            </c:ext>
          </c:extLst>
        </c:ser>
        <c:dLbls>
          <c:showLegendKey val="0"/>
          <c:showVal val="0"/>
          <c:showCatName val="0"/>
          <c:showSerName val="0"/>
          <c:showPercent val="0"/>
          <c:showBubbleSize val="0"/>
        </c:dLbls>
        <c:gapWidth val="150"/>
        <c:axId val="183077152"/>
        <c:axId val="183077712"/>
      </c:barChart>
      <c:catAx>
        <c:axId val="183077152"/>
        <c:scaling>
          <c:orientation val="minMax"/>
        </c:scaling>
        <c:delete val="0"/>
        <c:axPos val="b"/>
        <c:numFmt formatCode="General" sourceLinked="0"/>
        <c:majorTickMark val="none"/>
        <c:minorTickMark val="none"/>
        <c:tickLblPos val="nextTo"/>
        <c:crossAx val="183077712"/>
        <c:crosses val="autoZero"/>
        <c:auto val="1"/>
        <c:lblAlgn val="ctr"/>
        <c:lblOffset val="100"/>
        <c:noMultiLvlLbl val="0"/>
      </c:catAx>
      <c:valAx>
        <c:axId val="183077712"/>
        <c:scaling>
          <c:orientation val="minMax"/>
        </c:scaling>
        <c:delete val="0"/>
        <c:axPos val="l"/>
        <c:majorGridlines/>
        <c:numFmt formatCode="0.00%" sourceLinked="1"/>
        <c:majorTickMark val="none"/>
        <c:minorTickMark val="none"/>
        <c:tickLblPos val="nextTo"/>
        <c:crossAx val="183077152"/>
        <c:crosses val="autoZero"/>
        <c:crossBetween val="between"/>
      </c:valAx>
      <c:dTable>
        <c:showHorzBorder val="1"/>
        <c:showVertBorder val="1"/>
        <c:showOutline val="1"/>
        <c:showKeys val="1"/>
      </c:dTable>
    </c:plotArea>
    <c:plotVisOnly val="1"/>
    <c:dispBlanksAs val="gap"/>
    <c:showDLblsOverMax val="0"/>
  </c:chart>
  <c:txPr>
    <a:bodyPr/>
    <a:lstStyle/>
    <a:p>
      <a:pPr>
        <a:defRPr sz="700"/>
      </a:pPr>
      <a:endParaRPr lang="es-CO"/>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Indicador VIII. Cumplimiento de metas físicas Plan de Desarrollo Departamental</a:t>
            </a:r>
          </a:p>
        </c:rich>
      </c:tx>
      <c:layout>
        <c:manualLayout>
          <c:xMode val="edge"/>
          <c:yMode val="edge"/>
          <c:x val="0.19406050990939033"/>
          <c:y val="1.8140589569161026E-2"/>
        </c:manualLayout>
      </c:layout>
      <c:overlay val="0"/>
    </c:title>
    <c:autoTitleDeleted val="0"/>
    <c:plotArea>
      <c:layout/>
      <c:barChart>
        <c:barDir val="col"/>
        <c:grouping val="clustered"/>
        <c:varyColors val="0"/>
        <c:ser>
          <c:idx val="0"/>
          <c:order val="0"/>
          <c:tx>
            <c:v>Medición</c:v>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SECRETARÍAS'!$L$4:$L$19</c15:sqref>
                  </c15:fullRef>
                </c:ext>
              </c:extLst>
              <c:f>'POR SECRETARÍAS'!$L$4:$L$17</c:f>
              <c:numCache>
                <c:formatCode>0.00%</c:formatCode>
                <c:ptCount val="14"/>
                <c:pt idx="0">
                  <c:v>1</c:v>
                </c:pt>
                <c:pt idx="1">
                  <c:v>0.94117647058823528</c:v>
                </c:pt>
                <c:pt idx="2">
                  <c:v>0.7441860465116279</c:v>
                </c:pt>
                <c:pt idx="3">
                  <c:v>0.56521739130434778</c:v>
                </c:pt>
                <c:pt idx="4">
                  <c:v>0.52941176470588236</c:v>
                </c:pt>
                <c:pt idx="5">
                  <c:v>0.83333333333333337</c:v>
                </c:pt>
                <c:pt idx="6">
                  <c:v>0.92592592592592593</c:v>
                </c:pt>
                <c:pt idx="7">
                  <c:v>0.79166666666666663</c:v>
                </c:pt>
                <c:pt idx="8">
                  <c:v>0.87058823529411766</c:v>
                </c:pt>
                <c:pt idx="9">
                  <c:v>0.84615384615384615</c:v>
                </c:pt>
                <c:pt idx="10">
                  <c:v>1</c:v>
                </c:pt>
                <c:pt idx="12">
                  <c:v>1</c:v>
                </c:pt>
                <c:pt idx="13">
                  <c:v>0.8666666666666667</c:v>
                </c:pt>
              </c:numCache>
            </c:numRef>
          </c:val>
          <c:extLst>
            <c:ext xmlns:c16="http://schemas.microsoft.com/office/drawing/2014/chart" uri="{C3380CC4-5D6E-409C-BE32-E72D297353CC}">
              <c16:uniqueId val="{00000000-534E-42CE-8454-F63C240B6481}"/>
            </c:ext>
          </c:extLst>
        </c:ser>
        <c:ser>
          <c:idx val="1"/>
          <c:order val="1"/>
          <c:tx>
            <c:strRef>
              <c:f>'POR SECRETARÍAS'!$B$3</c:f>
              <c:strCache>
                <c:ptCount val="1"/>
                <c:pt idx="0">
                  <c:v>META</c:v>
                </c:pt>
              </c:strCache>
            </c:strRef>
          </c:tx>
          <c:invertIfNegative val="0"/>
          <c:cat>
            <c:strRef>
              <c:extLst>
                <c:ext xmlns:c15="http://schemas.microsoft.com/office/drawing/2012/chart" uri="{02D57815-91ED-43cb-92C2-25804820EDAC}">
                  <c15:fullRef>
                    <c15:sqref>'POR SECRETARÍAS'!$B$4:$B$19</c15:sqref>
                  </c15:fullRef>
                </c:ext>
              </c:extLst>
              <c:f>'POR SECRETARÍAS'!$B$4:$B$17</c:f>
              <c:strCache>
                <c:ptCount val="14"/>
                <c:pt idx="0">
                  <c:v>GESTION GERENCIAL</c:v>
                </c:pt>
                <c:pt idx="1">
                  <c:v>GESTION DE LA PLANEACION</c:v>
                </c:pt>
                <c:pt idx="2">
                  <c:v>AGRICULTURA</c:v>
                </c:pt>
                <c:pt idx="3">
                  <c:v>AGUAS E INFRAESTRUCTURA</c:v>
                </c:pt>
                <c:pt idx="4">
                  <c:v>CULTURA</c:v>
                </c:pt>
                <c:pt idx="5">
                  <c:v>EDUCACION</c:v>
                </c:pt>
                <c:pt idx="6">
                  <c:v>FAMILIA</c:v>
                </c:pt>
                <c:pt idx="7">
                  <c:v>INTERIOR</c:v>
                </c:pt>
                <c:pt idx="8">
                  <c:v>SALUD</c:v>
                </c:pt>
                <c:pt idx="9">
                  <c:v>TURISMO, INDUSTRIA Y COMERCIO</c:v>
                </c:pt>
                <c:pt idx="10">
                  <c:v>GESTION ADMINISTRATIVA</c:v>
                </c:pt>
                <c:pt idx="11">
                  <c:v>GESTION JURIDICA Y CONTRACTUAL</c:v>
                </c:pt>
                <c:pt idx="12">
                  <c:v>HACIENDA</c:v>
                </c:pt>
                <c:pt idx="13">
                  <c:v>TIC</c:v>
                </c:pt>
              </c:strCache>
            </c:strRef>
          </c:cat>
          <c:val>
            <c:numRef>
              <c:extLst>
                <c:ext xmlns:c15="http://schemas.microsoft.com/office/drawing/2012/chart" uri="{02D57815-91ED-43cb-92C2-25804820EDAC}">
                  <c15:fullRef>
                    <c15:sqref>'POR SECRETARÍAS'!$M$4:$M$19</c15:sqref>
                  </c15:fullRef>
                </c:ext>
              </c:extLst>
              <c:f>'POR SECRETARÍAS'!$M$4:$M$17</c:f>
              <c:numCache>
                <c:formatCode>0.00%</c:formatCode>
                <c:ptCount val="14"/>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numCache>
            </c:numRef>
          </c:val>
          <c:extLst>
            <c:ext xmlns:c16="http://schemas.microsoft.com/office/drawing/2014/chart" uri="{C3380CC4-5D6E-409C-BE32-E72D297353CC}">
              <c16:uniqueId val="{00000001-534E-42CE-8454-F63C240B6481}"/>
            </c:ext>
          </c:extLst>
        </c:ser>
        <c:dLbls>
          <c:showLegendKey val="0"/>
          <c:showVal val="0"/>
          <c:showCatName val="0"/>
          <c:showSerName val="0"/>
          <c:showPercent val="0"/>
          <c:showBubbleSize val="0"/>
        </c:dLbls>
        <c:gapWidth val="150"/>
        <c:axId val="254883216"/>
        <c:axId val="254883776"/>
      </c:barChart>
      <c:catAx>
        <c:axId val="254883216"/>
        <c:scaling>
          <c:orientation val="minMax"/>
        </c:scaling>
        <c:delete val="0"/>
        <c:axPos val="b"/>
        <c:numFmt formatCode="General" sourceLinked="0"/>
        <c:majorTickMark val="none"/>
        <c:minorTickMark val="none"/>
        <c:tickLblPos val="nextTo"/>
        <c:crossAx val="254883776"/>
        <c:crosses val="autoZero"/>
        <c:auto val="1"/>
        <c:lblAlgn val="ctr"/>
        <c:lblOffset val="100"/>
        <c:noMultiLvlLbl val="0"/>
      </c:catAx>
      <c:valAx>
        <c:axId val="254883776"/>
        <c:scaling>
          <c:orientation val="minMax"/>
        </c:scaling>
        <c:delete val="0"/>
        <c:axPos val="l"/>
        <c:majorGridlines/>
        <c:numFmt formatCode="0.00%" sourceLinked="1"/>
        <c:majorTickMark val="none"/>
        <c:minorTickMark val="none"/>
        <c:tickLblPos val="nextTo"/>
        <c:crossAx val="254883216"/>
        <c:crosses val="autoZero"/>
        <c:crossBetween val="between"/>
      </c:valAx>
      <c:dTable>
        <c:showHorzBorder val="1"/>
        <c:showVertBorder val="1"/>
        <c:showOutline val="1"/>
        <c:showKeys val="1"/>
      </c:dTable>
    </c:plotArea>
    <c:plotVisOnly val="1"/>
    <c:dispBlanksAs val="gap"/>
    <c:showDLblsOverMax val="0"/>
  </c:chart>
  <c:txPr>
    <a:bodyPr/>
    <a:lstStyle/>
    <a:p>
      <a:pPr>
        <a:defRPr sz="600"/>
      </a:pPr>
      <a:endParaRPr lang="es-CO"/>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CO" sz="1100"/>
              <a:t>Resultados Generales Indicadores de Calidad vs Meta Establecida</a:t>
            </a:r>
          </a:p>
        </c:rich>
      </c:tx>
      <c:overlay val="0"/>
    </c:title>
    <c:autoTitleDeleted val="0"/>
    <c:plotArea>
      <c:layout/>
      <c:barChart>
        <c:barDir val="col"/>
        <c:grouping val="clustered"/>
        <c:varyColors val="0"/>
        <c:ser>
          <c:idx val="0"/>
          <c:order val="0"/>
          <c:tx>
            <c:v>Resultado</c:v>
          </c:tx>
          <c:invertIfNegative val="0"/>
          <c:cat>
            <c:strRef>
              <c:f>('POR SECRETARÍAS'!$C$2,'POR SECRETARÍAS'!$E$2,'POR SECRETARÍAS'!$F$2,'POR SECRETARÍAS'!$G$2,'POR SECRETARÍAS'!$H$2,'POR SECRETARÍAS'!$I$2,'POR SECRETARÍAS'!$J$2,'POR SECRETARÍAS'!$L$2,'POR SECRETARÍAS'!$N$2,'POR SECRETARÍAS'!$O$2)</c:f>
              <c:strCache>
                <c:ptCount val="10"/>
                <c:pt idx="0">
                  <c:v>I. Incremento del nivel de satisfacción del cliente</c:v>
                </c:pt>
                <c:pt idx="1">
                  <c:v>II. Nivel de competencia del personal</c:v>
                </c:pt>
                <c:pt idx="2">
                  <c:v>III. Cumplimiento Plan Institucional de Capacitación</c:v>
                </c:pt>
                <c:pt idx="3">
                  <c:v>IV. Cumplimiento Plan Anual de Bienestar</c:v>
                </c:pt>
                <c:pt idx="4">
                  <c:v>V. Intervención de peligros y riesgos</c:v>
                </c:pt>
                <c:pt idx="5">
                  <c:v>VI. Acciones de promoción de la responsabilidad ambiental</c:v>
                </c:pt>
                <c:pt idx="6">
                  <c:v>VII. Cumplimiento de metas financieras (POAI)</c:v>
                </c:pt>
                <c:pt idx="7">
                  <c:v>VIII. Cumplimiento de metas físicas Plan de Desarrollo Departamental</c:v>
                </c:pt>
                <c:pt idx="8">
                  <c:v>IX. Cumplimiento Indicadores de Disciplina Fiscal</c:v>
                </c:pt>
                <c:pt idx="9">
                  <c:v>X. Mejoramiento continuo de los procesos</c:v>
                </c:pt>
              </c:strCache>
            </c:strRef>
          </c:cat>
          <c:val>
            <c:numRef>
              <c:f>('POR SECRETARÍAS'!$C$20,'POR SECRETARÍAS'!$E$20,'POR SECRETARÍAS'!$F$20,'POR SECRETARÍAS'!$G$20,'POR SECRETARÍAS'!$H$20,'POR SECRETARÍAS'!$I$20,'POR SECRETARÍAS'!$J$20,'POR SECRETARÍAS'!$L$20,'POR SECRETARÍAS'!$N$20,'POR SECRETARÍAS'!$O$20)</c:f>
              <c:numCache>
                <c:formatCode>0.00%</c:formatCode>
                <c:ptCount val="10"/>
                <c:pt idx="0">
                  <c:v>0.94711538461538458</c:v>
                </c:pt>
                <c:pt idx="1">
                  <c:v>0.99</c:v>
                </c:pt>
                <c:pt idx="2">
                  <c:v>1</c:v>
                </c:pt>
                <c:pt idx="3">
                  <c:v>1</c:v>
                </c:pt>
                <c:pt idx="4">
                  <c:v>1</c:v>
                </c:pt>
                <c:pt idx="5">
                  <c:v>1</c:v>
                </c:pt>
                <c:pt idx="6">
                  <c:v>0.8308486370637348</c:v>
                </c:pt>
                <c:pt idx="7">
                  <c:v>0.83730497337366527</c:v>
                </c:pt>
                <c:pt idx="8">
                  <c:v>1</c:v>
                </c:pt>
                <c:pt idx="9">
                  <c:v>1</c:v>
                </c:pt>
              </c:numCache>
            </c:numRef>
          </c:val>
          <c:extLst>
            <c:ext xmlns:c16="http://schemas.microsoft.com/office/drawing/2014/chart" uri="{C3380CC4-5D6E-409C-BE32-E72D297353CC}">
              <c16:uniqueId val="{00000000-929E-46F2-B641-51F043A63C79}"/>
            </c:ext>
          </c:extLst>
        </c:ser>
        <c:dLbls>
          <c:showLegendKey val="0"/>
          <c:showVal val="0"/>
          <c:showCatName val="0"/>
          <c:showSerName val="0"/>
          <c:showPercent val="0"/>
          <c:showBubbleSize val="0"/>
        </c:dLbls>
        <c:gapWidth val="150"/>
        <c:axId val="254887696"/>
        <c:axId val="254960928"/>
      </c:barChart>
      <c:lineChart>
        <c:grouping val="standard"/>
        <c:varyColors val="0"/>
        <c:ser>
          <c:idx val="1"/>
          <c:order val="1"/>
          <c:tx>
            <c:strRef>
              <c:f>'POR SECRETARÍAS'!$B$3</c:f>
              <c:strCache>
                <c:ptCount val="1"/>
                <c:pt idx="0">
                  <c:v>META</c:v>
                </c:pt>
              </c:strCache>
            </c:strRef>
          </c:tx>
          <c:marker>
            <c:symbol val="none"/>
          </c:marker>
          <c:val>
            <c:numRef>
              <c:f>('POR SECRETARÍAS'!$C$3,'POR SECRETARÍAS'!$E$3,'POR SECRETARÍAS'!$F$3,'POR SECRETARÍAS'!$G$3,'POR SECRETARÍAS'!$H$3,'POR SECRETARÍAS'!$I$3,'POR SECRETARÍAS'!$J$3,'POR SECRETARÍAS'!$L$3,'POR SECRETARÍAS'!$N$3,'POR SECRETARÍAS'!$O$3)</c:f>
              <c:numCache>
                <c:formatCode>0.00%</c:formatCode>
                <c:ptCount val="10"/>
                <c:pt idx="0">
                  <c:v>0.75</c:v>
                </c:pt>
                <c:pt idx="1">
                  <c:v>0.9</c:v>
                </c:pt>
                <c:pt idx="2">
                  <c:v>0.95</c:v>
                </c:pt>
                <c:pt idx="3">
                  <c:v>0.95</c:v>
                </c:pt>
                <c:pt idx="4">
                  <c:v>0.9</c:v>
                </c:pt>
                <c:pt idx="5">
                  <c:v>0.9</c:v>
                </c:pt>
                <c:pt idx="6">
                  <c:v>0.9</c:v>
                </c:pt>
                <c:pt idx="7">
                  <c:v>0.8</c:v>
                </c:pt>
                <c:pt idx="8">
                  <c:v>1</c:v>
                </c:pt>
                <c:pt idx="9">
                  <c:v>0.8</c:v>
                </c:pt>
              </c:numCache>
            </c:numRef>
          </c:val>
          <c:smooth val="0"/>
          <c:extLst>
            <c:ext xmlns:c16="http://schemas.microsoft.com/office/drawing/2014/chart" uri="{C3380CC4-5D6E-409C-BE32-E72D297353CC}">
              <c16:uniqueId val="{00000001-929E-46F2-B641-51F043A63C79}"/>
            </c:ext>
          </c:extLst>
        </c:ser>
        <c:dLbls>
          <c:showLegendKey val="0"/>
          <c:showVal val="0"/>
          <c:showCatName val="0"/>
          <c:showSerName val="0"/>
          <c:showPercent val="0"/>
          <c:showBubbleSize val="0"/>
        </c:dLbls>
        <c:marker val="1"/>
        <c:smooth val="0"/>
        <c:axId val="254887696"/>
        <c:axId val="254960928"/>
      </c:lineChart>
      <c:catAx>
        <c:axId val="254887696"/>
        <c:scaling>
          <c:orientation val="minMax"/>
        </c:scaling>
        <c:delete val="0"/>
        <c:axPos val="b"/>
        <c:numFmt formatCode="General" sourceLinked="0"/>
        <c:majorTickMark val="none"/>
        <c:minorTickMark val="none"/>
        <c:tickLblPos val="nextTo"/>
        <c:crossAx val="254960928"/>
        <c:crosses val="autoZero"/>
        <c:auto val="1"/>
        <c:lblAlgn val="ctr"/>
        <c:lblOffset val="100"/>
        <c:noMultiLvlLbl val="0"/>
      </c:catAx>
      <c:valAx>
        <c:axId val="254960928"/>
        <c:scaling>
          <c:orientation val="minMax"/>
        </c:scaling>
        <c:delete val="0"/>
        <c:axPos val="l"/>
        <c:majorGridlines/>
        <c:numFmt formatCode="0.00%" sourceLinked="1"/>
        <c:majorTickMark val="none"/>
        <c:minorTickMark val="none"/>
        <c:tickLblPos val="nextTo"/>
        <c:crossAx val="254887696"/>
        <c:crosses val="autoZero"/>
        <c:crossBetween val="between"/>
      </c:valAx>
      <c:dTable>
        <c:showHorzBorder val="1"/>
        <c:showVertBorder val="1"/>
        <c:showOutline val="1"/>
        <c:showKeys val="1"/>
        <c:txPr>
          <a:bodyPr/>
          <a:lstStyle/>
          <a:p>
            <a:pPr rtl="0">
              <a:defRPr sz="700"/>
            </a:pPr>
            <a:endParaRPr lang="es-CO"/>
          </a:p>
        </c:txPr>
      </c:dTable>
    </c:plotArea>
    <c:plotVisOnly val="1"/>
    <c:dispBlanksAs val="gap"/>
    <c:showDLblsOverMax val="0"/>
  </c:chart>
  <c:spPr>
    <a:noFill/>
  </c:spPr>
  <c:txPr>
    <a:bodyPr/>
    <a:lstStyle/>
    <a:p>
      <a:pPr>
        <a:defRPr sz="800"/>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328796</xdr:colOff>
      <xdr:row>1</xdr:row>
      <xdr:rowOff>30957</xdr:rowOff>
    </xdr:from>
    <xdr:to>
      <xdr:col>2</xdr:col>
      <xdr:colOff>1081271</xdr:colOff>
      <xdr:row>4</xdr:row>
      <xdr:rowOff>164307</xdr:rowOff>
    </xdr:to>
    <xdr:pic>
      <xdr:nvPicPr>
        <xdr:cNvPr id="46" name="45 Imagen">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988" y="221457"/>
          <a:ext cx="752475" cy="704850"/>
        </a:xfrm>
        <a:prstGeom prst="rect">
          <a:avLst/>
        </a:prstGeom>
        <a:noFill/>
        <a:ln>
          <a:noFill/>
        </a:ln>
      </xdr:spPr>
    </xdr:pic>
    <xdr:clientData/>
  </xdr:twoCellAnchor>
  <xdr:twoCellAnchor>
    <xdr:from>
      <xdr:col>7</xdr:col>
      <xdr:colOff>204787</xdr:colOff>
      <xdr:row>56</xdr:row>
      <xdr:rowOff>161925</xdr:rowOff>
    </xdr:from>
    <xdr:to>
      <xdr:col>9</xdr:col>
      <xdr:colOff>2928937</xdr:colOff>
      <xdr:row>67</xdr:row>
      <xdr:rowOff>142875</xdr:rowOff>
    </xdr:to>
    <xdr:graphicFrame macro="">
      <xdr:nvGraphicFramePr>
        <xdr:cNvPr id="6" name="Gráfico 5">
          <a:extLst>
            <a:ext uri="{FF2B5EF4-FFF2-40B4-BE49-F238E27FC236}">
              <a16:creationId xmlns:a16="http://schemas.microsoft.com/office/drawing/2014/main" id="{2CF949C4-FE98-4E76-B468-A7C5E52A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47507</xdr:colOff>
      <xdr:row>7</xdr:row>
      <xdr:rowOff>121872</xdr:rowOff>
    </xdr:from>
    <xdr:ext cx="2844368" cy="477118"/>
    <mc:AlternateContent xmlns:mc="http://schemas.openxmlformats.org/markup-compatibility/2006" xmlns:a14="http://schemas.microsoft.com/office/drawing/2010/main">
      <mc:Choice Requires="a14">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3" name="CuadroTexto 2"/>
            <xdr:cNvSpPr txBox="1"/>
          </xdr:nvSpPr>
          <xdr:spPr>
            <a:xfrm>
              <a:off x="4458315" y="164587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51285</xdr:colOff>
      <xdr:row>11</xdr:row>
      <xdr:rowOff>102578</xdr:rowOff>
    </xdr:from>
    <xdr:ext cx="2844368" cy="477118"/>
    <mc:AlternateContent xmlns:mc="http://schemas.openxmlformats.org/markup-compatibility/2006" xmlns:a14="http://schemas.microsoft.com/office/drawing/2010/main">
      <mc:Choice Requires="a14">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4" name="CuadroTexto 63"/>
            <xdr:cNvSpPr txBox="1"/>
          </xdr:nvSpPr>
          <xdr:spPr>
            <a:xfrm>
              <a:off x="4462093" y="4674578"/>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36638</xdr:colOff>
      <xdr:row>14</xdr:row>
      <xdr:rowOff>139207</xdr:rowOff>
    </xdr:from>
    <xdr:ext cx="2844368" cy="477118"/>
    <mc:AlternateContent xmlns:mc="http://schemas.openxmlformats.org/markup-compatibility/2006" xmlns:a14="http://schemas.microsoft.com/office/drawing/2010/main">
      <mc:Choice Requires="a14">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5" name="CuadroTexto 64"/>
            <xdr:cNvSpPr txBox="1"/>
          </xdr:nvSpPr>
          <xdr:spPr>
            <a:xfrm>
              <a:off x="4447446" y="699720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16</xdr:row>
      <xdr:rowOff>175848</xdr:rowOff>
    </xdr:from>
    <xdr:ext cx="2844368" cy="477118"/>
    <mc:AlternateContent xmlns:mc="http://schemas.openxmlformats.org/markup-compatibility/2006" xmlns:a14="http://schemas.microsoft.com/office/drawing/2010/main">
      <mc:Choice Requires="a14">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6" name="CuadroTexto 65"/>
            <xdr:cNvSpPr txBox="1"/>
          </xdr:nvSpPr>
          <xdr:spPr>
            <a:xfrm>
              <a:off x="4476751" y="10140463"/>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17</xdr:row>
      <xdr:rowOff>109905</xdr:rowOff>
    </xdr:from>
    <xdr:ext cx="2844368" cy="477118"/>
    <mc:AlternateContent xmlns:mc="http://schemas.openxmlformats.org/markup-compatibility/2006" xmlns:a14="http://schemas.microsoft.com/office/drawing/2010/main">
      <mc:Choice Requires="a14">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7" name="CuadroTexto 66"/>
            <xdr:cNvSpPr txBox="1"/>
          </xdr:nvSpPr>
          <xdr:spPr>
            <a:xfrm>
              <a:off x="4462097" y="10895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20</xdr:row>
      <xdr:rowOff>102578</xdr:rowOff>
    </xdr:from>
    <xdr:ext cx="2844368" cy="477118"/>
    <mc:AlternateContent xmlns:mc="http://schemas.openxmlformats.org/markup-compatibility/2006" xmlns:a14="http://schemas.microsoft.com/office/drawing/2010/main">
      <mc:Choice Requires="a14">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8" name="CuadroTexto 67"/>
            <xdr:cNvSpPr txBox="1"/>
          </xdr:nvSpPr>
          <xdr:spPr>
            <a:xfrm>
              <a:off x="4454770" y="13239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23</xdr:row>
      <xdr:rowOff>102578</xdr:rowOff>
    </xdr:from>
    <xdr:ext cx="2844368" cy="477118"/>
    <mc:AlternateContent xmlns:mc="http://schemas.openxmlformats.org/markup-compatibility/2006" xmlns:a14="http://schemas.microsoft.com/office/drawing/2010/main">
      <mc:Choice Requires="a14">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69" name="CuadroTexto 68"/>
            <xdr:cNvSpPr txBox="1"/>
          </xdr:nvSpPr>
          <xdr:spPr>
            <a:xfrm>
              <a:off x="4462097" y="15525751"/>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26</xdr:row>
      <xdr:rowOff>183175</xdr:rowOff>
    </xdr:from>
    <xdr:ext cx="2844368" cy="477118"/>
    <mc:AlternateContent xmlns:mc="http://schemas.openxmlformats.org/markup-compatibility/2006" xmlns:a14="http://schemas.microsoft.com/office/drawing/2010/main">
      <mc:Choice Requires="a14">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4" name="CuadroTexto 73"/>
            <xdr:cNvSpPr txBox="1"/>
          </xdr:nvSpPr>
          <xdr:spPr>
            <a:xfrm>
              <a:off x="4454770" y="1784838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33</xdr:row>
      <xdr:rowOff>102578</xdr:rowOff>
    </xdr:from>
    <xdr:ext cx="2844368" cy="477118"/>
    <mc:AlternateContent xmlns:mc="http://schemas.openxmlformats.org/markup-compatibility/2006" xmlns:a14="http://schemas.microsoft.com/office/drawing/2010/main">
      <mc:Choice Requires="a14">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5" name="CuadroTexto 74"/>
            <xdr:cNvSpPr txBox="1"/>
          </xdr:nvSpPr>
          <xdr:spPr>
            <a:xfrm>
              <a:off x="4454770" y="24786982"/>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65943</xdr:colOff>
      <xdr:row>36</xdr:row>
      <xdr:rowOff>146540</xdr:rowOff>
    </xdr:from>
    <xdr:ext cx="2844368" cy="477118"/>
    <mc:AlternateContent xmlns:mc="http://schemas.openxmlformats.org/markup-compatibility/2006" xmlns:a14="http://schemas.microsoft.com/office/drawing/2010/main">
      <mc:Choice Requires="a14">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6" name="CuadroTexto 75"/>
            <xdr:cNvSpPr txBox="1"/>
          </xdr:nvSpPr>
          <xdr:spPr>
            <a:xfrm>
              <a:off x="4476751" y="27175559"/>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73270</xdr:colOff>
      <xdr:row>37</xdr:row>
      <xdr:rowOff>109905</xdr:rowOff>
    </xdr:from>
    <xdr:ext cx="2844368" cy="477118"/>
    <mc:AlternateContent xmlns:mc="http://schemas.openxmlformats.org/markup-compatibility/2006" xmlns:a14="http://schemas.microsoft.com/office/drawing/2010/main">
      <mc:Choice Requires="a14">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7" name="CuadroTexto 76"/>
            <xdr:cNvSpPr txBox="1"/>
          </xdr:nvSpPr>
          <xdr:spPr>
            <a:xfrm>
              <a:off x="4484078" y="28054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43962</xdr:colOff>
      <xdr:row>40</xdr:row>
      <xdr:rowOff>117232</xdr:rowOff>
    </xdr:from>
    <xdr:ext cx="2844368" cy="477118"/>
    <mc:AlternateContent xmlns:mc="http://schemas.openxmlformats.org/markup-compatibility/2006" xmlns:a14="http://schemas.microsoft.com/office/drawing/2010/main">
      <mc:Choice Requires="a14">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8" name="CuadroTexto 77"/>
            <xdr:cNvSpPr txBox="1"/>
          </xdr:nvSpPr>
          <xdr:spPr>
            <a:xfrm>
              <a:off x="4454770" y="30348117"/>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58616</xdr:colOff>
      <xdr:row>43</xdr:row>
      <xdr:rowOff>109905</xdr:rowOff>
    </xdr:from>
    <xdr:ext cx="2844368" cy="477118"/>
    <mc:AlternateContent xmlns:mc="http://schemas.openxmlformats.org/markup-compatibility/2006" xmlns:a14="http://schemas.microsoft.com/office/drawing/2010/main">
      <mc:Choice Requires="a14">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79" name="CuadroTexto 78"/>
            <xdr:cNvSpPr txBox="1"/>
          </xdr:nvSpPr>
          <xdr:spPr>
            <a:xfrm>
              <a:off x="4469424" y="32626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36635</xdr:colOff>
      <xdr:row>46</xdr:row>
      <xdr:rowOff>109905</xdr:rowOff>
    </xdr:from>
    <xdr:ext cx="2844368" cy="477118"/>
    <mc:AlternateContent xmlns:mc="http://schemas.openxmlformats.org/markup-compatibility/2006" xmlns:a14="http://schemas.microsoft.com/office/drawing/2010/main">
      <mc:Choice Requires="a14">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0" name="CuadroTexto 79"/>
            <xdr:cNvSpPr txBox="1"/>
          </xdr:nvSpPr>
          <xdr:spPr>
            <a:xfrm>
              <a:off x="4447443" y="34912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49</xdr:row>
      <xdr:rowOff>109905</xdr:rowOff>
    </xdr:from>
    <xdr:ext cx="2844368" cy="477118"/>
    <mc:AlternateContent xmlns:mc="http://schemas.openxmlformats.org/markup-compatibility/2006" xmlns:a14="http://schemas.microsoft.com/office/drawing/2010/main">
      <mc:Choice Requires="a14">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1" name="CuadroTexto 80"/>
            <xdr:cNvSpPr txBox="1"/>
          </xdr:nvSpPr>
          <xdr:spPr>
            <a:xfrm>
              <a:off x="4462097" y="37198790"/>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51289</xdr:colOff>
      <xdr:row>53</xdr:row>
      <xdr:rowOff>95251</xdr:rowOff>
    </xdr:from>
    <xdr:ext cx="2844368" cy="477118"/>
    <mc:AlternateContent xmlns:mc="http://schemas.openxmlformats.org/markup-compatibility/2006" xmlns:a14="http://schemas.microsoft.com/office/drawing/2010/main">
      <mc:Choice Requires="a14">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s-CO" sz="1100" i="1">
                            <a:latin typeface="Cambria Math" panose="02040503050406030204" pitchFamily="18" charset="0"/>
                          </a:rPr>
                        </m:ctrlPr>
                      </m:naryPr>
                      <m:sub>
                        <m:r>
                          <m:rPr>
                            <m:brk m:alnAt="23"/>
                          </m:rPr>
                          <a:rPr lang="es-CO" sz="1100" b="0" i="1">
                            <a:latin typeface="Cambria Math" panose="02040503050406030204" pitchFamily="18" charset="0"/>
                          </a:rPr>
                          <m:t>𝑆</m:t>
                        </m:r>
                        <m:r>
                          <a:rPr lang="es-CO" sz="1100" b="0" i="1">
                            <a:latin typeface="Cambria Math" panose="02040503050406030204" pitchFamily="18" charset="0"/>
                          </a:rPr>
                          <m:t>𝑒𝑚</m:t>
                        </m:r>
                        <m:r>
                          <a:rPr lang="es-CO" sz="1100" b="0" i="1">
                            <a:latin typeface="Cambria Math" panose="02040503050406030204" pitchFamily="18" charset="0"/>
                          </a:rPr>
                          <m:t>1</m:t>
                        </m:r>
                      </m:sub>
                      <m:sup>
                        <m:r>
                          <a:rPr lang="es-CO" sz="1100" b="0" i="1">
                            <a:latin typeface="Cambria Math" panose="02040503050406030204" pitchFamily="18" charset="0"/>
                          </a:rPr>
                          <m:t>𝑆𝑒𝑚</m:t>
                        </m:r>
                        <m:r>
                          <a:rPr lang="es-CO" sz="1100" b="0" i="1">
                            <a:latin typeface="Cambria Math" panose="02040503050406030204" pitchFamily="18" charset="0"/>
                          </a:rPr>
                          <m:t>2</m:t>
                        </m:r>
                      </m:sup>
                      <m:e>
                        <m:d>
                          <m:dPr>
                            <m:ctrlPr>
                              <a:rPr lang="es-CO" sz="1100" i="1">
                                <a:latin typeface="Cambria Math" panose="02040503050406030204" pitchFamily="18" charset="0"/>
                              </a:rPr>
                            </m:ctrlPr>
                          </m:dPr>
                          <m:e>
                            <m:func>
                              <m:funcPr>
                                <m:ctrlPr>
                                  <a:rPr lang="es-CO" sz="1100" i="1">
                                    <a:latin typeface="Cambria Math" panose="02040503050406030204" pitchFamily="18" charset="0"/>
                                  </a:rPr>
                                </m:ctrlPr>
                              </m:funcPr>
                              <m:fName>
                                <m:r>
                                  <a:rPr lang="es-CO" sz="1100" b="0" i="1">
                                    <a:latin typeface="Cambria Math" panose="02040503050406030204" pitchFamily="18" charset="0"/>
                                  </a:rPr>
                                  <m:t> </m:t>
                                </m:r>
                              </m:fName>
                              <m:e>
                                <m:f>
                                  <m:fPr>
                                    <m:ctrlPr>
                                      <a:rPr lang="es-CO" sz="1100" i="1">
                                        <a:latin typeface="Cambria Math" panose="02040503050406030204" pitchFamily="18" charset="0"/>
                                      </a:rPr>
                                    </m:ctrlPr>
                                  </m:fPr>
                                  <m:num>
                                    <m:r>
                                      <a:rPr lang="es-CO" sz="1100" b="0" i="1">
                                        <a:latin typeface="Cambria Math" panose="02040503050406030204" pitchFamily="18" charset="0"/>
                                      </a:rPr>
                                      <m:t>𝐼𝑛𝑑𝑖𝑐𝑒</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𝑆𝑎𝑡𝑖𝑠𝑓𝑎𝑐𝑖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𝑈𝑠𝑢𝑎𝑟𝑖𝑜</m:t>
                                    </m:r>
                                  </m:num>
                                  <m:den>
                                    <m:r>
                                      <a:rPr lang="es-CO" sz="1100" b="0" i="1">
                                        <a:latin typeface="Cambria Math" panose="02040503050406030204" pitchFamily="18" charset="0"/>
                                      </a:rPr>
                                      <m:t>𝐶𝑎𝑡𝑒𝑔𝑜𝑟𝑖𝑎𝑠</m:t>
                                    </m:r>
                                    <m:r>
                                      <a:rPr lang="es-CO" sz="1100" b="0" i="1">
                                        <a:latin typeface="Cambria Math" panose="02040503050406030204" pitchFamily="18" charset="0"/>
                                      </a:rPr>
                                      <m:t> </m:t>
                                    </m:r>
                                    <m:r>
                                      <a:rPr lang="es-CO" sz="1100" b="0" i="1">
                                        <a:latin typeface="Cambria Math" panose="02040503050406030204" pitchFamily="18" charset="0"/>
                                      </a:rPr>
                                      <m:t>𝐸𝑥𝑐𝑒𝑙𝑒𝑛𝑡𝑒</m:t>
                                    </m:r>
                                    <m:r>
                                      <a:rPr lang="es-CO" sz="1100" b="0" i="1">
                                        <a:latin typeface="Cambria Math" panose="02040503050406030204" pitchFamily="18" charset="0"/>
                                      </a:rPr>
                                      <m:t> </m:t>
                                    </m:r>
                                    <m:r>
                                      <a:rPr lang="es-CO" sz="1100" b="0" i="1">
                                        <a:latin typeface="Cambria Math" panose="02040503050406030204" pitchFamily="18" charset="0"/>
                                      </a:rPr>
                                      <m:t>𝑦</m:t>
                                    </m:r>
                                    <m:r>
                                      <a:rPr lang="es-CO" sz="1100" b="0" i="1">
                                        <a:latin typeface="Cambria Math" panose="02040503050406030204" pitchFamily="18" charset="0"/>
                                      </a:rPr>
                                      <m:t> </m:t>
                                    </m:r>
                                    <m:r>
                                      <a:rPr lang="es-CO" sz="1100" b="0" i="1">
                                        <a:latin typeface="Cambria Math" panose="02040503050406030204" pitchFamily="18" charset="0"/>
                                      </a:rPr>
                                      <m:t>𝐵𝑢𝑒𝑛𝑜</m:t>
                                    </m:r>
                                  </m:den>
                                </m:f>
                              </m:e>
                            </m:func>
                            <m:r>
                              <a:rPr lang="es-CO" sz="1100" b="0" i="1">
                                <a:latin typeface="Cambria Math" panose="02040503050406030204" pitchFamily="18" charset="0"/>
                              </a:rPr>
                              <m:t>/2</m:t>
                            </m:r>
                          </m:e>
                        </m:d>
                      </m:e>
                    </m:nary>
                  </m:oMath>
                </m:oMathPara>
              </a14:m>
              <a:endParaRPr lang="es-CO" sz="1100"/>
            </a:p>
          </xdr:txBody>
        </xdr:sp>
      </mc:Choice>
      <mc:Fallback xmlns="">
        <xdr:sp macro="" textlink="">
          <xdr:nvSpPr>
            <xdr:cNvPr id="82" name="CuadroTexto 81"/>
            <xdr:cNvSpPr txBox="1"/>
          </xdr:nvSpPr>
          <xdr:spPr>
            <a:xfrm>
              <a:off x="4462097" y="40613136"/>
              <a:ext cx="2844368" cy="477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∑24_</a:t>
              </a:r>
              <a:r>
                <a:rPr lang="es-CO" sz="1100" b="0" i="0">
                  <a:latin typeface="Cambria Math" panose="02040503050406030204" pitchFamily="18" charset="0"/>
                </a:rPr>
                <a:t>𝑆𝑒𝑚1^𝑆𝑒𝑚2▒( ⁡〖(𝐼𝑛𝑑𝑖𝑐𝑒 𝑑𝑒 𝑆𝑎𝑡𝑖𝑠𝑓𝑎𝑐𝑖ó𝑛 𝑑𝑒𝑙 𝑈𝑠𝑢𝑎𝑟𝑖𝑜)/(𝐶𝑎𝑡𝑒𝑔𝑜𝑟𝑖𝑎𝑠 𝐸𝑥𝑐𝑒𝑙𝑒𝑛𝑡𝑒 𝑦 𝐵𝑢𝑒𝑛𝑜)〗/2) </a:t>
              </a:r>
              <a:endParaRPr lang="es-CO" sz="1100"/>
            </a:p>
          </xdr:txBody>
        </xdr:sp>
      </mc:Fallback>
    </mc:AlternateContent>
    <xdr:clientData/>
  </xdr:oneCellAnchor>
  <xdr:oneCellAnchor>
    <xdr:from>
      <xdr:col>3</xdr:col>
      <xdr:colOff>47387</xdr:colOff>
      <xdr:row>8</xdr:row>
      <xdr:rowOff>234588</xdr:rowOff>
    </xdr:from>
    <xdr:ext cx="2897909" cy="266355"/>
    <mc:AlternateContent xmlns:mc="http://schemas.openxmlformats.org/markup-compatibility/2006" xmlns:a14="http://schemas.microsoft.com/office/drawing/2010/main">
      <mc:Choice Requires="a14">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5" name="CuadroTexto 4"/>
            <xdr:cNvSpPr txBox="1"/>
          </xdr:nvSpPr>
          <xdr:spPr>
            <a:xfrm>
              <a:off x="4458195" y="252058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12</xdr:row>
      <xdr:rowOff>190502</xdr:rowOff>
    </xdr:from>
    <xdr:ext cx="2897909" cy="266355"/>
    <mc:AlternateContent xmlns:mc="http://schemas.openxmlformats.org/markup-compatibility/2006" xmlns:a14="http://schemas.microsoft.com/office/drawing/2010/main">
      <mc:Choice Requires="a14">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3" name="CuadroTexto 82"/>
            <xdr:cNvSpPr txBox="1"/>
          </xdr:nvSpPr>
          <xdr:spPr>
            <a:xfrm>
              <a:off x="4440116" y="552450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33187</xdr:colOff>
      <xdr:row>18</xdr:row>
      <xdr:rowOff>249118</xdr:rowOff>
    </xdr:from>
    <xdr:ext cx="2897909" cy="266355"/>
    <mc:AlternateContent xmlns:mc="http://schemas.openxmlformats.org/markup-compatibility/2006" xmlns:a14="http://schemas.microsoft.com/office/drawing/2010/main">
      <mc:Choice Requires="a14">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4" name="CuadroTexto 83"/>
            <xdr:cNvSpPr txBox="1"/>
          </xdr:nvSpPr>
          <xdr:spPr>
            <a:xfrm>
              <a:off x="4437099" y="11791177"/>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36635</xdr:colOff>
      <xdr:row>21</xdr:row>
      <xdr:rowOff>183175</xdr:rowOff>
    </xdr:from>
    <xdr:ext cx="2897909" cy="266355"/>
    <mc:AlternateContent xmlns:mc="http://schemas.openxmlformats.org/markup-compatibility/2006" xmlns:a14="http://schemas.microsoft.com/office/drawing/2010/main">
      <mc:Choice Requires="a14">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5" name="CuadroTexto 84"/>
            <xdr:cNvSpPr txBox="1"/>
          </xdr:nvSpPr>
          <xdr:spPr>
            <a:xfrm>
              <a:off x="4447443" y="1408234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24</xdr:row>
      <xdr:rowOff>212483</xdr:rowOff>
    </xdr:from>
    <xdr:ext cx="2897909" cy="266355"/>
    <mc:AlternateContent xmlns:mc="http://schemas.openxmlformats.org/markup-compatibility/2006" xmlns:a14="http://schemas.microsoft.com/office/drawing/2010/main">
      <mc:Choice Requires="a14">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6" name="CuadroTexto 85"/>
            <xdr:cNvSpPr txBox="1"/>
          </xdr:nvSpPr>
          <xdr:spPr>
            <a:xfrm>
              <a:off x="4440116" y="16397656"/>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29309</xdr:colOff>
      <xdr:row>31</xdr:row>
      <xdr:rowOff>183175</xdr:rowOff>
    </xdr:from>
    <xdr:ext cx="2897909" cy="266355"/>
    <mc:AlternateContent xmlns:mc="http://schemas.openxmlformats.org/markup-compatibility/2006" xmlns:a14="http://schemas.microsoft.com/office/drawing/2010/main">
      <mc:Choice Requires="a14">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7" name="CuadroTexto 86"/>
            <xdr:cNvSpPr txBox="1"/>
          </xdr:nvSpPr>
          <xdr:spPr>
            <a:xfrm>
              <a:off x="4440117" y="23343579"/>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34</xdr:row>
      <xdr:rowOff>219810</xdr:rowOff>
    </xdr:from>
    <xdr:ext cx="2897909" cy="266355"/>
    <mc:AlternateContent xmlns:mc="http://schemas.openxmlformats.org/markup-compatibility/2006" xmlns:a14="http://schemas.microsoft.com/office/drawing/2010/main">
      <mc:Choice Requires="a14">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8" name="CuadroTexto 87"/>
            <xdr:cNvSpPr txBox="1"/>
          </xdr:nvSpPr>
          <xdr:spPr>
            <a:xfrm>
              <a:off x="4440116" y="256662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38</xdr:row>
      <xdr:rowOff>212483</xdr:rowOff>
    </xdr:from>
    <xdr:ext cx="2897909" cy="266355"/>
    <mc:AlternateContent xmlns:mc="http://schemas.openxmlformats.org/markup-compatibility/2006" xmlns:a14="http://schemas.microsoft.com/office/drawing/2010/main">
      <mc:Choice Requires="a14">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89" name="CuadroTexto 88"/>
            <xdr:cNvSpPr txBox="1"/>
          </xdr:nvSpPr>
          <xdr:spPr>
            <a:xfrm>
              <a:off x="4440116" y="28919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21981</xdr:colOff>
      <xdr:row>41</xdr:row>
      <xdr:rowOff>197829</xdr:rowOff>
    </xdr:from>
    <xdr:ext cx="2897909" cy="266355"/>
    <mc:AlternateContent xmlns:mc="http://schemas.openxmlformats.org/markup-compatibility/2006" xmlns:a14="http://schemas.microsoft.com/office/drawing/2010/main">
      <mc:Choice Requires="a14">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0" name="CuadroTexto 89"/>
            <xdr:cNvSpPr txBox="1"/>
          </xdr:nvSpPr>
          <xdr:spPr>
            <a:xfrm>
              <a:off x="4432789" y="31190714"/>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44</xdr:row>
      <xdr:rowOff>183175</xdr:rowOff>
    </xdr:from>
    <xdr:ext cx="2897909" cy="266355"/>
    <mc:AlternateContent xmlns:mc="http://schemas.openxmlformats.org/markup-compatibility/2006" xmlns:a14="http://schemas.microsoft.com/office/drawing/2010/main">
      <mc:Choice Requires="a14">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1" name="CuadroTexto 90"/>
            <xdr:cNvSpPr txBox="1"/>
          </xdr:nvSpPr>
          <xdr:spPr>
            <a:xfrm>
              <a:off x="4440116" y="33462060"/>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47</xdr:row>
      <xdr:rowOff>212483</xdr:rowOff>
    </xdr:from>
    <xdr:ext cx="2897909" cy="266355"/>
    <mc:AlternateContent xmlns:mc="http://schemas.openxmlformats.org/markup-compatibility/2006" xmlns:a14="http://schemas.microsoft.com/office/drawing/2010/main">
      <mc:Choice Requires="a14">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2" name="CuadroTexto 91"/>
            <xdr:cNvSpPr txBox="1"/>
          </xdr:nvSpPr>
          <xdr:spPr>
            <a:xfrm>
              <a:off x="4440116" y="35777368"/>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51</xdr:row>
      <xdr:rowOff>227137</xdr:rowOff>
    </xdr:from>
    <xdr:ext cx="2897909" cy="266355"/>
    <mc:AlternateContent xmlns:mc="http://schemas.openxmlformats.org/markup-compatibility/2006" xmlns:a14="http://schemas.microsoft.com/office/drawing/2010/main">
      <mc:Choice Requires="a14">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3" name="CuadroTexto 92"/>
            <xdr:cNvSpPr txBox="1"/>
          </xdr:nvSpPr>
          <xdr:spPr>
            <a:xfrm>
              <a:off x="4440116" y="39221022"/>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29308</xdr:colOff>
      <xdr:row>54</xdr:row>
      <xdr:rowOff>197829</xdr:rowOff>
    </xdr:from>
    <xdr:ext cx="2897909" cy="266355"/>
    <mc:AlternateContent xmlns:mc="http://schemas.openxmlformats.org/markup-compatibility/2006" xmlns:a14="http://schemas.microsoft.com/office/drawing/2010/main">
      <mc:Choice Requires="a14">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𝐸𝑗𝑒𝑐𝑢𝑐𝑖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𝑝𝑟𝑒𝑠𝑢𝑝𝑢𝑒𝑠𝑡𝑜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𝑖𝑛𝑣𝑒𝑟𝑠𝑖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𝑝𝑒𝑠𝑜𝑠</m:t>
                      </m:r>
                      <m:r>
                        <a:rPr lang="es-CO" sz="1100" b="0" i="1">
                          <a:latin typeface="Cambria Math" panose="02040503050406030204" pitchFamily="18" charset="0"/>
                        </a:rPr>
                        <m:t>)</m:t>
                      </m:r>
                    </m:num>
                    <m:den>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𝑑𝑒𝑙</m:t>
                      </m:r>
                      <m:r>
                        <a:rPr lang="es-CO" sz="1100" b="0" i="1">
                          <a:latin typeface="Cambria Math" panose="02040503050406030204" pitchFamily="18" charset="0"/>
                        </a:rPr>
                        <m:t> </m:t>
                      </m:r>
                      <m:r>
                        <a:rPr lang="es-CO" sz="1100" b="0" i="1">
                          <a:latin typeface="Cambria Math" panose="02040503050406030204" pitchFamily="18" charset="0"/>
                        </a:rPr>
                        <m:t>𝑃𝑟𝑒𝑠𝑢𝑝𝑢𝑒𝑠𝑡𝑜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𝐼𝑛𝑣𝑒𝑟𝑠𝑖</m:t>
                      </m:r>
                      <m:r>
                        <a:rPr lang="es-CO" sz="1100" b="0" i="1">
                          <a:latin typeface="Cambria Math" panose="02040503050406030204" pitchFamily="18" charset="0"/>
                        </a:rPr>
                        <m:t>ó</m:t>
                      </m:r>
                      <m:r>
                        <a:rPr lang="es-CO" sz="1100" b="0" i="1">
                          <a:latin typeface="Cambria Math" panose="02040503050406030204" pitchFamily="18" charset="0"/>
                        </a:rPr>
                        <m:t>𝑛</m:t>
                      </m:r>
                    </m:den>
                  </m:f>
                </m:oMath>
              </a14:m>
              <a:r>
                <a:rPr lang="es-CO" sz="1100"/>
                <a:t>x 100%</a:t>
              </a:r>
            </a:p>
          </xdr:txBody>
        </xdr:sp>
      </mc:Choice>
      <mc:Fallback xmlns="">
        <xdr:sp macro="" textlink="">
          <xdr:nvSpPr>
            <xdr:cNvPr id="94" name="CuadroTexto 93"/>
            <xdr:cNvSpPr txBox="1"/>
          </xdr:nvSpPr>
          <xdr:spPr>
            <a:xfrm>
              <a:off x="4440116" y="41507021"/>
              <a:ext cx="2897909" cy="266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𝐸𝑗𝑒𝑐𝑢𝑐𝑖ó𝑛 𝑑𝑒𝑙 𝑝𝑟𝑒𝑠𝑢𝑝𝑢𝑒𝑠𝑡𝑜 𝑑𝑒 𝑖𝑛𝑣𝑒𝑟𝑠𝑖ó𝑛 (𝑝𝑒𝑠𝑜𝑠))/(𝑇𝑜𝑡𝑎𝑙 𝑑𝑒𝑙 𝑃𝑟𝑒𝑠𝑢𝑝𝑢𝑒𝑠𝑡𝑜 𝑑𝑒 𝐼𝑛𝑣𝑒𝑟𝑠𝑖ó𝑛)</a:t>
              </a:r>
              <a:r>
                <a:rPr lang="es-CO" sz="1100"/>
                <a:t>x 100%</a:t>
              </a:r>
            </a:p>
          </xdr:txBody>
        </xdr:sp>
      </mc:Fallback>
    </mc:AlternateContent>
    <xdr:clientData/>
  </xdr:oneCellAnchor>
  <xdr:oneCellAnchor>
    <xdr:from>
      <xdr:col>3</xdr:col>
      <xdr:colOff>60574</xdr:colOff>
      <xdr:row>9</xdr:row>
      <xdr:rowOff>233129</xdr:rowOff>
    </xdr:from>
    <xdr:ext cx="2856679" cy="218393"/>
    <mc:AlternateContent xmlns:mc="http://schemas.openxmlformats.org/markup-compatibility/2006" xmlns:a14="http://schemas.microsoft.com/office/drawing/2010/main">
      <mc:Choice Requires="a14">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5" name="CuadroTexto 94"/>
            <xdr:cNvSpPr txBox="1"/>
          </xdr:nvSpPr>
          <xdr:spPr>
            <a:xfrm>
              <a:off x="4471382" y="32811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13</xdr:row>
      <xdr:rowOff>205156</xdr:rowOff>
    </xdr:from>
    <xdr:ext cx="2856679" cy="218393"/>
    <mc:AlternateContent xmlns:mc="http://schemas.openxmlformats.org/markup-compatibility/2006" xmlns:a14="http://schemas.microsoft.com/office/drawing/2010/main">
      <mc:Choice Requires="a14">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6" name="CuadroTexto 95"/>
            <xdr:cNvSpPr txBox="1"/>
          </xdr:nvSpPr>
          <xdr:spPr>
            <a:xfrm>
              <a:off x="4454770" y="6301156"/>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19</xdr:row>
      <xdr:rowOff>241791</xdr:rowOff>
    </xdr:from>
    <xdr:ext cx="2856679" cy="218393"/>
    <mc:AlternateContent xmlns:mc="http://schemas.openxmlformats.org/markup-compatibility/2006" xmlns:a14="http://schemas.microsoft.com/office/drawing/2010/main">
      <mc:Choice Requires="a14">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7" name="CuadroTexto 96"/>
            <xdr:cNvSpPr txBox="1"/>
          </xdr:nvSpPr>
          <xdr:spPr>
            <a:xfrm>
              <a:off x="4454770" y="12609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22</xdr:row>
      <xdr:rowOff>190502</xdr:rowOff>
    </xdr:from>
    <xdr:ext cx="2856679" cy="218393"/>
    <mc:AlternateContent xmlns:mc="http://schemas.openxmlformats.org/markup-compatibility/2006" xmlns:a14="http://schemas.microsoft.com/office/drawing/2010/main">
      <mc:Choice Requires="a14">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8" name="CuadroTexto 97"/>
            <xdr:cNvSpPr txBox="1"/>
          </xdr:nvSpPr>
          <xdr:spPr>
            <a:xfrm>
              <a:off x="4447443" y="1485167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36635</xdr:colOff>
      <xdr:row>25</xdr:row>
      <xdr:rowOff>234464</xdr:rowOff>
    </xdr:from>
    <xdr:ext cx="2856679" cy="218393"/>
    <mc:AlternateContent xmlns:mc="http://schemas.openxmlformats.org/markup-compatibility/2006" xmlns:a14="http://schemas.microsoft.com/office/drawing/2010/main">
      <mc:Choice Requires="a14">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99" name="CuadroTexto 98"/>
            <xdr:cNvSpPr txBox="1"/>
          </xdr:nvSpPr>
          <xdr:spPr>
            <a:xfrm>
              <a:off x="4447443" y="1718163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32</xdr:row>
      <xdr:rowOff>241791</xdr:rowOff>
    </xdr:from>
    <xdr:ext cx="2856679" cy="218393"/>
    <mc:AlternateContent xmlns:mc="http://schemas.openxmlformats.org/markup-compatibility/2006" xmlns:a14="http://schemas.microsoft.com/office/drawing/2010/main">
      <mc:Choice Requires="a14">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0" name="CuadroTexto 99"/>
            <xdr:cNvSpPr txBox="1"/>
          </xdr:nvSpPr>
          <xdr:spPr>
            <a:xfrm>
              <a:off x="4454770" y="241641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35</xdr:row>
      <xdr:rowOff>256445</xdr:rowOff>
    </xdr:from>
    <xdr:ext cx="2856679" cy="218393"/>
    <mc:AlternateContent xmlns:mc="http://schemas.openxmlformats.org/markup-compatibility/2006" xmlns:a14="http://schemas.microsoft.com/office/drawing/2010/main">
      <mc:Choice Requires="a14">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1" name="CuadroTexto 100"/>
            <xdr:cNvSpPr txBox="1"/>
          </xdr:nvSpPr>
          <xdr:spPr>
            <a:xfrm>
              <a:off x="4469424" y="264648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39</xdr:row>
      <xdr:rowOff>263772</xdr:rowOff>
    </xdr:from>
    <xdr:ext cx="2856679" cy="218393"/>
    <mc:AlternateContent xmlns:mc="http://schemas.openxmlformats.org/markup-compatibility/2006" xmlns:a14="http://schemas.microsoft.com/office/drawing/2010/main">
      <mc:Choice Requires="a14">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2" name="CuadroTexto 101"/>
            <xdr:cNvSpPr txBox="1"/>
          </xdr:nvSpPr>
          <xdr:spPr>
            <a:xfrm>
              <a:off x="4462097" y="29732657"/>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43962</xdr:colOff>
      <xdr:row>42</xdr:row>
      <xdr:rowOff>205156</xdr:rowOff>
    </xdr:from>
    <xdr:ext cx="2856679" cy="218393"/>
    <mc:AlternateContent xmlns:mc="http://schemas.openxmlformats.org/markup-compatibility/2006" xmlns:a14="http://schemas.microsoft.com/office/drawing/2010/main">
      <mc:Choice Requires="a14">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3" name="CuadroTexto 102"/>
            <xdr:cNvSpPr txBox="1"/>
          </xdr:nvSpPr>
          <xdr:spPr>
            <a:xfrm>
              <a:off x="4454770" y="31960041"/>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58616</xdr:colOff>
      <xdr:row>45</xdr:row>
      <xdr:rowOff>212483</xdr:rowOff>
    </xdr:from>
    <xdr:ext cx="2856679" cy="218393"/>
    <mc:AlternateContent xmlns:mc="http://schemas.openxmlformats.org/markup-compatibility/2006" xmlns:a14="http://schemas.microsoft.com/office/drawing/2010/main">
      <mc:Choice Requires="a14">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4" name="CuadroTexto 103"/>
            <xdr:cNvSpPr txBox="1"/>
          </xdr:nvSpPr>
          <xdr:spPr>
            <a:xfrm>
              <a:off x="4469424" y="34253368"/>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48</xdr:row>
      <xdr:rowOff>234464</xdr:rowOff>
    </xdr:from>
    <xdr:ext cx="2856679" cy="218393"/>
    <mc:AlternateContent xmlns:mc="http://schemas.openxmlformats.org/markup-compatibility/2006" xmlns:a14="http://schemas.microsoft.com/office/drawing/2010/main">
      <mc:Choice Requires="a14">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5" name="CuadroTexto 104"/>
            <xdr:cNvSpPr txBox="1"/>
          </xdr:nvSpPr>
          <xdr:spPr>
            <a:xfrm>
              <a:off x="4462097" y="3656134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52</xdr:row>
      <xdr:rowOff>219810</xdr:rowOff>
    </xdr:from>
    <xdr:ext cx="2856679" cy="218393"/>
    <mc:AlternateContent xmlns:mc="http://schemas.openxmlformats.org/markup-compatibility/2006" xmlns:a14="http://schemas.microsoft.com/office/drawing/2010/main">
      <mc:Choice Requires="a14">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6" name="CuadroTexto 105"/>
            <xdr:cNvSpPr txBox="1"/>
          </xdr:nvSpPr>
          <xdr:spPr>
            <a:xfrm>
              <a:off x="4462097" y="39975695"/>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51289</xdr:colOff>
      <xdr:row>55</xdr:row>
      <xdr:rowOff>227137</xdr:rowOff>
    </xdr:from>
    <xdr:ext cx="2856679" cy="218393"/>
    <mc:AlternateContent xmlns:mc="http://schemas.openxmlformats.org/markup-compatibility/2006" xmlns:a14="http://schemas.microsoft.com/office/drawing/2010/main">
      <mc:Choice Requires="a14">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900" i="1">
                          <a:latin typeface="Cambria Math" panose="02040503050406030204" pitchFamily="18" charset="0"/>
                        </a:rPr>
                      </m:ctrlPr>
                    </m:fPr>
                    <m:num>
                      <m:r>
                        <a:rPr lang="es-CO" sz="900" b="0" i="1">
                          <a:latin typeface="Cambria Math" panose="02040503050406030204" pitchFamily="18" charset="0"/>
                        </a:rPr>
                        <m:t>𝑁</m:t>
                      </m:r>
                      <m:r>
                        <a:rPr lang="es-CO" sz="900" b="0" i="1">
                          <a:latin typeface="Cambria Math" panose="02040503050406030204" pitchFamily="18" charset="0"/>
                        </a:rPr>
                        <m:t>° </m:t>
                      </m:r>
                      <m:r>
                        <a:rPr lang="es-CO" sz="900" b="0" i="1">
                          <a:latin typeface="Cambria Math" panose="02040503050406030204" pitchFamily="18" charset="0"/>
                        </a:rPr>
                        <m:t>𝑑𝑒</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r>
                        <a:rPr lang="es-CO" sz="900" b="0" i="1">
                          <a:latin typeface="Cambria Math" panose="02040503050406030204" pitchFamily="18" charset="0"/>
                        </a:rPr>
                        <m:t> (</m:t>
                      </m:r>
                      <m:r>
                        <a:rPr lang="es-CO" sz="900" b="0" i="1">
                          <a:latin typeface="Cambria Math" panose="02040503050406030204" pitchFamily="18" charset="0"/>
                        </a:rPr>
                        <m:t>𝑠𝑒𝑚</m:t>
                      </m:r>
                      <m:r>
                        <a:rPr lang="es-CO" sz="900" b="0" i="1">
                          <a:latin typeface="Cambria Math" panose="02040503050406030204" pitchFamily="18" charset="0"/>
                        </a:rPr>
                        <m:t>á</m:t>
                      </m:r>
                      <m:r>
                        <a:rPr lang="es-CO" sz="900" b="0" i="1">
                          <a:latin typeface="Cambria Math" panose="02040503050406030204" pitchFamily="18" charset="0"/>
                        </a:rPr>
                        <m:t>𝑓𝑜𝑟𝑜</m:t>
                      </m:r>
                      <m:r>
                        <a:rPr lang="es-CO" sz="900" b="0" i="1">
                          <a:latin typeface="Cambria Math" panose="02040503050406030204" pitchFamily="18" charset="0"/>
                        </a:rPr>
                        <m:t> </m:t>
                      </m:r>
                      <m:r>
                        <a:rPr lang="es-CO" sz="900" b="0" i="1">
                          <a:latin typeface="Cambria Math" panose="02040503050406030204" pitchFamily="18" charset="0"/>
                        </a:rPr>
                        <m:t>𝑠𝑜𝑏𝑟𝑒𝑠𝑎𝑙𝑖𝑒𝑛𝑡𝑒</m:t>
                      </m:r>
                      <m:r>
                        <a:rPr lang="es-CO" sz="900" b="0" i="1">
                          <a:latin typeface="Cambria Math" panose="02040503050406030204" pitchFamily="18" charset="0"/>
                        </a:rPr>
                        <m:t> </m:t>
                      </m:r>
                      <m:r>
                        <a:rPr lang="es-CO" sz="900" b="0" i="1">
                          <a:latin typeface="Cambria Math" panose="02040503050406030204" pitchFamily="18" charset="0"/>
                        </a:rPr>
                        <m:t>𝑦</m:t>
                      </m:r>
                      <m:r>
                        <a:rPr lang="es-CO" sz="900" b="0" i="1">
                          <a:latin typeface="Cambria Math" panose="02040503050406030204" pitchFamily="18" charset="0"/>
                        </a:rPr>
                        <m:t> </m:t>
                      </m:r>
                      <m:r>
                        <a:rPr lang="es-CO" sz="900" b="0" i="1">
                          <a:latin typeface="Cambria Math" panose="02040503050406030204" pitchFamily="18" charset="0"/>
                        </a:rPr>
                        <m:t>𝑠𝑎𝑡𝑖𝑠𝑓𝑎𝑐𝑡𝑜𝑟𝑖𝑜</m:t>
                      </m:r>
                      <m:r>
                        <a:rPr lang="es-CO" sz="900" b="0" i="1">
                          <a:latin typeface="Cambria Math" panose="02040503050406030204" pitchFamily="18" charset="0"/>
                        </a:rPr>
                        <m:t>)</m:t>
                      </m:r>
                    </m:num>
                    <m:den>
                      <m:r>
                        <a:rPr lang="es-CO" sz="900" b="0" i="1">
                          <a:latin typeface="Cambria Math" panose="02040503050406030204" pitchFamily="18" charset="0"/>
                        </a:rPr>
                        <m:t>𝑇𝑜𝑡𝑎𝑙</m:t>
                      </m:r>
                      <m:r>
                        <a:rPr lang="es-CO" sz="900" b="0" i="1">
                          <a:latin typeface="Cambria Math" panose="02040503050406030204" pitchFamily="18" charset="0"/>
                        </a:rPr>
                        <m:t> </m:t>
                      </m:r>
                      <m:r>
                        <a:rPr lang="es-CO" sz="900" b="0" i="1">
                          <a:latin typeface="Cambria Math" panose="02040503050406030204" pitchFamily="18" charset="0"/>
                        </a:rPr>
                        <m:t>𝑑𝑒𝑙</m:t>
                      </m:r>
                      <m:r>
                        <a:rPr lang="es-CO" sz="900" b="0" i="1">
                          <a:latin typeface="Cambria Math" panose="02040503050406030204" pitchFamily="18" charset="0"/>
                        </a:rPr>
                        <m:t> </m:t>
                      </m:r>
                      <m:r>
                        <a:rPr lang="es-CO" sz="900" b="0" i="1">
                          <a:latin typeface="Cambria Math" panose="02040503050406030204" pitchFamily="18" charset="0"/>
                        </a:rPr>
                        <m:t>𝑚𝑒𝑡𝑎𝑠</m:t>
                      </m:r>
                      <m:r>
                        <a:rPr lang="es-CO" sz="900" b="0" i="1">
                          <a:latin typeface="Cambria Math" panose="02040503050406030204" pitchFamily="18" charset="0"/>
                        </a:rPr>
                        <m:t> </m:t>
                      </m:r>
                      <m:r>
                        <a:rPr lang="es-CO" sz="900" b="0" i="1">
                          <a:latin typeface="Cambria Math" panose="02040503050406030204" pitchFamily="18" charset="0"/>
                        </a:rPr>
                        <m:t>𝑓</m:t>
                      </m:r>
                      <m:r>
                        <a:rPr lang="es-CO" sz="900" b="0" i="1">
                          <a:latin typeface="Cambria Math" panose="02040503050406030204" pitchFamily="18" charset="0"/>
                        </a:rPr>
                        <m:t>í</m:t>
                      </m:r>
                      <m:r>
                        <a:rPr lang="es-CO" sz="900" b="0" i="1">
                          <a:latin typeface="Cambria Math" panose="02040503050406030204" pitchFamily="18" charset="0"/>
                        </a:rPr>
                        <m:t>𝑠𝑖𝑐𝑎𝑠</m:t>
                      </m:r>
                    </m:den>
                  </m:f>
                </m:oMath>
              </a14:m>
              <a:r>
                <a:rPr lang="es-CO" sz="900"/>
                <a:t>x 100%</a:t>
              </a:r>
            </a:p>
          </xdr:txBody>
        </xdr:sp>
      </mc:Choice>
      <mc:Fallback xmlns="">
        <xdr:sp macro="" textlink="">
          <xdr:nvSpPr>
            <xdr:cNvPr id="107" name="CuadroTexto 106"/>
            <xdr:cNvSpPr txBox="1"/>
          </xdr:nvSpPr>
          <xdr:spPr>
            <a:xfrm>
              <a:off x="4462097" y="42298329"/>
              <a:ext cx="2856679" cy="21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900" i="0">
                  <a:latin typeface="Cambria Math" panose="02040503050406030204" pitchFamily="18" charset="0"/>
                </a:rPr>
                <a:t>(</a:t>
              </a:r>
              <a:r>
                <a:rPr lang="es-CO" sz="900" b="0" i="0">
                  <a:latin typeface="Cambria Math" panose="02040503050406030204" pitchFamily="18" charset="0"/>
                </a:rPr>
                <a:t>𝑁° 𝑑𝑒 𝑚𝑒𝑡𝑎𝑠 𝑓í𝑠𝑖𝑐𝑎𝑠 (𝑠𝑒𝑚á𝑓𝑜𝑟𝑜 𝑠𝑜𝑏𝑟𝑒𝑠𝑎𝑙𝑖𝑒𝑛𝑡𝑒 𝑦 𝑠𝑎𝑡𝑖𝑠𝑓𝑎𝑐𝑡𝑜𝑟𝑖𝑜))/(𝑇𝑜𝑡𝑎𝑙 𝑑𝑒𝑙 𝑚𝑒𝑡𝑎𝑠 𝑓í𝑠𝑖𝑐𝑎𝑠)</a:t>
              </a:r>
              <a:r>
                <a:rPr lang="es-CO" sz="900"/>
                <a:t>x 100%</a:t>
              </a:r>
            </a:p>
          </xdr:txBody>
        </xdr:sp>
      </mc:Fallback>
    </mc:AlternateContent>
    <xdr:clientData/>
  </xdr:oneCellAnchor>
  <xdr:oneCellAnchor>
    <xdr:from>
      <xdr:col>3</xdr:col>
      <xdr:colOff>31092</xdr:colOff>
      <xdr:row>10</xdr:row>
      <xdr:rowOff>202362</xdr:rowOff>
    </xdr:from>
    <xdr:ext cx="2894447" cy="180947"/>
    <mc:AlternateContent xmlns:mc="http://schemas.openxmlformats.org/markup-compatibility/2006" xmlns:a14="http://schemas.microsoft.com/office/drawing/2010/main">
      <mc:Choice Requires="a14">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750" i="1">
                          <a:latin typeface="Cambria Math" panose="02040503050406030204" pitchFamily="18" charset="0"/>
                        </a:rPr>
                      </m:ctrlPr>
                    </m:fPr>
                    <m:num>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𝑓𝑖𝑠𝑐𝑎𝑙</m:t>
                      </m:r>
                      <m:r>
                        <a:rPr lang="es-CO" sz="750" b="0" i="1">
                          <a:latin typeface="Cambria Math" panose="02040503050406030204" pitchFamily="18" charset="0"/>
                        </a:rPr>
                        <m:t> </m:t>
                      </m:r>
                      <m:r>
                        <a:rPr lang="es-CO" sz="750" b="0" i="1">
                          <a:latin typeface="Cambria Math" panose="02040503050406030204" pitchFamily="18" charset="0"/>
                        </a:rPr>
                        <m:t>𝑐𝑜𝑛</m:t>
                      </m:r>
                      <m:r>
                        <a:rPr lang="es-CO" sz="750" b="0" i="1">
                          <a:latin typeface="Cambria Math" panose="02040503050406030204" pitchFamily="18" charset="0"/>
                        </a:rPr>
                        <m:t> </m:t>
                      </m:r>
                      <m:r>
                        <a:rPr lang="es-CO" sz="750" b="0" i="1">
                          <a:latin typeface="Cambria Math" panose="02040503050406030204" pitchFamily="18" charset="0"/>
                        </a:rPr>
                        <m:t>𝑐𝑢𝑚𝑝𝑙𝑖𝑚𝑖𝑒𝑛𝑡𝑜</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𝑎𝑐𝑢𝑒𝑟𝑑𝑜</m:t>
                      </m:r>
                      <m:r>
                        <a:rPr lang="es-CO" sz="750" b="0" i="1">
                          <a:latin typeface="Cambria Math" panose="02040503050406030204" pitchFamily="18" charset="0"/>
                        </a:rPr>
                        <m:t> </m:t>
                      </m:r>
                      <m:r>
                        <a:rPr lang="es-CO" sz="750" b="0" i="1">
                          <a:latin typeface="Cambria Math" panose="02040503050406030204" pitchFamily="18" charset="0"/>
                        </a:rPr>
                        <m:t>𝑎</m:t>
                      </m:r>
                      <m:r>
                        <a:rPr lang="es-CO" sz="750" b="0" i="1">
                          <a:latin typeface="Cambria Math" panose="02040503050406030204" pitchFamily="18" charset="0"/>
                        </a:rPr>
                        <m:t> </m:t>
                      </m:r>
                      <m:r>
                        <a:rPr lang="es-CO" sz="750" b="0" i="1">
                          <a:latin typeface="Cambria Math" panose="02040503050406030204" pitchFamily="18" charset="0"/>
                        </a:rPr>
                        <m:t>𝑙𝑎</m:t>
                      </m:r>
                      <m:r>
                        <a:rPr lang="es-CO" sz="750" b="0" i="1">
                          <a:latin typeface="Cambria Math" panose="02040503050406030204" pitchFamily="18" charset="0"/>
                        </a:rPr>
                        <m:t> </m:t>
                      </m:r>
                      <m:r>
                        <a:rPr lang="es-CO" sz="750" b="0" i="1">
                          <a:latin typeface="Cambria Math" panose="02040503050406030204" pitchFamily="18" charset="0"/>
                        </a:rPr>
                        <m:t>𝑙𝑒𝑦</m:t>
                      </m:r>
                    </m:num>
                    <m:den>
                      <m:r>
                        <a:rPr lang="es-CO" sz="750" b="0" i="1">
                          <a:latin typeface="Cambria Math" panose="02040503050406030204" pitchFamily="18" charset="0"/>
                        </a:rPr>
                        <m:t>𝑁</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𝑖𝑛𝑑𝑖𝑐𝑎𝑑𝑜𝑟𝑒𝑠</m:t>
                      </m:r>
                      <m:r>
                        <a:rPr lang="es-CO" sz="750" b="0" i="1">
                          <a:latin typeface="Cambria Math" panose="02040503050406030204" pitchFamily="18" charset="0"/>
                        </a:rPr>
                        <m:t> </m:t>
                      </m:r>
                      <m:r>
                        <a:rPr lang="es-CO" sz="750" b="0" i="1">
                          <a:latin typeface="Cambria Math" panose="02040503050406030204" pitchFamily="18" charset="0"/>
                        </a:rPr>
                        <m:t>𝑑𝑒</m:t>
                      </m:r>
                      <m:r>
                        <a:rPr lang="es-CO" sz="750" b="0" i="1">
                          <a:latin typeface="Cambria Math" panose="02040503050406030204" pitchFamily="18" charset="0"/>
                        </a:rPr>
                        <m:t> </m:t>
                      </m:r>
                      <m:r>
                        <a:rPr lang="es-CO" sz="750" b="0" i="1">
                          <a:latin typeface="Cambria Math" panose="02040503050406030204" pitchFamily="18" charset="0"/>
                        </a:rPr>
                        <m:t>𝑑𝑖𝑠𝑐𝑖𝑝𝑙𝑖𝑛𝑎</m:t>
                      </m:r>
                      <m:r>
                        <a:rPr lang="es-CO" sz="750" b="0" i="1">
                          <a:latin typeface="Cambria Math" panose="02040503050406030204" pitchFamily="18" charset="0"/>
                        </a:rPr>
                        <m:t> </m:t>
                      </m:r>
                      <m:r>
                        <a:rPr lang="es-CO" sz="750" b="0" i="1">
                          <a:latin typeface="Cambria Math" panose="02040503050406030204" pitchFamily="18" charset="0"/>
                        </a:rPr>
                        <m:t>𝑓</m:t>
                      </m:r>
                      <m:r>
                        <a:rPr lang="es-CO" sz="750" b="0" i="1">
                          <a:latin typeface="Cambria Math" panose="02040503050406030204" pitchFamily="18" charset="0"/>
                        </a:rPr>
                        <m:t>í</m:t>
                      </m:r>
                      <m:r>
                        <a:rPr lang="es-CO" sz="750" b="0" i="1">
                          <a:latin typeface="Cambria Math" panose="02040503050406030204" pitchFamily="18" charset="0"/>
                        </a:rPr>
                        <m:t>𝑠𝑐𝑎𝑙</m:t>
                      </m:r>
                      <m:r>
                        <a:rPr lang="es-CO" sz="750" b="0" i="1">
                          <a:latin typeface="Cambria Math" panose="02040503050406030204" pitchFamily="18" charset="0"/>
                        </a:rPr>
                        <m:t> </m:t>
                      </m:r>
                      <m:r>
                        <a:rPr lang="es-CO" sz="750" b="0" i="1">
                          <a:latin typeface="Cambria Math" panose="02040503050406030204" pitchFamily="18" charset="0"/>
                        </a:rPr>
                        <m:t>𝑒𝑠𝑡𝑎𝑏𝑙𝑒𝑐𝑖𝑑𝑜𝑠</m:t>
                      </m:r>
                    </m:den>
                  </m:f>
                </m:oMath>
              </a14:m>
              <a:r>
                <a:rPr lang="es-CO" sz="750"/>
                <a:t>x 100%</a:t>
              </a:r>
            </a:p>
          </xdr:txBody>
        </xdr:sp>
      </mc:Choice>
      <mc:Fallback xmlns="">
        <xdr:sp macro="" textlink="">
          <xdr:nvSpPr>
            <xdr:cNvPr id="52" name="CuadroTexto 51"/>
            <xdr:cNvSpPr txBox="1"/>
          </xdr:nvSpPr>
          <xdr:spPr>
            <a:xfrm>
              <a:off x="4435004" y="4012362"/>
              <a:ext cx="2894447" cy="180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750" i="0">
                  <a:latin typeface="Cambria Math" panose="02040503050406030204" pitchFamily="18" charset="0"/>
                </a:rPr>
                <a:t>(</a:t>
              </a:r>
              <a:r>
                <a:rPr lang="es-CO" sz="750" b="0" i="0">
                  <a:latin typeface="Cambria Math" panose="02040503050406030204" pitchFamily="18" charset="0"/>
                </a:rPr>
                <a:t>𝑁° 𝑑𝑒 𝑖𝑛𝑑𝑖𝑐𝑎𝑑𝑜𝑟𝑒𝑠 𝑑𝑒 𝑑𝑖𝑠𝑐𝑖𝑝𝑙𝑖𝑛𝑎 𝑓𝑖𝑠𝑐𝑎𝑙 𝑐𝑜𝑛 𝑐𝑢𝑚𝑝𝑙𝑖𝑚𝑖𝑒𝑛𝑡𝑜 𝑑𝑒 𝑎𝑐𝑢𝑒𝑟𝑑𝑜 𝑎 𝑙𝑎 𝑙𝑒𝑦)/(𝑁° 𝑑𝑒 𝑖𝑛𝑑𝑖𝑐𝑎𝑑𝑜𝑟𝑒𝑠 𝑑𝑒 𝑑𝑖𝑠𝑐𝑖𝑝𝑙𝑖𝑛𝑎 𝑓í𝑠𝑐𝑎𝑙 𝑒𝑠𝑡𝑎𝑏𝑙𝑒𝑐𝑖𝑑𝑜𝑠)</a:t>
              </a:r>
              <a:r>
                <a:rPr lang="es-CO" sz="750"/>
                <a:t>x 100%</a:t>
              </a:r>
            </a:p>
          </xdr:txBody>
        </xdr:sp>
      </mc:Fallback>
    </mc:AlternateContent>
    <xdr:clientData/>
  </xdr:oneCellAnchor>
  <xdr:oneCellAnchor>
    <xdr:from>
      <xdr:col>3</xdr:col>
      <xdr:colOff>201026</xdr:colOff>
      <xdr:row>15</xdr:row>
      <xdr:rowOff>870447</xdr:rowOff>
    </xdr:from>
    <xdr:ext cx="2487925" cy="289566"/>
    <mc:AlternateContent xmlns:mc="http://schemas.openxmlformats.org/markup-compatibility/2006" xmlns:a14="http://schemas.microsoft.com/office/drawing/2010/main">
      <mc:Choice Requires="a14">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𝑎𝑐𝑐𝑖𝑜𝑛𝑒𝑠</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𝑚𝑒𝑗𝑜𝑟𝑎</m:t>
                      </m:r>
                      <m:r>
                        <a:rPr lang="es-CO" sz="1200" b="0" i="1">
                          <a:latin typeface="Cambria Math" panose="02040503050406030204" pitchFamily="18" charset="0"/>
                        </a:rPr>
                        <m:t> </m:t>
                      </m:r>
                      <m:r>
                        <a:rPr lang="es-CO" sz="1200" b="0" i="1">
                          <a:latin typeface="Cambria Math" panose="02040503050406030204" pitchFamily="18" charset="0"/>
                        </a:rPr>
                        <m:t>𝑠𝑢𝑠𝑐𝑟𝑖𝑡𝑎𝑠</m:t>
                      </m:r>
                    </m:den>
                  </m:f>
                </m:oMath>
              </a14:m>
              <a:r>
                <a:rPr lang="es-CO" sz="1200"/>
                <a:t>x 100%</a:t>
              </a:r>
            </a:p>
          </xdr:txBody>
        </xdr:sp>
      </mc:Choice>
      <mc:Fallback xmlns="">
        <xdr:sp macro="" textlink="">
          <xdr:nvSpPr>
            <xdr:cNvPr id="53" name="CuadroTexto 52"/>
            <xdr:cNvSpPr txBox="1"/>
          </xdr:nvSpPr>
          <xdr:spPr>
            <a:xfrm>
              <a:off x="4599844" y="8490447"/>
              <a:ext cx="2487925" cy="289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𝑎𝑐𝑐𝑖𝑜𝑛𝑒𝑠 𝑑𝑒 𝑚𝑒𝑗𝑜𝑟𝑎 𝑒𝑗𝑒𝑐𝑢𝑡𝑎𝑑𝑎𝑠)/(𝑁° 𝑑𝑒 𝑎𝑐𝑐𝑖𝑜𝑛𝑒𝑠 𝑑𝑒 𝑚𝑒𝑗𝑜𝑟𝑎 𝑠𝑢𝑠𝑐𝑟𝑖𝑡𝑎𝑠)</a:t>
              </a:r>
              <a:r>
                <a:rPr lang="es-CO" sz="1200"/>
                <a:t>x 100%</a:t>
              </a:r>
            </a:p>
          </xdr:txBody>
        </xdr:sp>
      </mc:Fallback>
    </mc:AlternateContent>
    <xdr:clientData/>
  </xdr:oneCellAnchor>
  <xdr:oneCellAnchor>
    <xdr:from>
      <xdr:col>3</xdr:col>
      <xdr:colOff>310231</xdr:colOff>
      <xdr:row>28</xdr:row>
      <xdr:rowOff>357995</xdr:rowOff>
    </xdr:from>
    <xdr:ext cx="2266261" cy="289759"/>
    <mc:AlternateContent xmlns:mc="http://schemas.openxmlformats.org/markup-compatibility/2006" xmlns:a14="http://schemas.microsoft.com/office/drawing/2010/main">
      <mc:Choice Requires="a14">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4" name="CuadroTexto 53"/>
            <xdr:cNvSpPr txBox="1"/>
          </xdr:nvSpPr>
          <xdr:spPr>
            <a:xfrm>
              <a:off x="4720306" y="20084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300706</xdr:colOff>
      <xdr:row>29</xdr:row>
      <xdr:rowOff>357995</xdr:rowOff>
    </xdr:from>
    <xdr:ext cx="2266261" cy="289759"/>
    <mc:AlternateContent xmlns:mc="http://schemas.openxmlformats.org/markup-compatibility/2006" xmlns:a14="http://schemas.microsoft.com/office/drawing/2010/main">
      <mc:Choice Requires="a14">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200" i="1">
                          <a:latin typeface="Cambria Math" panose="02040503050406030204" pitchFamily="18" charset="0"/>
                        </a:rPr>
                      </m:ctrlPr>
                    </m:fPr>
                    <m:num>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𝑎𝑐𝑡𝑖𝑣𝑖𝑎𝑑𝑒𝑠</m:t>
                      </m:r>
                      <m:r>
                        <a:rPr lang="es-CO" sz="1200" b="0" i="1">
                          <a:latin typeface="Cambria Math" panose="02040503050406030204" pitchFamily="18" charset="0"/>
                        </a:rPr>
                        <m:t> </m:t>
                      </m:r>
                      <m:r>
                        <a:rPr lang="es-CO" sz="1200" b="0" i="1">
                          <a:latin typeface="Cambria Math" panose="02040503050406030204" pitchFamily="18" charset="0"/>
                        </a:rPr>
                        <m:t>𝑒𝑗𝑒𝑐𝑢𝑡𝑎𝑑𝑎𝑠</m:t>
                      </m:r>
                      <m:r>
                        <a:rPr lang="es-CO" sz="1200" b="0" i="1">
                          <a:latin typeface="Cambria Math" panose="02040503050406030204" pitchFamily="18" charset="0"/>
                        </a:rPr>
                        <m:t> </m:t>
                      </m:r>
                    </m:num>
                    <m:den>
                      <m:r>
                        <a:rPr lang="es-CO" sz="1200" b="0" i="1">
                          <a:latin typeface="Cambria Math" panose="02040503050406030204" pitchFamily="18" charset="0"/>
                        </a:rPr>
                        <m:t>𝑁</m:t>
                      </m:r>
                      <m:r>
                        <a:rPr lang="es-CO" sz="1200" b="0" i="1">
                          <a:latin typeface="Cambria Math" panose="02040503050406030204" pitchFamily="18" charset="0"/>
                        </a:rPr>
                        <m:t>° </m:t>
                      </m:r>
                      <m:r>
                        <a:rPr lang="es-CO" sz="1200" b="0" i="1">
                          <a:latin typeface="Cambria Math" panose="02040503050406030204" pitchFamily="18" charset="0"/>
                        </a:rPr>
                        <m:t>𝑑𝑒</m:t>
                      </m:r>
                      <m:r>
                        <a:rPr lang="es-CO" sz="1200" b="0" i="1">
                          <a:latin typeface="Cambria Math" panose="02040503050406030204" pitchFamily="18" charset="0"/>
                        </a:rPr>
                        <m:t> </m:t>
                      </m:r>
                      <m:r>
                        <a:rPr lang="es-CO" sz="1200" b="0" i="1">
                          <a:latin typeface="Cambria Math" panose="02040503050406030204" pitchFamily="18" charset="0"/>
                        </a:rPr>
                        <m:t>𝑎𝑐𝑡𝑟𝑖𝑣𝑖𝑑𝑎𝑑𝑒𝑠</m:t>
                      </m:r>
                      <m:r>
                        <a:rPr lang="es-CO" sz="1200" b="0" i="1">
                          <a:latin typeface="Cambria Math" panose="02040503050406030204" pitchFamily="18" charset="0"/>
                        </a:rPr>
                        <m:t> </m:t>
                      </m:r>
                      <m:r>
                        <a:rPr lang="es-CO" sz="1200" b="0" i="1">
                          <a:latin typeface="Cambria Math" panose="02040503050406030204" pitchFamily="18" charset="0"/>
                        </a:rPr>
                        <m:t>𝑝𝑟𝑜𝑔𝑟𝑎𝑚𝑎𝑑𝑎𝑠</m:t>
                      </m:r>
                    </m:den>
                  </m:f>
                </m:oMath>
              </a14:m>
              <a:r>
                <a:rPr lang="es-CO" sz="1200"/>
                <a:t>x 100%</a:t>
              </a:r>
            </a:p>
          </xdr:txBody>
        </xdr:sp>
      </mc:Choice>
      <mc:Fallback xmlns="">
        <xdr:sp macro="" textlink="">
          <xdr:nvSpPr>
            <xdr:cNvPr id="55" name="CuadroTexto 54"/>
            <xdr:cNvSpPr txBox="1"/>
          </xdr:nvSpPr>
          <xdr:spPr>
            <a:xfrm>
              <a:off x="4710781" y="21227270"/>
              <a:ext cx="2266261" cy="289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200" i="0">
                  <a:latin typeface="Cambria Math" panose="02040503050406030204" pitchFamily="18" charset="0"/>
                </a:rPr>
                <a:t>(</a:t>
              </a:r>
              <a:r>
                <a:rPr lang="es-CO" sz="1200" b="0" i="0">
                  <a:latin typeface="Cambria Math" panose="02040503050406030204" pitchFamily="18" charset="0"/>
                </a:rPr>
                <a:t>𝑁° 𝑑𝑒  𝑎𝑐𝑡𝑖𝑣𝑖𝑎𝑑𝑒𝑠 𝑒𝑗𝑒𝑐𝑢𝑡𝑎𝑑𝑎𝑠 )/(𝑁° 𝑑𝑒 𝑎𝑐𝑡𝑟𝑖𝑣𝑖𝑑𝑎𝑑𝑒𝑠 𝑝𝑟𝑜𝑔𝑟𝑎𝑚𝑎𝑑𝑎𝑠)</a:t>
              </a:r>
              <a:r>
                <a:rPr lang="es-CO" sz="1200"/>
                <a:t>x 100%</a:t>
              </a:r>
            </a:p>
          </xdr:txBody>
        </xdr:sp>
      </mc:Fallback>
    </mc:AlternateContent>
    <xdr:clientData/>
  </xdr:oneCellAnchor>
  <xdr:oneCellAnchor>
    <xdr:from>
      <xdr:col>3</xdr:col>
      <xdr:colOff>62581</xdr:colOff>
      <xdr:row>30</xdr:row>
      <xdr:rowOff>472295</xdr:rowOff>
    </xdr:from>
    <xdr:ext cx="2807435" cy="265522"/>
    <mc:AlternateContent xmlns:mc="http://schemas.openxmlformats.org/markup-compatibility/2006" xmlns:a14="http://schemas.microsoft.com/office/drawing/2010/main">
      <mc:Choice Requires="a14">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1100" i="1">
                          <a:latin typeface="Cambria Math" panose="02040503050406030204" pitchFamily="18" charset="0"/>
                        </a:rPr>
                      </m:ctrlPr>
                    </m:fPr>
                    <m:num>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𝑖𝑛𝑡𝑒𝑟𝑣𝑒𝑛𝑖𝑑𝑜𝑠</m:t>
                      </m:r>
                      <m:r>
                        <a:rPr lang="es-CO" sz="1100" b="0" i="1">
                          <a:latin typeface="Cambria Math" panose="02040503050406030204" pitchFamily="18" charset="0"/>
                        </a:rPr>
                        <m:t> </m:t>
                      </m:r>
                      <m:r>
                        <a:rPr lang="es-CO" sz="1100" b="0" i="1">
                          <a:latin typeface="Cambria Math" panose="02040503050406030204" pitchFamily="18" charset="0"/>
                        </a:rPr>
                        <m:t>𝑒𝑛</m:t>
                      </m:r>
                      <m:r>
                        <a:rPr lang="es-CO" sz="1100" b="0" i="1">
                          <a:latin typeface="Cambria Math" panose="02040503050406030204" pitchFamily="18" charset="0"/>
                        </a:rPr>
                        <m:t> </m:t>
                      </m:r>
                      <m:r>
                        <a:rPr lang="es-CO" sz="1100" b="0" i="1">
                          <a:latin typeface="Cambria Math" panose="02040503050406030204" pitchFamily="18" charset="0"/>
                        </a:rPr>
                        <m:t>𝑒𝑙</m:t>
                      </m:r>
                      <m:r>
                        <a:rPr lang="es-CO" sz="1100" b="0" i="1">
                          <a:latin typeface="Cambria Math" panose="02040503050406030204" pitchFamily="18" charset="0"/>
                        </a:rPr>
                        <m:t> </m:t>
                      </m:r>
                      <m:r>
                        <a:rPr lang="es-CO" sz="1100" b="0" i="1">
                          <a:latin typeface="Cambria Math" panose="02040503050406030204" pitchFamily="18" charset="0"/>
                        </a:rPr>
                        <m:t>𝑝𝑒𝑟𝑖𝑜𝑑𝑜</m:t>
                      </m:r>
                      <m:r>
                        <a:rPr lang="es-CO" sz="1100" b="0" i="1">
                          <a:latin typeface="Cambria Math" panose="02040503050406030204" pitchFamily="18" charset="0"/>
                        </a:rPr>
                        <m:t> </m:t>
                      </m:r>
                    </m:num>
                    <m:den>
                      <m:r>
                        <a:rPr lang="es-CO" sz="1100" b="0" i="1">
                          <a:latin typeface="Cambria Math" panose="02040503050406030204" pitchFamily="18" charset="0"/>
                        </a:rPr>
                        <m:t>𝑁</m:t>
                      </m:r>
                      <m:r>
                        <a:rPr lang="es-CO" sz="1100" b="0" i="1">
                          <a:latin typeface="Cambria Math" panose="02040503050406030204" pitchFamily="18" charset="0"/>
                        </a:rPr>
                        <m:t>° </m:t>
                      </m:r>
                      <m:r>
                        <a:rPr lang="es-CO" sz="1100" b="0" i="1">
                          <a:latin typeface="Cambria Math" panose="02040503050406030204" pitchFamily="18" charset="0"/>
                        </a:rPr>
                        <m:t>𝑇𝑜𝑡𝑎𝑙</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𝑝𝑒𝑙𝑖𝑔𝑟𝑜𝑠</m:t>
                      </m:r>
                      <m:r>
                        <a:rPr lang="es-CO" sz="1100" b="0" i="1">
                          <a:latin typeface="Cambria Math" panose="02040503050406030204" pitchFamily="18" charset="0"/>
                        </a:rPr>
                        <m:t> </m:t>
                      </m:r>
                      <m:r>
                        <a:rPr lang="es-CO" sz="1100" b="0" i="1">
                          <a:latin typeface="Cambria Math" panose="02040503050406030204" pitchFamily="18" charset="0"/>
                        </a:rPr>
                        <m:t>𝑖𝑑𝑒𝑛𝑡𝑖𝑓𝑖𝑐𝑎𝑑𝑜𝑠</m:t>
                      </m:r>
                      <m:r>
                        <a:rPr lang="es-CO" sz="1100" b="0" i="1">
                          <a:latin typeface="Cambria Math" panose="02040503050406030204" pitchFamily="18" charset="0"/>
                        </a:rPr>
                        <m:t> </m:t>
                      </m:r>
                    </m:den>
                  </m:f>
                </m:oMath>
              </a14:m>
              <a:r>
                <a:rPr lang="es-CO" sz="1100"/>
                <a:t>x 100%</a:t>
              </a:r>
            </a:p>
          </xdr:txBody>
        </xdr:sp>
      </mc:Choice>
      <mc:Fallback xmlns="">
        <xdr:sp macro="" textlink="">
          <xdr:nvSpPr>
            <xdr:cNvPr id="56" name="CuadroTexto 55"/>
            <xdr:cNvSpPr txBox="1"/>
          </xdr:nvSpPr>
          <xdr:spPr>
            <a:xfrm>
              <a:off x="4472656" y="22484570"/>
              <a:ext cx="2807435" cy="26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Cambria Math" panose="02040503050406030204" pitchFamily="18" charset="0"/>
                </a:rPr>
                <a:t>(</a:t>
              </a:r>
              <a:r>
                <a:rPr lang="es-CO" sz="1100" b="0" i="0">
                  <a:latin typeface="Cambria Math" panose="02040503050406030204" pitchFamily="18" charset="0"/>
                </a:rPr>
                <a:t>𝑁° 𝑇𝑜𝑡𝑎𝑙 𝑑𝑒 𝑝𝑒𝑙𝑖𝑔𝑟𝑜𝑠 𝑖𝑛𝑡𝑒𝑟𝑣𝑒𝑛𝑖𝑑𝑜𝑠 𝑒𝑛 𝑒𝑙 𝑝𝑒𝑟𝑖𝑜𝑑𝑜 )/(𝑁° 𝑇𝑜𝑡𝑎𝑙 𝑑𝑒 𝑝𝑒𝑙𝑖𝑔𝑟𝑜𝑠 𝑖𝑑𝑒𝑛𝑡𝑖𝑓𝑖𝑐𝑎𝑑𝑜𝑠 )</a:t>
              </a:r>
              <a:r>
                <a:rPr lang="es-CO" sz="1100"/>
                <a:t>x 100%</a:t>
              </a:r>
            </a:p>
          </xdr:txBody>
        </xdr:sp>
      </mc:Fallback>
    </mc:AlternateContent>
    <xdr:clientData/>
  </xdr:oneCellAnchor>
  <xdr:oneCellAnchor>
    <xdr:from>
      <xdr:col>3</xdr:col>
      <xdr:colOff>58616</xdr:colOff>
      <xdr:row>50</xdr:row>
      <xdr:rowOff>382468</xdr:rowOff>
    </xdr:from>
    <xdr:ext cx="2857898" cy="206275"/>
    <mc:AlternateContent xmlns:mc="http://schemas.openxmlformats.org/markup-compatibility/2006" xmlns:a14="http://schemas.microsoft.com/office/drawing/2010/main">
      <mc:Choice Requires="a14">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f>
                    <m:fPr>
                      <m:ctrlPr>
                        <a:rPr lang="es-CO" sz="850" i="1">
                          <a:latin typeface="Cambria Math" panose="02040503050406030204" pitchFamily="18" charset="0"/>
                        </a:rPr>
                      </m:ctrlPr>
                    </m:fPr>
                    <m:num>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𝑟𝑒𝑎𝑙𝑖𝑧𝑎𝑑𝑎𝑠</m:t>
                      </m:r>
                      <m:r>
                        <a:rPr lang="es-CO" sz="850" b="0" i="1">
                          <a:latin typeface="Cambria Math" panose="02040503050406030204" pitchFamily="18" charset="0"/>
                        </a:rPr>
                        <m:t> </m:t>
                      </m:r>
                      <m:r>
                        <a:rPr lang="es-CO" sz="850" b="0" i="1">
                          <a:latin typeface="Cambria Math" panose="02040503050406030204" pitchFamily="18" charset="0"/>
                        </a:rPr>
                        <m:t>𝑑𝑒𝑙</m:t>
                      </m:r>
                      <m:r>
                        <a:rPr lang="es-CO" sz="850" b="0" i="1">
                          <a:latin typeface="Cambria Math" panose="02040503050406030204" pitchFamily="18" charset="0"/>
                        </a:rPr>
                        <m:t> </m:t>
                      </m:r>
                      <m:r>
                        <a:rPr lang="es-CO" sz="850" b="0" i="1">
                          <a:latin typeface="Cambria Math" panose="02040503050406030204" pitchFamily="18" charset="0"/>
                        </a:rPr>
                        <m:t>𝑝𝑟𝑜𝑚𝑜𝑐𝑖</m:t>
                      </m:r>
                      <m:r>
                        <a:rPr lang="es-CO" sz="850" b="0" i="1">
                          <a:latin typeface="Cambria Math" panose="02040503050406030204" pitchFamily="18" charset="0"/>
                        </a:rPr>
                        <m:t>ó</m:t>
                      </m:r>
                      <m:r>
                        <a:rPr lang="es-CO" sz="850" b="0" i="1">
                          <a:latin typeface="Cambria Math" panose="02040503050406030204" pitchFamily="18" charset="0"/>
                        </a:rPr>
                        <m:t>𝑛</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𝑙𝑎</m:t>
                      </m:r>
                      <m:r>
                        <a:rPr lang="es-CO" sz="850" b="0" i="1">
                          <a:latin typeface="Cambria Math" panose="02040503050406030204" pitchFamily="18" charset="0"/>
                        </a:rPr>
                        <m:t> </m:t>
                      </m:r>
                      <m:r>
                        <a:rPr lang="es-CO" sz="850" b="0" i="1">
                          <a:latin typeface="Cambria Math" panose="02040503050406030204" pitchFamily="18" charset="0"/>
                        </a:rPr>
                        <m:t>𝑐𝑢𝑙𝑡𝑢𝑟𝑎</m:t>
                      </m:r>
                      <m:r>
                        <a:rPr lang="es-CO" sz="850" b="0" i="1">
                          <a:latin typeface="Cambria Math" panose="02040503050406030204" pitchFamily="18" charset="0"/>
                        </a:rPr>
                        <m:t> </m:t>
                      </m:r>
                      <m:r>
                        <a:rPr lang="es-CO" sz="850" b="0" i="1">
                          <a:latin typeface="Cambria Math" panose="02040503050406030204" pitchFamily="18" charset="0"/>
                        </a:rPr>
                        <m:t>𝑎𝑚𝑏𝑖𝑒𝑛𝑡𝑎𝑙</m:t>
                      </m:r>
                    </m:num>
                    <m:den>
                      <m:r>
                        <a:rPr lang="es-CO" sz="850" b="0" i="1">
                          <a:latin typeface="Cambria Math" panose="02040503050406030204" pitchFamily="18" charset="0"/>
                        </a:rPr>
                        <m:t>𝑁</m:t>
                      </m:r>
                      <m:r>
                        <a:rPr lang="es-CO" sz="850" b="0" i="1">
                          <a:latin typeface="Cambria Math" panose="02040503050406030204" pitchFamily="18" charset="0"/>
                        </a:rPr>
                        <m:t>° </m:t>
                      </m:r>
                      <m:r>
                        <a:rPr lang="es-CO" sz="850" b="0" i="1">
                          <a:latin typeface="Cambria Math" panose="02040503050406030204" pitchFamily="18" charset="0"/>
                        </a:rPr>
                        <m:t>𝑑𝑒</m:t>
                      </m:r>
                      <m:r>
                        <a:rPr lang="es-CO" sz="850" b="0" i="1">
                          <a:latin typeface="Cambria Math" panose="02040503050406030204" pitchFamily="18" charset="0"/>
                        </a:rPr>
                        <m:t> </m:t>
                      </m:r>
                      <m:r>
                        <a:rPr lang="es-CO" sz="850" b="0" i="1">
                          <a:latin typeface="Cambria Math" panose="02040503050406030204" pitchFamily="18" charset="0"/>
                        </a:rPr>
                        <m:t>𝑎𝑐𝑐𝑖𝑜𝑛𝑒𝑠</m:t>
                      </m:r>
                      <m:r>
                        <a:rPr lang="es-CO" sz="850" b="0" i="1">
                          <a:latin typeface="Cambria Math" panose="02040503050406030204" pitchFamily="18" charset="0"/>
                        </a:rPr>
                        <m:t> </m:t>
                      </m:r>
                      <m:r>
                        <a:rPr lang="es-CO" sz="850" b="0" i="1">
                          <a:latin typeface="Cambria Math" panose="02040503050406030204" pitchFamily="18" charset="0"/>
                        </a:rPr>
                        <m:t>𝑝𝑟𝑜𝑔𝑟𝑎𝑚𝑎𝑑𝑎𝑠</m:t>
                      </m:r>
                    </m:den>
                  </m:f>
                </m:oMath>
              </a14:m>
              <a:r>
                <a:rPr lang="es-CO" sz="850"/>
                <a:t>x 100%</a:t>
              </a:r>
            </a:p>
          </xdr:txBody>
        </xdr:sp>
      </mc:Choice>
      <mc:Fallback xmlns="">
        <xdr:sp macro="" textlink="">
          <xdr:nvSpPr>
            <xdr:cNvPr id="57" name="CuadroTexto 56"/>
            <xdr:cNvSpPr txBox="1"/>
          </xdr:nvSpPr>
          <xdr:spPr>
            <a:xfrm>
              <a:off x="4468691" y="38225293"/>
              <a:ext cx="2857898" cy="2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850" i="0">
                  <a:latin typeface="Cambria Math" panose="02040503050406030204" pitchFamily="18" charset="0"/>
                </a:rPr>
                <a:t>(</a:t>
              </a:r>
              <a:r>
                <a:rPr lang="es-CO" sz="850" b="0" i="0">
                  <a:latin typeface="Cambria Math" panose="02040503050406030204" pitchFamily="18" charset="0"/>
                </a:rPr>
                <a:t>𝑁° 𝑑𝑒 𝑎𝑐𝑐𝑖𝑜𝑛𝑒𝑠 𝑟𝑒𝑎𝑙𝑖𝑧𝑎𝑑𝑎𝑠 𝑑𝑒𝑙 𝑝𝑟𝑜𝑚𝑜𝑐𝑖ó𝑛 𝑑𝑒 𝑙𝑎 𝑐𝑢𝑙𝑡𝑢𝑟𝑎 𝑎𝑚𝑏𝑖𝑒𝑛𝑡𝑎𝑙)/(𝑁° 𝑑𝑒 𝑎𝑐𝑐𝑖𝑜𝑛𝑒𝑠 𝑝𝑟𝑜𝑔𝑟𝑎𝑚𝑎𝑑𝑎𝑠)</a:t>
              </a:r>
              <a:r>
                <a:rPr lang="es-CO" sz="850"/>
                <a:t>x 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12</xdr:col>
      <xdr:colOff>57150</xdr:colOff>
      <xdr:row>22</xdr:row>
      <xdr:rowOff>47625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23</xdr:row>
      <xdr:rowOff>190499</xdr:rowOff>
    </xdr:from>
    <xdr:to>
      <xdr:col>11</xdr:col>
      <xdr:colOff>752474</xdr:colOff>
      <xdr:row>46</xdr:row>
      <xdr:rowOff>47624</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47</xdr:row>
      <xdr:rowOff>95249</xdr:rowOff>
    </xdr:from>
    <xdr:to>
      <xdr:col>11</xdr:col>
      <xdr:colOff>752474</xdr:colOff>
      <xdr:row>69</xdr:row>
      <xdr:rowOff>104774</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247649</xdr:colOff>
      <xdr:row>0</xdr:row>
      <xdr:rowOff>190499</xdr:rowOff>
    </xdr:from>
    <xdr:to>
      <xdr:col>23</xdr:col>
      <xdr:colOff>238124</xdr:colOff>
      <xdr:row>22</xdr:row>
      <xdr:rowOff>9524</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7"/>
  <sheetViews>
    <sheetView showGridLines="0" tabSelected="1" zoomScale="70" zoomScaleNormal="70" workbookViewId="0">
      <selection activeCell="B8" sqref="B8"/>
    </sheetView>
  </sheetViews>
  <sheetFormatPr baseColWidth="10" defaultRowHeight="15" x14ac:dyDescent="0.25"/>
  <cols>
    <col min="1" max="1" width="2.7109375" customWidth="1"/>
    <col min="2" max="2" width="48.42578125" customWidth="1"/>
    <col min="3" max="3" width="18" customWidth="1"/>
    <col min="4" max="4" width="44.28515625" customWidth="1"/>
    <col min="5" max="5" width="25.28515625" customWidth="1"/>
    <col min="6" max="6" width="28.28515625" style="84" customWidth="1"/>
    <col min="7" max="7" width="27.42578125" style="84" customWidth="1"/>
    <col min="8" max="8" width="16.7109375" style="5" bestFit="1" customWidth="1"/>
    <col min="9" max="9" width="11" style="27" customWidth="1"/>
    <col min="10" max="10" width="77.42578125" style="7" customWidth="1"/>
    <col min="11" max="11" width="30" customWidth="1"/>
  </cols>
  <sheetData>
    <row r="2" spans="2:10" x14ac:dyDescent="0.25">
      <c r="C2" s="90"/>
      <c r="D2" s="91" t="s">
        <v>55</v>
      </c>
      <c r="E2" s="92"/>
      <c r="F2" s="92"/>
      <c r="G2" s="93"/>
      <c r="H2" s="56" t="s">
        <v>56</v>
      </c>
      <c r="I2" s="43" t="s">
        <v>57</v>
      </c>
    </row>
    <row r="3" spans="2:10" x14ac:dyDescent="0.25">
      <c r="C3" s="90"/>
      <c r="D3" s="94" t="s">
        <v>72</v>
      </c>
      <c r="E3" s="95"/>
      <c r="F3" s="95"/>
      <c r="G3" s="96"/>
      <c r="H3" s="57" t="s">
        <v>58</v>
      </c>
      <c r="I3" s="44">
        <v>3</v>
      </c>
    </row>
    <row r="4" spans="2:10" x14ac:dyDescent="0.25">
      <c r="C4" s="90"/>
      <c r="D4" s="97"/>
      <c r="E4" s="98"/>
      <c r="F4" s="98"/>
      <c r="G4" s="99"/>
      <c r="H4" s="57" t="s">
        <v>59</v>
      </c>
      <c r="I4" s="88">
        <v>44949</v>
      </c>
    </row>
    <row r="5" spans="2:10" x14ac:dyDescent="0.25">
      <c r="C5" s="90"/>
      <c r="D5" s="100"/>
      <c r="E5" s="101"/>
      <c r="F5" s="101"/>
      <c r="G5" s="102"/>
      <c r="H5" s="57" t="s">
        <v>60</v>
      </c>
      <c r="I5" s="45" t="s">
        <v>61</v>
      </c>
    </row>
    <row r="7" spans="2:10" s="1" customFormat="1" ht="30" x14ac:dyDescent="0.25">
      <c r="B7" s="4" t="s">
        <v>0</v>
      </c>
      <c r="C7" s="4" t="s">
        <v>1</v>
      </c>
      <c r="D7" s="4" t="s">
        <v>2</v>
      </c>
      <c r="E7" s="4" t="s">
        <v>3</v>
      </c>
      <c r="F7" s="67" t="s">
        <v>65</v>
      </c>
      <c r="G7" s="67" t="s">
        <v>66</v>
      </c>
      <c r="H7" s="41" t="s">
        <v>4</v>
      </c>
      <c r="I7" s="41" t="s">
        <v>32</v>
      </c>
      <c r="J7" s="4" t="s">
        <v>5</v>
      </c>
    </row>
    <row r="8" spans="2:10" s="1" customFormat="1" ht="60" x14ac:dyDescent="0.25">
      <c r="B8" s="105" t="s">
        <v>12</v>
      </c>
      <c r="C8" s="31" t="s">
        <v>13</v>
      </c>
      <c r="D8" s="3"/>
      <c r="E8" s="23" t="s">
        <v>8</v>
      </c>
      <c r="F8" s="68">
        <v>0.83</v>
      </c>
      <c r="G8" s="69">
        <v>1</v>
      </c>
      <c r="H8" s="59">
        <f>AVERAGE(F8:G8)</f>
        <v>0.91500000000000004</v>
      </c>
      <c r="I8" s="28">
        <v>0.75</v>
      </c>
      <c r="J8" s="6" t="s">
        <v>73</v>
      </c>
    </row>
    <row r="9" spans="2:10" s="2" customFormat="1" ht="60" x14ac:dyDescent="0.25">
      <c r="B9" s="105" t="s">
        <v>6</v>
      </c>
      <c r="C9" s="31" t="s">
        <v>7</v>
      </c>
      <c r="D9" s="3"/>
      <c r="E9" s="24" t="s">
        <v>8</v>
      </c>
      <c r="F9" s="70">
        <v>4627316186.5099993</v>
      </c>
      <c r="G9" s="70">
        <v>5094906273.3999996</v>
      </c>
      <c r="H9" s="54">
        <f>F9/G9</f>
        <v>0.90822400613506049</v>
      </c>
      <c r="I9" s="52">
        <v>0.9</v>
      </c>
      <c r="J9" s="53" t="s">
        <v>74</v>
      </c>
    </row>
    <row r="10" spans="2:10" ht="60" x14ac:dyDescent="0.25">
      <c r="B10" s="105" t="s">
        <v>6</v>
      </c>
      <c r="C10" s="31" t="s">
        <v>9</v>
      </c>
      <c r="D10" s="3"/>
      <c r="E10" s="24" t="s">
        <v>8</v>
      </c>
      <c r="F10" s="85">
        <v>2</v>
      </c>
      <c r="G10" s="85">
        <v>2</v>
      </c>
      <c r="H10" s="54">
        <f>F10/G10</f>
        <v>1</v>
      </c>
      <c r="I10" s="52">
        <v>0.8</v>
      </c>
      <c r="J10" s="53" t="s">
        <v>75</v>
      </c>
    </row>
    <row r="11" spans="2:10" ht="60" x14ac:dyDescent="0.25">
      <c r="B11" s="105" t="s">
        <v>6</v>
      </c>
      <c r="C11" s="31" t="s">
        <v>10</v>
      </c>
      <c r="D11" s="3"/>
      <c r="E11" s="24" t="s">
        <v>8</v>
      </c>
      <c r="F11" s="71">
        <v>1</v>
      </c>
      <c r="G11" s="71">
        <v>1</v>
      </c>
      <c r="H11" s="54">
        <f>F11/G11</f>
        <v>1</v>
      </c>
      <c r="I11" s="52">
        <v>1</v>
      </c>
      <c r="J11" s="6" t="s">
        <v>11</v>
      </c>
    </row>
    <row r="12" spans="2:10" ht="60" x14ac:dyDescent="0.25">
      <c r="B12" s="106" t="s">
        <v>12</v>
      </c>
      <c r="C12" s="31" t="s">
        <v>13</v>
      </c>
      <c r="D12" s="3"/>
      <c r="E12" s="24" t="s">
        <v>14</v>
      </c>
      <c r="F12" s="72">
        <v>0.77500000000000002</v>
      </c>
      <c r="G12" s="72">
        <v>1</v>
      </c>
      <c r="H12" s="59">
        <f>AVERAGE(F12:G12)</f>
        <v>0.88749999999999996</v>
      </c>
      <c r="I12" s="29">
        <f>+I8</f>
        <v>0.75</v>
      </c>
      <c r="J12" s="6" t="s">
        <v>73</v>
      </c>
    </row>
    <row r="13" spans="2:10" ht="60" x14ac:dyDescent="0.25">
      <c r="B13" s="105" t="s">
        <v>6</v>
      </c>
      <c r="C13" s="31" t="s">
        <v>7</v>
      </c>
      <c r="D13" s="3"/>
      <c r="E13" s="24" t="s">
        <v>14</v>
      </c>
      <c r="F13" s="70">
        <v>64717503371.960022</v>
      </c>
      <c r="G13" s="73">
        <v>82282138206.020004</v>
      </c>
      <c r="H13" s="58">
        <f>F13/G13</f>
        <v>0.78653161892704804</v>
      </c>
      <c r="I13" s="52">
        <f>+I9</f>
        <v>0.9</v>
      </c>
      <c r="J13" s="53" t="s">
        <v>74</v>
      </c>
    </row>
    <row r="14" spans="2:10" ht="60" x14ac:dyDescent="0.25">
      <c r="B14" s="105" t="s">
        <v>6</v>
      </c>
      <c r="C14" s="31" t="s">
        <v>9</v>
      </c>
      <c r="D14" s="3"/>
      <c r="E14" s="24" t="s">
        <v>14</v>
      </c>
      <c r="F14" s="85">
        <v>74</v>
      </c>
      <c r="G14" s="85">
        <v>85</v>
      </c>
      <c r="H14" s="54">
        <f>F14/G14</f>
        <v>0.87058823529411766</v>
      </c>
      <c r="I14" s="52">
        <f>+I10</f>
        <v>0.8</v>
      </c>
      <c r="J14" s="53" t="s">
        <v>75</v>
      </c>
    </row>
    <row r="15" spans="2:10" ht="60" x14ac:dyDescent="0.25">
      <c r="B15" s="106" t="s">
        <v>12</v>
      </c>
      <c r="C15" s="31" t="s">
        <v>13</v>
      </c>
      <c r="D15" s="3"/>
      <c r="E15" s="23" t="s">
        <v>17</v>
      </c>
      <c r="F15" s="74" t="s">
        <v>63</v>
      </c>
      <c r="G15" s="74" t="s">
        <v>63</v>
      </c>
      <c r="H15" s="46" t="s">
        <v>63</v>
      </c>
      <c r="I15" s="47">
        <v>0.75</v>
      </c>
      <c r="J15" s="6" t="s">
        <v>62</v>
      </c>
    </row>
    <row r="16" spans="2:10" ht="178.5" x14ac:dyDescent="0.25">
      <c r="B16" s="107" t="s">
        <v>15</v>
      </c>
      <c r="C16" s="49" t="s">
        <v>16</v>
      </c>
      <c r="D16" s="3"/>
      <c r="E16" s="50" t="s">
        <v>17</v>
      </c>
      <c r="F16" s="75">
        <v>3</v>
      </c>
      <c r="G16" s="75">
        <v>3</v>
      </c>
      <c r="H16" s="54">
        <f>F16/G16</f>
        <v>1</v>
      </c>
      <c r="I16" s="52">
        <v>0.8</v>
      </c>
      <c r="J16" s="89" t="s">
        <v>77</v>
      </c>
    </row>
    <row r="17" spans="2:12" ht="64.5" customHeight="1" x14ac:dyDescent="0.25">
      <c r="B17" s="106" t="s">
        <v>12</v>
      </c>
      <c r="C17" s="31" t="s">
        <v>13</v>
      </c>
      <c r="D17" s="3"/>
      <c r="E17" s="23" t="s">
        <v>52</v>
      </c>
      <c r="F17" s="74" t="s">
        <v>63</v>
      </c>
      <c r="G17" s="74" t="s">
        <v>63</v>
      </c>
      <c r="H17" s="46" t="s">
        <v>63</v>
      </c>
      <c r="I17" s="29">
        <f>+I8</f>
        <v>0.75</v>
      </c>
      <c r="J17" s="6" t="s">
        <v>62</v>
      </c>
    </row>
    <row r="18" spans="2:12" ht="60" x14ac:dyDescent="0.25">
      <c r="B18" s="105" t="s">
        <v>12</v>
      </c>
      <c r="C18" s="31" t="s">
        <v>13</v>
      </c>
      <c r="D18" s="3"/>
      <c r="E18" s="23" t="s">
        <v>18</v>
      </c>
      <c r="F18" s="76">
        <v>0.93500000000000005</v>
      </c>
      <c r="G18" s="76">
        <v>1</v>
      </c>
      <c r="H18" s="54">
        <f>AVERAGE(F18:G18)</f>
        <v>0.96750000000000003</v>
      </c>
      <c r="I18" s="29">
        <f>+I8</f>
        <v>0.75</v>
      </c>
      <c r="J18" s="6" t="s">
        <v>73</v>
      </c>
    </row>
    <row r="19" spans="2:12" ht="64.5" customHeight="1" x14ac:dyDescent="0.25">
      <c r="B19" s="105" t="s">
        <v>6</v>
      </c>
      <c r="C19" s="31" t="s">
        <v>7</v>
      </c>
      <c r="D19" s="3"/>
      <c r="E19" s="23" t="s">
        <v>18</v>
      </c>
      <c r="F19" s="74">
        <v>7958431427.5699997</v>
      </c>
      <c r="G19" s="74">
        <v>8607618879.0200005</v>
      </c>
      <c r="H19" s="54">
        <f>F19/G19</f>
        <v>0.92457990292387193</v>
      </c>
      <c r="I19" s="52">
        <f>+I9</f>
        <v>0.9</v>
      </c>
      <c r="J19" s="53" t="s">
        <v>74</v>
      </c>
      <c r="L19" s="37"/>
    </row>
    <row r="20" spans="2:12" ht="60.75" customHeight="1" x14ac:dyDescent="0.25">
      <c r="B20" s="105" t="s">
        <v>6</v>
      </c>
      <c r="C20" s="31" t="s">
        <v>9</v>
      </c>
      <c r="D20" s="3"/>
      <c r="E20" s="23" t="s">
        <v>18</v>
      </c>
      <c r="F20" s="86">
        <v>11</v>
      </c>
      <c r="G20" s="86">
        <v>13</v>
      </c>
      <c r="H20" s="54">
        <f>F20/G20</f>
        <v>0.84615384615384615</v>
      </c>
      <c r="I20" s="52">
        <f>+I10</f>
        <v>0.8</v>
      </c>
      <c r="J20" s="53" t="s">
        <v>75</v>
      </c>
    </row>
    <row r="21" spans="2:12" ht="60" x14ac:dyDescent="0.25">
      <c r="B21" s="105" t="s">
        <v>12</v>
      </c>
      <c r="C21" s="31" t="s">
        <v>13</v>
      </c>
      <c r="D21" s="3"/>
      <c r="E21" s="24" t="s">
        <v>19</v>
      </c>
      <c r="F21" s="77">
        <v>0.89</v>
      </c>
      <c r="G21" s="77">
        <v>1</v>
      </c>
      <c r="H21" s="54">
        <f>AVERAGE(F21:G21)</f>
        <v>0.94500000000000006</v>
      </c>
      <c r="I21" s="29">
        <f>+I8</f>
        <v>0.75</v>
      </c>
      <c r="J21" s="6" t="s">
        <v>73</v>
      </c>
    </row>
    <row r="22" spans="2:12" ht="60" x14ac:dyDescent="0.25">
      <c r="B22" s="105" t="s">
        <v>6</v>
      </c>
      <c r="C22" s="31" t="s">
        <v>7</v>
      </c>
      <c r="D22" s="3"/>
      <c r="E22" s="24" t="s">
        <v>19</v>
      </c>
      <c r="F22" s="70">
        <v>267601159967.08997</v>
      </c>
      <c r="G22" s="70">
        <v>269322281870.25</v>
      </c>
      <c r="H22" s="54">
        <f>F22/G22</f>
        <v>0.99360943368217414</v>
      </c>
      <c r="I22" s="52">
        <f>+I9</f>
        <v>0.9</v>
      </c>
      <c r="J22" s="53" t="s">
        <v>74</v>
      </c>
      <c r="K22" s="38"/>
    </row>
    <row r="23" spans="2:12" ht="60" x14ac:dyDescent="0.25">
      <c r="B23" s="105" t="s">
        <v>6</v>
      </c>
      <c r="C23" s="31" t="s">
        <v>9</v>
      </c>
      <c r="D23" s="3"/>
      <c r="E23" s="24" t="s">
        <v>19</v>
      </c>
      <c r="F23" s="85">
        <v>20</v>
      </c>
      <c r="G23" s="85">
        <v>24</v>
      </c>
      <c r="H23" s="54">
        <f>F23/G23</f>
        <v>0.83333333333333337</v>
      </c>
      <c r="I23" s="52">
        <f>+I10</f>
        <v>0.8</v>
      </c>
      <c r="J23" s="53" t="s">
        <v>75</v>
      </c>
      <c r="K23" s="39"/>
    </row>
    <row r="24" spans="2:12" ht="60" x14ac:dyDescent="0.25">
      <c r="B24" s="105" t="s">
        <v>12</v>
      </c>
      <c r="C24" s="31" t="s">
        <v>13</v>
      </c>
      <c r="D24" s="3"/>
      <c r="E24" s="24" t="s">
        <v>20</v>
      </c>
      <c r="F24" s="77">
        <v>0.87</v>
      </c>
      <c r="G24" s="77">
        <v>1</v>
      </c>
      <c r="H24" s="54">
        <f>AVERAGE(F24:G24)</f>
        <v>0.93500000000000005</v>
      </c>
      <c r="I24" s="29">
        <f>+I8</f>
        <v>0.75</v>
      </c>
      <c r="J24" s="6" t="s">
        <v>73</v>
      </c>
      <c r="K24" s="36"/>
    </row>
    <row r="25" spans="2:12" ht="60" x14ac:dyDescent="0.25">
      <c r="B25" s="105" t="s">
        <v>6</v>
      </c>
      <c r="C25" s="31" t="s">
        <v>7</v>
      </c>
      <c r="D25" s="3"/>
      <c r="E25" s="24" t="s">
        <v>20</v>
      </c>
      <c r="F25" s="70">
        <v>12564786520.940001</v>
      </c>
      <c r="G25" s="70">
        <v>13411213240.639999</v>
      </c>
      <c r="H25" s="54">
        <f>F25/G25</f>
        <v>0.9368866407153178</v>
      </c>
      <c r="I25" s="52">
        <f>+I9</f>
        <v>0.9</v>
      </c>
      <c r="J25" s="53" t="s">
        <v>74</v>
      </c>
    </row>
    <row r="26" spans="2:12" ht="56.25" customHeight="1" x14ac:dyDescent="0.25">
      <c r="B26" s="105" t="s">
        <v>6</v>
      </c>
      <c r="C26" s="31" t="s">
        <v>9</v>
      </c>
      <c r="D26" s="3"/>
      <c r="E26" s="24" t="s">
        <v>20</v>
      </c>
      <c r="F26" s="85">
        <v>25</v>
      </c>
      <c r="G26" s="85">
        <v>27</v>
      </c>
      <c r="H26" s="54">
        <f>F26/G26</f>
        <v>0.92592592592592593</v>
      </c>
      <c r="I26" s="52">
        <f>+I10</f>
        <v>0.8</v>
      </c>
      <c r="J26" s="53" t="s">
        <v>75</v>
      </c>
    </row>
    <row r="27" spans="2:12" ht="72.75" customHeight="1" x14ac:dyDescent="0.25">
      <c r="B27" s="105" t="s">
        <v>12</v>
      </c>
      <c r="C27" s="31" t="s">
        <v>13</v>
      </c>
      <c r="D27" s="3"/>
      <c r="E27" s="23" t="s">
        <v>21</v>
      </c>
      <c r="F27" s="76">
        <v>0.96499999999999997</v>
      </c>
      <c r="G27" s="76">
        <v>1</v>
      </c>
      <c r="H27" s="54">
        <f>AVERAGE(F27:G27)</f>
        <v>0.98249999999999993</v>
      </c>
      <c r="I27" s="29">
        <f>+I8</f>
        <v>0.75</v>
      </c>
      <c r="J27" s="6" t="s">
        <v>73</v>
      </c>
    </row>
    <row r="28" spans="2:12" ht="90" x14ac:dyDescent="0.25">
      <c r="B28" s="105" t="s">
        <v>23</v>
      </c>
      <c r="C28" s="31" t="s">
        <v>22</v>
      </c>
      <c r="D28" s="62" t="s">
        <v>24</v>
      </c>
      <c r="E28" s="23" t="s">
        <v>21</v>
      </c>
      <c r="F28" s="103">
        <v>0.99</v>
      </c>
      <c r="G28" s="104"/>
      <c r="H28" s="64">
        <f>+F28</f>
        <v>0.99</v>
      </c>
      <c r="I28" s="29">
        <v>0.9</v>
      </c>
      <c r="J28" s="63" t="s">
        <v>68</v>
      </c>
    </row>
    <row r="29" spans="2:12" ht="90" x14ac:dyDescent="0.25">
      <c r="B29" s="106" t="s">
        <v>23</v>
      </c>
      <c r="C29" s="31" t="s">
        <v>25</v>
      </c>
      <c r="D29" s="3"/>
      <c r="E29" s="23" t="s">
        <v>21</v>
      </c>
      <c r="F29" s="75">
        <v>15</v>
      </c>
      <c r="G29" s="75">
        <v>15</v>
      </c>
      <c r="H29" s="51">
        <f>F29/G29</f>
        <v>1</v>
      </c>
      <c r="I29" s="52">
        <v>0.95</v>
      </c>
      <c r="J29" s="65" t="s">
        <v>69</v>
      </c>
    </row>
    <row r="30" spans="2:12" ht="75" x14ac:dyDescent="0.25">
      <c r="B30" s="106" t="s">
        <v>26</v>
      </c>
      <c r="C30" s="31" t="s">
        <v>27</v>
      </c>
      <c r="D30" s="3"/>
      <c r="E30" s="23" t="s">
        <v>21</v>
      </c>
      <c r="F30" s="75">
        <v>19</v>
      </c>
      <c r="G30" s="75">
        <v>19</v>
      </c>
      <c r="H30" s="51">
        <f t="shared" ref="H30:H31" si="0">F30/G30</f>
        <v>1</v>
      </c>
      <c r="I30" s="52">
        <v>0.95</v>
      </c>
      <c r="J30" s="65" t="s">
        <v>70</v>
      </c>
    </row>
    <row r="31" spans="2:12" ht="75" x14ac:dyDescent="0.25">
      <c r="B31" s="105" t="s">
        <v>26</v>
      </c>
      <c r="C31" s="31" t="s">
        <v>28</v>
      </c>
      <c r="D31" s="3"/>
      <c r="E31" s="23" t="s">
        <v>21</v>
      </c>
      <c r="F31" s="75">
        <v>6</v>
      </c>
      <c r="G31" s="75">
        <v>6</v>
      </c>
      <c r="H31" s="51">
        <f t="shared" si="0"/>
        <v>1</v>
      </c>
      <c r="I31" s="52">
        <v>0.9</v>
      </c>
      <c r="J31" s="65" t="s">
        <v>76</v>
      </c>
    </row>
    <row r="32" spans="2:12" ht="60" x14ac:dyDescent="0.25">
      <c r="B32" s="105" t="s">
        <v>6</v>
      </c>
      <c r="C32" s="31" t="s">
        <v>7</v>
      </c>
      <c r="D32" s="3"/>
      <c r="E32" s="23" t="s">
        <v>21</v>
      </c>
      <c r="F32" s="74">
        <v>540626668</v>
      </c>
      <c r="G32" s="74">
        <v>540752326.99000001</v>
      </c>
      <c r="H32" s="54">
        <f>F32/G32</f>
        <v>0.99976762191537949</v>
      </c>
      <c r="I32" s="52">
        <f>+I9</f>
        <v>0.9</v>
      </c>
      <c r="J32" s="53" t="s">
        <v>74</v>
      </c>
    </row>
    <row r="33" spans="2:10" ht="60" x14ac:dyDescent="0.25">
      <c r="B33" s="105" t="s">
        <v>6</v>
      </c>
      <c r="C33" s="31" t="s">
        <v>9</v>
      </c>
      <c r="D33" s="3"/>
      <c r="E33" s="23" t="s">
        <v>21</v>
      </c>
      <c r="F33" s="86">
        <v>4</v>
      </c>
      <c r="G33" s="86">
        <v>4</v>
      </c>
      <c r="H33" s="54">
        <f>F33/G33</f>
        <v>1</v>
      </c>
      <c r="I33" s="52">
        <f>+I10</f>
        <v>0.8</v>
      </c>
      <c r="J33" s="53" t="s">
        <v>75</v>
      </c>
    </row>
    <row r="34" spans="2:10" ht="60" x14ac:dyDescent="0.25">
      <c r="B34" s="105" t="s">
        <v>12</v>
      </c>
      <c r="C34" s="31" t="s">
        <v>13</v>
      </c>
      <c r="D34" s="3"/>
      <c r="E34" s="23" t="s">
        <v>29</v>
      </c>
      <c r="F34" s="76">
        <v>0.71499999999999997</v>
      </c>
      <c r="G34" s="76">
        <v>1</v>
      </c>
      <c r="H34" s="54">
        <f>AVERAGE(F34:G34)</f>
        <v>0.85749999999999993</v>
      </c>
      <c r="I34" s="29">
        <v>0.75</v>
      </c>
      <c r="J34" s="6" t="s">
        <v>71</v>
      </c>
    </row>
    <row r="35" spans="2:10" ht="60" x14ac:dyDescent="0.25">
      <c r="B35" s="105" t="s">
        <v>6</v>
      </c>
      <c r="C35" s="31" t="s">
        <v>7</v>
      </c>
      <c r="D35" s="3"/>
      <c r="E35" s="23" t="s">
        <v>29</v>
      </c>
      <c r="F35" s="74">
        <v>26002688405.359997</v>
      </c>
      <c r="G35" s="74">
        <v>42528517537.059998</v>
      </c>
      <c r="H35" s="60">
        <f>F35/G35</f>
        <v>0.61141770066875378</v>
      </c>
      <c r="I35" s="52">
        <v>0.9</v>
      </c>
      <c r="J35" s="53" t="s">
        <v>74</v>
      </c>
    </row>
    <row r="36" spans="2:10" ht="64.5" customHeight="1" x14ac:dyDescent="0.25">
      <c r="B36" s="105" t="s">
        <v>6</v>
      </c>
      <c r="C36" s="31" t="s">
        <v>9</v>
      </c>
      <c r="D36" s="3"/>
      <c r="E36" s="23" t="s">
        <v>29</v>
      </c>
      <c r="F36" s="86">
        <v>13</v>
      </c>
      <c r="G36" s="86">
        <v>23</v>
      </c>
      <c r="H36" s="61">
        <f>F36/G36</f>
        <v>0.56521739130434778</v>
      </c>
      <c r="I36" s="52">
        <v>0.8</v>
      </c>
      <c r="J36" s="53" t="s">
        <v>75</v>
      </c>
    </row>
    <row r="37" spans="2:10" ht="72" customHeight="1" x14ac:dyDescent="0.25">
      <c r="B37" s="105" t="s">
        <v>12</v>
      </c>
      <c r="C37" s="31" t="s">
        <v>13</v>
      </c>
      <c r="D37" s="3"/>
      <c r="E37" s="23" t="s">
        <v>30</v>
      </c>
      <c r="F37" s="76">
        <v>0.995</v>
      </c>
      <c r="G37" s="76">
        <v>1</v>
      </c>
      <c r="H37" s="54">
        <f>AVERAGE(F37:G37)</f>
        <v>0.99750000000000005</v>
      </c>
      <c r="I37" s="29">
        <v>0.75</v>
      </c>
      <c r="J37" s="6" t="s">
        <v>73</v>
      </c>
    </row>
    <row r="38" spans="2:10" ht="60" x14ac:dyDescent="0.25">
      <c r="B38" s="105" t="s">
        <v>12</v>
      </c>
      <c r="C38" s="31" t="s">
        <v>13</v>
      </c>
      <c r="D38" s="3"/>
      <c r="E38" s="23" t="s">
        <v>31</v>
      </c>
      <c r="F38" s="76">
        <v>0.96499999999999997</v>
      </c>
      <c r="G38" s="76">
        <v>1</v>
      </c>
      <c r="H38" s="54">
        <f>AVERAGE(F38:G38)</f>
        <v>0.98249999999999993</v>
      </c>
      <c r="I38" s="29">
        <v>0.75</v>
      </c>
      <c r="J38" s="6" t="s">
        <v>73</v>
      </c>
    </row>
    <row r="39" spans="2:10" ht="60" x14ac:dyDescent="0.25">
      <c r="B39" s="105" t="s">
        <v>6</v>
      </c>
      <c r="C39" s="31" t="s">
        <v>7</v>
      </c>
      <c r="D39" s="3"/>
      <c r="E39" s="50" t="s">
        <v>31</v>
      </c>
      <c r="F39" s="74">
        <v>2009658304</v>
      </c>
      <c r="G39" s="74">
        <v>2091395027.28</v>
      </c>
      <c r="H39" s="54">
        <f>F39/G39</f>
        <v>0.96091760656698888</v>
      </c>
      <c r="I39" s="52">
        <v>0.9</v>
      </c>
      <c r="J39" s="53" t="s">
        <v>74</v>
      </c>
    </row>
    <row r="40" spans="2:10" ht="60" x14ac:dyDescent="0.25">
      <c r="B40" s="105" t="s">
        <v>6</v>
      </c>
      <c r="C40" s="31" t="s">
        <v>9</v>
      </c>
      <c r="D40" s="3"/>
      <c r="E40" s="50" t="s">
        <v>31</v>
      </c>
      <c r="F40" s="86">
        <v>4</v>
      </c>
      <c r="G40" s="86">
        <v>4</v>
      </c>
      <c r="H40" s="54">
        <f>F40/G40</f>
        <v>1</v>
      </c>
      <c r="I40" s="52">
        <v>0.8</v>
      </c>
      <c r="J40" s="53" t="s">
        <v>75</v>
      </c>
    </row>
    <row r="41" spans="2:10" ht="60" x14ac:dyDescent="0.25">
      <c r="B41" s="105" t="s">
        <v>12</v>
      </c>
      <c r="C41" s="31" t="s">
        <v>13</v>
      </c>
      <c r="D41" s="3"/>
      <c r="E41" s="24" t="s">
        <v>33</v>
      </c>
      <c r="F41" s="77">
        <v>0.83499999999999996</v>
      </c>
      <c r="G41" s="77">
        <v>1</v>
      </c>
      <c r="H41" s="54">
        <f>AVERAGE(F41:G41)</f>
        <v>0.91749999999999998</v>
      </c>
      <c r="I41" s="30">
        <v>0.75</v>
      </c>
      <c r="J41" s="6" t="s">
        <v>73</v>
      </c>
    </row>
    <row r="42" spans="2:10" ht="60" x14ac:dyDescent="0.25">
      <c r="B42" s="105" t="s">
        <v>6</v>
      </c>
      <c r="C42" s="31" t="s">
        <v>7</v>
      </c>
      <c r="D42" s="3"/>
      <c r="E42" s="55" t="s">
        <v>33</v>
      </c>
      <c r="F42" s="70">
        <v>9988408616.0799999</v>
      </c>
      <c r="G42" s="70">
        <v>15609368429.889999</v>
      </c>
      <c r="H42" s="60">
        <f>F42/G42</f>
        <v>0.63989831881688686</v>
      </c>
      <c r="I42" s="52">
        <v>0.9</v>
      </c>
      <c r="J42" s="53" t="s">
        <v>74</v>
      </c>
    </row>
    <row r="43" spans="2:10" ht="60" x14ac:dyDescent="0.25">
      <c r="B43" s="105" t="s">
        <v>6</v>
      </c>
      <c r="C43" s="31" t="s">
        <v>9</v>
      </c>
      <c r="D43" s="3"/>
      <c r="E43" s="55" t="s">
        <v>33</v>
      </c>
      <c r="F43" s="85">
        <v>19</v>
      </c>
      <c r="G43" s="85">
        <v>24</v>
      </c>
      <c r="H43" s="58">
        <f>F43/G43</f>
        <v>0.79166666666666663</v>
      </c>
      <c r="I43" s="52">
        <v>0.8</v>
      </c>
      <c r="J43" s="53" t="s">
        <v>75</v>
      </c>
    </row>
    <row r="44" spans="2:10" ht="60" x14ac:dyDescent="0.25">
      <c r="B44" s="105" t="s">
        <v>12</v>
      </c>
      <c r="C44" s="31" t="s">
        <v>13</v>
      </c>
      <c r="D44" s="3"/>
      <c r="E44" s="24" t="s">
        <v>34</v>
      </c>
      <c r="F44" s="77">
        <v>0.97499999999999998</v>
      </c>
      <c r="G44" s="77">
        <v>1</v>
      </c>
      <c r="H44" s="51">
        <f>AVERAGE(F44:G44)</f>
        <v>0.98750000000000004</v>
      </c>
      <c r="I44" s="30">
        <v>0.75</v>
      </c>
      <c r="J44" s="6" t="s">
        <v>73</v>
      </c>
    </row>
    <row r="45" spans="2:10" ht="60" x14ac:dyDescent="0.25">
      <c r="B45" s="105" t="s">
        <v>6</v>
      </c>
      <c r="C45" s="31" t="s">
        <v>7</v>
      </c>
      <c r="D45" s="3"/>
      <c r="E45" s="55" t="s">
        <v>34</v>
      </c>
      <c r="F45" s="70">
        <v>4841347216.0299997</v>
      </c>
      <c r="G45" s="70">
        <v>6455164446.9099998</v>
      </c>
      <c r="H45" s="58">
        <f>F45/G45</f>
        <v>0.74999595375877481</v>
      </c>
      <c r="I45" s="52">
        <v>0.9</v>
      </c>
      <c r="J45" s="53" t="s">
        <v>74</v>
      </c>
    </row>
    <row r="46" spans="2:10" ht="60" x14ac:dyDescent="0.25">
      <c r="B46" s="105" t="s">
        <v>6</v>
      </c>
      <c r="C46" s="31" t="s">
        <v>9</v>
      </c>
      <c r="D46" s="3"/>
      <c r="E46" s="55" t="s">
        <v>34</v>
      </c>
      <c r="F46" s="85">
        <v>9</v>
      </c>
      <c r="G46" s="85">
        <v>17</v>
      </c>
      <c r="H46" s="61">
        <f>F46/G46</f>
        <v>0.52941176470588236</v>
      </c>
      <c r="I46" s="52">
        <v>0.8</v>
      </c>
      <c r="J46" s="53" t="s">
        <v>75</v>
      </c>
    </row>
    <row r="47" spans="2:10" ht="60" x14ac:dyDescent="0.25">
      <c r="B47" s="105" t="s">
        <v>12</v>
      </c>
      <c r="C47" s="31" t="s">
        <v>13</v>
      </c>
      <c r="D47" s="3"/>
      <c r="E47" s="23" t="s">
        <v>35</v>
      </c>
      <c r="F47" s="76">
        <v>0.96499999999999997</v>
      </c>
      <c r="G47" s="76">
        <v>1</v>
      </c>
      <c r="H47" s="54">
        <f>AVERAGE(F47:G47)</f>
        <v>0.98249999999999993</v>
      </c>
      <c r="I47" s="30">
        <v>0.75</v>
      </c>
      <c r="J47" s="6" t="s">
        <v>73</v>
      </c>
    </row>
    <row r="48" spans="2:10" ht="60" x14ac:dyDescent="0.25">
      <c r="B48" s="108" t="s">
        <v>6</v>
      </c>
      <c r="C48" s="49" t="s">
        <v>7</v>
      </c>
      <c r="D48" s="3"/>
      <c r="E48" s="50" t="s">
        <v>35</v>
      </c>
      <c r="F48" s="74">
        <v>1560389326.51</v>
      </c>
      <c r="G48" s="74">
        <v>1638372589.23</v>
      </c>
      <c r="H48" s="54">
        <f>F48/G48</f>
        <v>0.9524019974255975</v>
      </c>
      <c r="I48" s="52">
        <v>0.9</v>
      </c>
      <c r="J48" s="53" t="s">
        <v>74</v>
      </c>
    </row>
    <row r="49" spans="2:10" ht="60" x14ac:dyDescent="0.25">
      <c r="B49" s="108" t="s">
        <v>6</v>
      </c>
      <c r="C49" s="49" t="s">
        <v>9</v>
      </c>
      <c r="D49" s="3"/>
      <c r="E49" s="50" t="s">
        <v>35</v>
      </c>
      <c r="F49" s="86">
        <v>16</v>
      </c>
      <c r="G49" s="86">
        <v>17</v>
      </c>
      <c r="H49" s="54">
        <f>F49/G49</f>
        <v>0.94117647058823528</v>
      </c>
      <c r="I49" s="52">
        <v>0.8</v>
      </c>
      <c r="J49" s="53" t="s">
        <v>75</v>
      </c>
    </row>
    <row r="50" spans="2:10" ht="60" x14ac:dyDescent="0.25">
      <c r="B50" s="105" t="s">
        <v>12</v>
      </c>
      <c r="C50" s="31" t="s">
        <v>13</v>
      </c>
      <c r="D50" s="3"/>
      <c r="E50" s="23" t="s">
        <v>36</v>
      </c>
      <c r="F50" s="76">
        <v>0.91</v>
      </c>
      <c r="G50" s="76">
        <v>1</v>
      </c>
      <c r="H50" s="54">
        <f>AVERAGE(F50:G50)</f>
        <v>0.95500000000000007</v>
      </c>
      <c r="I50" s="30">
        <v>0.75</v>
      </c>
      <c r="J50" s="6" t="s">
        <v>73</v>
      </c>
    </row>
    <row r="51" spans="2:10" ht="99" customHeight="1" x14ac:dyDescent="0.25">
      <c r="B51" s="108" t="s">
        <v>26</v>
      </c>
      <c r="C51" s="49" t="s">
        <v>37</v>
      </c>
      <c r="E51" s="50" t="s">
        <v>64</v>
      </c>
      <c r="F51" s="75">
        <v>90</v>
      </c>
      <c r="G51" s="75">
        <v>90</v>
      </c>
      <c r="H51" s="54">
        <f>F51/G51</f>
        <v>1</v>
      </c>
      <c r="I51" s="52">
        <v>0.9</v>
      </c>
      <c r="J51" s="66" t="s">
        <v>78</v>
      </c>
    </row>
    <row r="52" spans="2:10" ht="60" x14ac:dyDescent="0.25">
      <c r="B52" s="108" t="s">
        <v>6</v>
      </c>
      <c r="C52" s="49" t="s">
        <v>7</v>
      </c>
      <c r="D52" s="3"/>
      <c r="E52" s="50" t="s">
        <v>36</v>
      </c>
      <c r="F52" s="74">
        <v>3347455195.9999995</v>
      </c>
      <c r="G52" s="74">
        <v>6616140695.3199997</v>
      </c>
      <c r="H52" s="61">
        <f>F52/G52</f>
        <v>0.50595284322896261</v>
      </c>
      <c r="I52" s="52">
        <v>0.9</v>
      </c>
      <c r="J52" s="53" t="s">
        <v>74</v>
      </c>
    </row>
    <row r="53" spans="2:10" ht="60" x14ac:dyDescent="0.25">
      <c r="B53" s="108" t="s">
        <v>6</v>
      </c>
      <c r="C53" s="49" t="s">
        <v>9</v>
      </c>
      <c r="D53" s="3"/>
      <c r="E53" s="50" t="s">
        <v>36</v>
      </c>
      <c r="F53" s="86">
        <v>32</v>
      </c>
      <c r="G53" s="86">
        <v>43</v>
      </c>
      <c r="H53" s="58">
        <f>F53/G53</f>
        <v>0.7441860465116279</v>
      </c>
      <c r="I53" s="52">
        <v>0.8</v>
      </c>
      <c r="J53" s="53" t="s">
        <v>75</v>
      </c>
    </row>
    <row r="54" spans="2:10" ht="62.25" customHeight="1" x14ac:dyDescent="0.25">
      <c r="B54" s="105" t="s">
        <v>12</v>
      </c>
      <c r="C54" s="31" t="s">
        <v>13</v>
      </c>
      <c r="D54" s="3"/>
      <c r="E54" s="23" t="s">
        <v>54</v>
      </c>
      <c r="F54" s="76">
        <v>0.93</v>
      </c>
      <c r="G54" s="76">
        <v>1</v>
      </c>
      <c r="H54" s="54">
        <f>AVERAGE(F54:G54)</f>
        <v>0.96500000000000008</v>
      </c>
      <c r="I54" s="30">
        <v>0.75</v>
      </c>
      <c r="J54" s="6" t="s">
        <v>73</v>
      </c>
    </row>
    <row r="55" spans="2:10" ht="60" x14ac:dyDescent="0.25">
      <c r="B55" s="108" t="s">
        <v>6</v>
      </c>
      <c r="C55" s="49" t="s">
        <v>7</v>
      </c>
      <c r="D55" s="3"/>
      <c r="E55" s="50" t="s">
        <v>54</v>
      </c>
      <c r="F55" s="74">
        <v>22222889192.830002</v>
      </c>
      <c r="G55" s="74">
        <v>22283486868.779999</v>
      </c>
      <c r="H55" s="54">
        <f>F55/G55</f>
        <v>0.99728060171611221</v>
      </c>
      <c r="I55" s="52">
        <v>0.9</v>
      </c>
      <c r="J55" s="53" t="s">
        <v>74</v>
      </c>
    </row>
    <row r="56" spans="2:10" ht="60" x14ac:dyDescent="0.25">
      <c r="B56" s="105" t="s">
        <v>6</v>
      </c>
      <c r="C56" s="31" t="s">
        <v>9</v>
      </c>
      <c r="D56" s="3"/>
      <c r="E56" s="23" t="s">
        <v>54</v>
      </c>
      <c r="F56" s="87">
        <v>13</v>
      </c>
      <c r="G56" s="87">
        <v>15</v>
      </c>
      <c r="H56" s="59">
        <f>F56/G56</f>
        <v>0.8666666666666667</v>
      </c>
      <c r="I56" s="29">
        <v>0.8</v>
      </c>
      <c r="J56" s="53" t="s">
        <v>75</v>
      </c>
    </row>
    <row r="59" spans="2:10" x14ac:dyDescent="0.25">
      <c r="E59" s="25" t="s">
        <v>38</v>
      </c>
      <c r="F59" s="78" t="s">
        <v>46</v>
      </c>
      <c r="G59" s="78" t="s">
        <v>39</v>
      </c>
      <c r="H59" s="7"/>
      <c r="I59"/>
      <c r="J59"/>
    </row>
    <row r="60" spans="2:10" ht="25.5" x14ac:dyDescent="0.25">
      <c r="E60" s="35" t="s">
        <v>40</v>
      </c>
      <c r="F60" s="79">
        <f>COUNTIF(H8:H56,"&gt;=80%")</f>
        <v>38</v>
      </c>
      <c r="G60" s="80">
        <f t="shared" ref="G60:G65" si="1">+F60/$F$66</f>
        <v>0.77551020408163263</v>
      </c>
      <c r="H60" s="7"/>
      <c r="I60"/>
      <c r="J60"/>
    </row>
    <row r="61" spans="2:10" ht="25.5" x14ac:dyDescent="0.25">
      <c r="E61" s="34" t="s">
        <v>41</v>
      </c>
      <c r="F61" s="79">
        <f>COUNTIFS(H8:H56,"&gt;=70%",H8:H56,"&lt;80%")</f>
        <v>4</v>
      </c>
      <c r="G61" s="80">
        <f t="shared" si="1"/>
        <v>8.1632653061224483E-2</v>
      </c>
      <c r="H61" s="7"/>
      <c r="I61"/>
      <c r="J61"/>
    </row>
    <row r="62" spans="2:10" x14ac:dyDescent="0.25">
      <c r="E62" s="22" t="s">
        <v>42</v>
      </c>
      <c r="F62" s="79">
        <f>COUNTIFS(H8:H56,"&gt;=60%",H8:H56,"&lt;70%")</f>
        <v>2</v>
      </c>
      <c r="G62" s="80">
        <f t="shared" si="1"/>
        <v>4.0816326530612242E-2</v>
      </c>
      <c r="H62" s="7"/>
      <c r="I62"/>
      <c r="J62"/>
    </row>
    <row r="63" spans="2:10" x14ac:dyDescent="0.25">
      <c r="E63" s="33" t="s">
        <v>43</v>
      </c>
      <c r="F63" s="79">
        <f>COUNTIFS(H8:H56,"&gt;=40%",H8:H56,"&lt;60%")</f>
        <v>3</v>
      </c>
      <c r="G63" s="80">
        <f t="shared" si="1"/>
        <v>6.1224489795918366E-2</v>
      </c>
      <c r="H63" s="7"/>
      <c r="I63"/>
      <c r="J63"/>
    </row>
    <row r="64" spans="2:10" x14ac:dyDescent="0.25">
      <c r="E64" s="32" t="s">
        <v>44</v>
      </c>
      <c r="F64" s="79">
        <f>COUNTIFS(H8:H56,"&gt;=0%",H8:H56,"&lt;40%")</f>
        <v>0</v>
      </c>
      <c r="G64" s="80">
        <f t="shared" si="1"/>
        <v>0</v>
      </c>
      <c r="H64" s="7"/>
      <c r="I64"/>
      <c r="J64"/>
    </row>
    <row r="65" spans="5:10" x14ac:dyDescent="0.25">
      <c r="E65" s="48" t="s">
        <v>67</v>
      </c>
      <c r="F65" s="79">
        <f>COUNTIF(H8:H56,"ND")</f>
        <v>2</v>
      </c>
      <c r="G65" s="80">
        <f t="shared" si="1"/>
        <v>4.0816326530612242E-2</v>
      </c>
      <c r="H65" s="7"/>
      <c r="I65"/>
      <c r="J65"/>
    </row>
    <row r="66" spans="5:10" x14ac:dyDescent="0.25">
      <c r="E66" s="26" t="s">
        <v>45</v>
      </c>
      <c r="F66" s="81">
        <f>SUM(F60:F65)</f>
        <v>49</v>
      </c>
      <c r="G66" s="82">
        <f>SUM(G60:G65)</f>
        <v>1</v>
      </c>
      <c r="H66" s="7"/>
      <c r="I66"/>
      <c r="J66"/>
    </row>
    <row r="67" spans="5:10" x14ac:dyDescent="0.25">
      <c r="F67" s="83"/>
      <c r="H67" s="40"/>
    </row>
  </sheetData>
  <sheetProtection insertColumns="0" insertRows="0" deleteColumns="0" deleteRows="0"/>
  <mergeCells count="4">
    <mergeCell ref="C2:C5"/>
    <mergeCell ref="D2:G2"/>
    <mergeCell ref="D3:G5"/>
    <mergeCell ref="F28:G28"/>
  </mergeCells>
  <pageMargins left="0.7" right="0.7" top="0.75" bottom="0.75" header="0.3" footer="0.3"/>
  <pageSetup paperSize="9" orientation="portrait" r:id="rId1"/>
  <ignoredErrors>
    <ignoredError sqref="H1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70" zoomScaleNormal="70" workbookViewId="0">
      <selection activeCell="J4" sqref="J4"/>
    </sheetView>
  </sheetViews>
  <sheetFormatPr baseColWidth="10" defaultRowHeight="15" x14ac:dyDescent="0.25"/>
  <cols>
    <col min="2" max="2" width="26.42578125" bestFit="1" customWidth="1"/>
    <col min="3" max="3" width="12.7109375" customWidth="1"/>
    <col min="4" max="4" width="1.42578125" customWidth="1"/>
    <col min="5" max="5" width="12.7109375" customWidth="1"/>
    <col min="6" max="6" width="14.85546875" customWidth="1"/>
    <col min="7" max="7" width="13.85546875" customWidth="1"/>
    <col min="8" max="8" width="12.7109375" customWidth="1"/>
    <col min="9" max="9" width="15.7109375" customWidth="1"/>
    <col min="10" max="10" width="14.7109375" customWidth="1"/>
    <col min="11" max="11" width="1.42578125" customWidth="1"/>
    <col min="12" max="12" width="17" customWidth="1"/>
    <col min="13" max="13" width="1.5703125" customWidth="1"/>
    <col min="14" max="14" width="14.7109375" customWidth="1"/>
    <col min="15" max="15" width="14.28515625" customWidth="1"/>
  </cols>
  <sheetData>
    <row r="1" spans="1:15" x14ac:dyDescent="0.25">
      <c r="B1" s="10" t="s">
        <v>48</v>
      </c>
      <c r="C1" s="11">
        <v>1</v>
      </c>
      <c r="D1" s="11"/>
      <c r="E1" s="11">
        <v>2</v>
      </c>
      <c r="F1" s="11">
        <v>2</v>
      </c>
      <c r="G1" s="11">
        <v>3</v>
      </c>
      <c r="H1" s="11">
        <v>3</v>
      </c>
      <c r="I1" s="11">
        <v>3</v>
      </c>
      <c r="J1" s="11">
        <v>4</v>
      </c>
      <c r="K1" s="11"/>
      <c r="L1" s="11">
        <v>4</v>
      </c>
      <c r="M1" s="11"/>
      <c r="N1" s="11">
        <v>4</v>
      </c>
      <c r="O1" s="11">
        <v>5</v>
      </c>
    </row>
    <row r="2" spans="1:15" s="8" customFormat="1" ht="77.25" customHeight="1" x14ac:dyDescent="0.25">
      <c r="B2" s="12" t="s">
        <v>1</v>
      </c>
      <c r="C2" s="13" t="str">
        <f>+GENERAL!C38</f>
        <v>I. Incremento del nivel de satisfacción del cliente</v>
      </c>
      <c r="D2" s="13"/>
      <c r="E2" s="13" t="str">
        <f>+GENERAL!C28</f>
        <v>II. Nivel de competencia del personal</v>
      </c>
      <c r="F2" s="13" t="str">
        <f>+GENERAL!C29</f>
        <v>III. Cumplimiento Plan Institucional de Capacitación</v>
      </c>
      <c r="G2" s="13" t="str">
        <f>+GENERAL!C30</f>
        <v>IV. Cumplimiento Plan Anual de Bienestar</v>
      </c>
      <c r="H2" s="13" t="str">
        <f>+GENERAL!C31</f>
        <v>V. Intervención de peligros y riesgos</v>
      </c>
      <c r="I2" s="13" t="str">
        <f>+GENERAL!C51</f>
        <v>VI. Acciones de promoción de la responsabilidad ambiental</v>
      </c>
      <c r="J2" s="13" t="str">
        <f>+GENERAL!C39</f>
        <v>VII. Cumplimiento de metas financieras (POAI)</v>
      </c>
      <c r="K2" s="13"/>
      <c r="L2" s="13" t="str">
        <f>+GENERAL!C40</f>
        <v>VIII. Cumplimiento de metas físicas Plan de Desarrollo Departamental</v>
      </c>
      <c r="M2" s="13"/>
      <c r="N2" s="13" t="str">
        <f>+GENERAL!C11</f>
        <v>IX. Cumplimiento Indicadores de Disciplina Fiscal</v>
      </c>
      <c r="O2" s="13" t="str">
        <f>+GENERAL!C16</f>
        <v>X. Mejoramiento continuo de los procesos</v>
      </c>
    </row>
    <row r="3" spans="1:15" s="9" customFormat="1" x14ac:dyDescent="0.25">
      <c r="B3" s="14" t="s">
        <v>32</v>
      </c>
      <c r="C3" s="18">
        <v>0.75</v>
      </c>
      <c r="D3" s="18"/>
      <c r="E3" s="18">
        <v>0.9</v>
      </c>
      <c r="F3" s="18">
        <v>0.95</v>
      </c>
      <c r="G3" s="18">
        <v>0.95</v>
      </c>
      <c r="H3" s="18">
        <v>0.9</v>
      </c>
      <c r="I3" s="18">
        <v>0.9</v>
      </c>
      <c r="J3" s="18">
        <v>0.9</v>
      </c>
      <c r="K3" s="18"/>
      <c r="L3" s="18">
        <v>0.8</v>
      </c>
      <c r="M3" s="18"/>
      <c r="N3" s="19">
        <v>1</v>
      </c>
      <c r="O3" s="18">
        <v>0.8</v>
      </c>
    </row>
    <row r="4" spans="1:15" x14ac:dyDescent="0.25">
      <c r="A4">
        <v>1</v>
      </c>
      <c r="B4" s="3" t="s">
        <v>31</v>
      </c>
      <c r="C4" s="15">
        <f>+GENERAL!H38</f>
        <v>0.98249999999999993</v>
      </c>
      <c r="D4" s="15">
        <v>0.75</v>
      </c>
      <c r="E4" s="15"/>
      <c r="F4" s="15"/>
      <c r="G4" s="15"/>
      <c r="H4" s="15"/>
      <c r="I4" s="15"/>
      <c r="J4" s="15">
        <f>+GENERAL!H39</f>
        <v>0.96091760656698888</v>
      </c>
      <c r="K4" s="15">
        <v>0.9</v>
      </c>
      <c r="L4" s="15">
        <f>+GENERAL!H40</f>
        <v>1</v>
      </c>
      <c r="M4" s="15">
        <v>0.8</v>
      </c>
      <c r="N4" s="3"/>
      <c r="O4" s="3"/>
    </row>
    <row r="5" spans="1:15" x14ac:dyDescent="0.25">
      <c r="A5">
        <v>2</v>
      </c>
      <c r="B5" s="3" t="s">
        <v>47</v>
      </c>
      <c r="C5" s="15">
        <f>+GENERAL!H47</f>
        <v>0.98249999999999993</v>
      </c>
      <c r="D5" s="15">
        <v>0.75</v>
      </c>
      <c r="E5" s="15"/>
      <c r="F5" s="15"/>
      <c r="G5" s="15"/>
      <c r="H5" s="15"/>
      <c r="I5" s="15"/>
      <c r="J5" s="15">
        <f>+GENERAL!H48</f>
        <v>0.9524019974255975</v>
      </c>
      <c r="K5" s="15">
        <v>0.9</v>
      </c>
      <c r="L5" s="15">
        <f>+GENERAL!H49</f>
        <v>0.94117647058823528</v>
      </c>
      <c r="M5" s="15">
        <v>0.8</v>
      </c>
      <c r="N5" s="3"/>
      <c r="O5" s="3"/>
    </row>
    <row r="6" spans="1:15" x14ac:dyDescent="0.25">
      <c r="A6">
        <v>3</v>
      </c>
      <c r="B6" s="3" t="s">
        <v>49</v>
      </c>
      <c r="C6" s="15">
        <f>+GENERAL!H50</f>
        <v>0.95500000000000007</v>
      </c>
      <c r="D6" s="15">
        <v>0.75</v>
      </c>
      <c r="E6" s="3"/>
      <c r="F6" s="3"/>
      <c r="G6" s="3"/>
      <c r="H6" s="3"/>
      <c r="I6" s="15">
        <f>+GENERAL!H51</f>
        <v>1</v>
      </c>
      <c r="J6" s="15">
        <f>+GENERAL!H52</f>
        <v>0.50595284322896261</v>
      </c>
      <c r="K6" s="15">
        <v>0.9</v>
      </c>
      <c r="L6" s="15">
        <f>+GENERAL!H53</f>
        <v>0.7441860465116279</v>
      </c>
      <c r="M6" s="15">
        <v>0.8</v>
      </c>
      <c r="N6" s="3"/>
      <c r="O6" s="3"/>
    </row>
    <row r="7" spans="1:15" x14ac:dyDescent="0.25">
      <c r="A7">
        <v>4</v>
      </c>
      <c r="B7" s="3" t="s">
        <v>29</v>
      </c>
      <c r="C7" s="15">
        <f>+GENERAL!H34</f>
        <v>0.85749999999999993</v>
      </c>
      <c r="D7" s="15">
        <v>0.75</v>
      </c>
      <c r="E7" s="3"/>
      <c r="F7" s="3"/>
      <c r="G7" s="3"/>
      <c r="H7" s="3"/>
      <c r="I7" s="3"/>
      <c r="J7" s="15">
        <f>+GENERAL!H35</f>
        <v>0.61141770066875378</v>
      </c>
      <c r="K7" s="15">
        <v>0.9</v>
      </c>
      <c r="L7" s="15">
        <f>+GENERAL!H36</f>
        <v>0.56521739130434778</v>
      </c>
      <c r="M7" s="15">
        <v>0.8</v>
      </c>
      <c r="N7" s="3"/>
      <c r="O7" s="3"/>
    </row>
    <row r="8" spans="1:15" x14ac:dyDescent="0.25">
      <c r="A8">
        <v>5</v>
      </c>
      <c r="B8" s="3" t="s">
        <v>34</v>
      </c>
      <c r="C8" s="15">
        <f>+GENERAL!H44</f>
        <v>0.98750000000000004</v>
      </c>
      <c r="D8" s="15">
        <v>0.75</v>
      </c>
      <c r="E8" s="3"/>
      <c r="F8" s="3"/>
      <c r="G8" s="3"/>
      <c r="H8" s="3"/>
      <c r="I8" s="15"/>
      <c r="J8" s="15">
        <f>+GENERAL!H45</f>
        <v>0.74999595375877481</v>
      </c>
      <c r="K8" s="15">
        <v>0.9</v>
      </c>
      <c r="L8" s="15">
        <f>+GENERAL!H46</f>
        <v>0.52941176470588236</v>
      </c>
      <c r="M8" s="15">
        <v>0.8</v>
      </c>
      <c r="N8" s="3"/>
      <c r="O8" s="3"/>
    </row>
    <row r="9" spans="1:15" x14ac:dyDescent="0.25">
      <c r="A9">
        <v>6</v>
      </c>
      <c r="B9" s="3" t="s">
        <v>50</v>
      </c>
      <c r="C9" s="15">
        <f>+GENERAL!H21</f>
        <v>0.94500000000000006</v>
      </c>
      <c r="D9" s="15">
        <v>0.75</v>
      </c>
      <c r="E9" s="3"/>
      <c r="F9" s="3"/>
      <c r="G9" s="3"/>
      <c r="H9" s="3"/>
      <c r="I9" s="3"/>
      <c r="J9" s="15">
        <f>+GENERAL!H22</f>
        <v>0.99360943368217414</v>
      </c>
      <c r="K9" s="15">
        <v>0.9</v>
      </c>
      <c r="L9" s="15">
        <f>+GENERAL!H23</f>
        <v>0.83333333333333337</v>
      </c>
      <c r="M9" s="15">
        <v>0.8</v>
      </c>
      <c r="N9" s="3"/>
      <c r="O9" s="3"/>
    </row>
    <row r="10" spans="1:15" x14ac:dyDescent="0.25">
      <c r="A10">
        <v>7</v>
      </c>
      <c r="B10" s="3" t="s">
        <v>20</v>
      </c>
      <c r="C10" s="15">
        <f>+GENERAL!H24</f>
        <v>0.93500000000000005</v>
      </c>
      <c r="D10" s="15">
        <v>0.75</v>
      </c>
      <c r="E10" s="3"/>
      <c r="F10" s="3"/>
      <c r="G10" s="3"/>
      <c r="H10" s="3"/>
      <c r="I10" s="3"/>
      <c r="J10" s="15">
        <f>+GENERAL!H25</f>
        <v>0.9368866407153178</v>
      </c>
      <c r="K10" s="15">
        <v>0.9</v>
      </c>
      <c r="L10" s="15">
        <f>+GENERAL!H26</f>
        <v>0.92592592592592593</v>
      </c>
      <c r="M10" s="15">
        <v>0.8</v>
      </c>
      <c r="N10" s="3"/>
      <c r="O10" s="3"/>
    </row>
    <row r="11" spans="1:15" x14ac:dyDescent="0.25">
      <c r="A11">
        <v>8</v>
      </c>
      <c r="B11" s="3" t="s">
        <v>33</v>
      </c>
      <c r="C11" s="15">
        <f>+GENERAL!H41</f>
        <v>0.91749999999999998</v>
      </c>
      <c r="D11" s="15">
        <v>0.75</v>
      </c>
      <c r="E11" s="3"/>
      <c r="F11" s="3"/>
      <c r="G11" s="3"/>
      <c r="H11" s="3"/>
      <c r="I11" s="3"/>
      <c r="J11" s="15">
        <f>+GENERAL!H42</f>
        <v>0.63989831881688686</v>
      </c>
      <c r="K11" s="15">
        <v>0.9</v>
      </c>
      <c r="L11" s="15">
        <f>+GENERAL!H43</f>
        <v>0.79166666666666663</v>
      </c>
      <c r="M11" s="15">
        <v>0.8</v>
      </c>
      <c r="N11" s="3"/>
      <c r="O11" s="3"/>
    </row>
    <row r="12" spans="1:15" x14ac:dyDescent="0.25">
      <c r="A12">
        <v>9</v>
      </c>
      <c r="B12" s="3" t="s">
        <v>14</v>
      </c>
      <c r="C12" s="15">
        <f>+GENERAL!H12</f>
        <v>0.88749999999999996</v>
      </c>
      <c r="D12" s="15">
        <v>0.75</v>
      </c>
      <c r="E12" s="3"/>
      <c r="F12" s="3"/>
      <c r="G12" s="3"/>
      <c r="H12" s="3"/>
      <c r="I12" s="3"/>
      <c r="J12" s="15">
        <f>+GENERAL!H13</f>
        <v>0.78653161892704804</v>
      </c>
      <c r="K12" s="15">
        <v>0.9</v>
      </c>
      <c r="L12" s="15">
        <f>+GENERAL!H14</f>
        <v>0.87058823529411766</v>
      </c>
      <c r="M12" s="15">
        <v>0.8</v>
      </c>
      <c r="N12" s="3"/>
      <c r="O12" s="3"/>
    </row>
    <row r="13" spans="1:15" s="2" customFormat="1" ht="30" x14ac:dyDescent="0.25">
      <c r="A13">
        <v>10</v>
      </c>
      <c r="B13" s="13" t="s">
        <v>18</v>
      </c>
      <c r="C13" s="16">
        <f>+GENERAL!H18</f>
        <v>0.96750000000000003</v>
      </c>
      <c r="D13" s="15">
        <v>0.75</v>
      </c>
      <c r="E13" s="17"/>
      <c r="F13" s="17"/>
      <c r="G13" s="17"/>
      <c r="H13" s="17"/>
      <c r="I13" s="17"/>
      <c r="J13" s="16">
        <f>+GENERAL!H19</f>
        <v>0.92457990292387193</v>
      </c>
      <c r="K13" s="15">
        <v>0.9</v>
      </c>
      <c r="L13" s="16">
        <f>+GENERAL!H20</f>
        <v>0.84615384615384615</v>
      </c>
      <c r="M13" s="15">
        <v>0.8</v>
      </c>
      <c r="N13" s="17"/>
      <c r="O13" s="17"/>
    </row>
    <row r="14" spans="1:15" x14ac:dyDescent="0.25">
      <c r="A14">
        <v>11</v>
      </c>
      <c r="B14" s="3" t="s">
        <v>21</v>
      </c>
      <c r="C14" s="15">
        <f>+GENERAL!H27</f>
        <v>0.98249999999999993</v>
      </c>
      <c r="D14" s="15">
        <v>0.75</v>
      </c>
      <c r="E14" s="15">
        <f>+GENERAL!H28</f>
        <v>0.99</v>
      </c>
      <c r="F14" s="15">
        <f>+GENERAL!H29</f>
        <v>1</v>
      </c>
      <c r="G14" s="15">
        <f>+GENERAL!H30</f>
        <v>1</v>
      </c>
      <c r="H14" s="15">
        <f>+GENERAL!H31</f>
        <v>1</v>
      </c>
      <c r="I14" s="3"/>
      <c r="J14" s="15">
        <f>+GENERAL!H32</f>
        <v>0.99976762191537949</v>
      </c>
      <c r="K14" s="15">
        <v>0.9</v>
      </c>
      <c r="L14" s="15">
        <f>+GENERAL!H33</f>
        <v>1</v>
      </c>
      <c r="M14" s="15">
        <v>0.8</v>
      </c>
      <c r="N14" s="3"/>
      <c r="O14" s="3"/>
    </row>
    <row r="15" spans="1:15" s="2" customFormat="1" ht="30" x14ac:dyDescent="0.25">
      <c r="A15">
        <v>12</v>
      </c>
      <c r="B15" s="13" t="s">
        <v>30</v>
      </c>
      <c r="C15" s="16">
        <f>+GENERAL!H37</f>
        <v>0.99750000000000005</v>
      </c>
      <c r="D15" s="15">
        <v>0.75</v>
      </c>
      <c r="E15" s="17"/>
      <c r="F15" s="17"/>
      <c r="G15" s="17"/>
      <c r="H15" s="17"/>
      <c r="I15" s="17"/>
      <c r="J15" s="17"/>
      <c r="K15" s="15">
        <v>0.9</v>
      </c>
      <c r="L15" s="17"/>
      <c r="M15" s="15">
        <v>0.8</v>
      </c>
      <c r="N15" s="17"/>
      <c r="O15" s="16"/>
    </row>
    <row r="16" spans="1:15" x14ac:dyDescent="0.25">
      <c r="A16">
        <v>13</v>
      </c>
      <c r="B16" s="3" t="s">
        <v>8</v>
      </c>
      <c r="C16" s="15">
        <f>+GENERAL!H8</f>
        <v>0.91500000000000004</v>
      </c>
      <c r="D16" s="15">
        <v>0.75</v>
      </c>
      <c r="E16" s="3"/>
      <c r="F16" s="3"/>
      <c r="G16" s="3"/>
      <c r="H16" s="3"/>
      <c r="I16" s="3"/>
      <c r="J16" s="16">
        <f>+GENERAL!H9</f>
        <v>0.90822400613506049</v>
      </c>
      <c r="K16" s="15">
        <v>0.9</v>
      </c>
      <c r="L16" s="16">
        <f>+GENERAL!H10</f>
        <v>1</v>
      </c>
      <c r="M16" s="15">
        <v>0.8</v>
      </c>
      <c r="N16" s="16">
        <f>+GENERAL!H11</f>
        <v>1</v>
      </c>
      <c r="O16" s="3"/>
    </row>
    <row r="17" spans="1:15" x14ac:dyDescent="0.25">
      <c r="A17">
        <v>13</v>
      </c>
      <c r="B17" s="3" t="s">
        <v>53</v>
      </c>
      <c r="C17" s="15">
        <f>+GENERAL!H54</f>
        <v>0.96500000000000008</v>
      </c>
      <c r="D17" s="15">
        <v>0.75</v>
      </c>
      <c r="E17" s="3"/>
      <c r="F17" s="3"/>
      <c r="G17" s="3"/>
      <c r="H17" s="3"/>
      <c r="I17" s="3"/>
      <c r="J17" s="16">
        <f>+GENERAL!H55</f>
        <v>0.99728060171611221</v>
      </c>
      <c r="K17" s="15">
        <v>0.9</v>
      </c>
      <c r="L17" s="16">
        <f>+GENERAL!H56</f>
        <v>0.8666666666666667</v>
      </c>
      <c r="M17" s="15">
        <v>0.8</v>
      </c>
      <c r="N17" s="16"/>
      <c r="O17" s="3"/>
    </row>
    <row r="18" spans="1:15" ht="30" x14ac:dyDescent="0.25">
      <c r="A18">
        <v>13</v>
      </c>
      <c r="B18" s="42" t="s">
        <v>52</v>
      </c>
      <c r="C18" s="15" t="str">
        <f>+GENERAL!H17</f>
        <v>ND</v>
      </c>
      <c r="D18" s="15">
        <v>0.75</v>
      </c>
      <c r="E18" s="3"/>
      <c r="F18" s="3"/>
      <c r="G18" s="3"/>
      <c r="H18" s="3"/>
      <c r="I18" s="3"/>
      <c r="J18" s="16"/>
      <c r="K18" s="15">
        <v>0.9</v>
      </c>
      <c r="L18" s="16"/>
      <c r="M18" s="15">
        <v>0.8</v>
      </c>
      <c r="N18" s="16"/>
      <c r="O18" s="3"/>
    </row>
    <row r="19" spans="1:15" s="2" customFormat="1" ht="30" x14ac:dyDescent="0.25">
      <c r="A19">
        <v>13</v>
      </c>
      <c r="B19" s="13" t="s">
        <v>17</v>
      </c>
      <c r="C19" s="16" t="str">
        <f>+GENERAL!H15</f>
        <v>ND</v>
      </c>
      <c r="D19" s="15">
        <v>0.75</v>
      </c>
      <c r="E19" s="17"/>
      <c r="F19" s="17"/>
      <c r="G19" s="17"/>
      <c r="H19" s="17"/>
      <c r="I19" s="17"/>
      <c r="J19" s="17"/>
      <c r="K19" s="15">
        <v>0.9</v>
      </c>
      <c r="L19" s="17"/>
      <c r="M19" s="15">
        <v>0.8</v>
      </c>
      <c r="N19" s="17"/>
      <c r="O19" s="16">
        <f>+GENERAL!H16</f>
        <v>1</v>
      </c>
    </row>
    <row r="20" spans="1:15" s="5" customFormat="1" ht="15.75" x14ac:dyDescent="0.25">
      <c r="B20" s="20" t="s">
        <v>51</v>
      </c>
      <c r="C20" s="21">
        <f>AVERAGE(C4:C16)</f>
        <v>0.94711538461538458</v>
      </c>
      <c r="D20" s="21"/>
      <c r="E20" s="21">
        <f>AVERAGE(E14)</f>
        <v>0.99</v>
      </c>
      <c r="F20" s="21">
        <f t="shared" ref="F20:H20" si="0">AVERAGE(F14)</f>
        <v>1</v>
      </c>
      <c r="G20" s="21">
        <f t="shared" si="0"/>
        <v>1</v>
      </c>
      <c r="H20" s="21">
        <f t="shared" si="0"/>
        <v>1</v>
      </c>
      <c r="I20" s="21">
        <f>AVERAGE(I6)</f>
        <v>1</v>
      </c>
      <c r="J20" s="21">
        <f>AVERAGE(J4:J14,J16)</f>
        <v>0.8308486370637348</v>
      </c>
      <c r="K20" s="21"/>
      <c r="L20" s="21">
        <f>AVERAGE(L4:L14,L16)</f>
        <v>0.83730497337366527</v>
      </c>
      <c r="M20" s="21"/>
      <c r="N20" s="21">
        <f>AVERAGE(N16)</f>
        <v>1</v>
      </c>
      <c r="O20" s="21">
        <f>AVERAGE(O19)</f>
        <v>1</v>
      </c>
    </row>
  </sheetData>
  <sheetProtection algorithmName="SHA-512" hashValue="i/TQcTCAilCVj9lIX0AGwjHiBTE2PxCRONHvjPXtz3JPheh1yiAI3NbdVlVZ4WqQsKbQTiquNEwmtqM2lTOuHw==" saltValue="065rnpvDz5J76geSVoqCig==" spinCount="100000" sheet="1" objects="1" scenarios="1" insertColumns="0" insertRows="0" deleteColumns="0" deleteRows="0"/>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 zoomScale="55" zoomScaleNormal="55" workbookViewId="0">
      <selection activeCell="X10" sqref="X10"/>
    </sheetView>
  </sheetViews>
  <sheetFormatPr baseColWidth="10" defaultRowHeight="15" x14ac:dyDescent="0.25"/>
  <cols>
    <col min="13" max="13" width="5" customWidth="1"/>
  </cols>
  <sheetData/>
  <sheetProtection algorithmName="SHA-512" hashValue="ksWYJDQKUL35nAMD2XUE8HynwyShtZ0fu6ttqJpaeLcTl0NqS4z3ITEL3f5Ikryp3ft0y978SrqSqnMcSefDPw==" saltValue="xWZsBY5VW3xF2SP1VVM2XA==" spinCount="100000" sheet="1" objects="1" scenarios="1" insertColumns="0" insertRows="0" deleteColumns="0" deleteRows="0"/>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POR SECRETARÍAS</vt:lpstr>
      <vt:lpstr>GRAFICAS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2025-04-30T19:07:33Z</dcterms:modified>
</cp:coreProperties>
</file>