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5420" windowHeight="7740"/>
  </bookViews>
  <sheets>
    <sheet name="GENERAL" sheetId="1" r:id="rId1"/>
    <sheet name="POR SECRETARÍAS" sheetId="2" r:id="rId2"/>
    <sheet name="GRAFICAS" sheetId="3" r:id="rId3"/>
  </sheets>
  <definedNames>
    <definedName name="_xlnm._FilterDatabase" localSheetId="0" hidden="1">GENERAL!$B$7:$J$56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H43" i="1" l="1"/>
  <c r="H16" i="1" l="1"/>
  <c r="H56" i="1"/>
  <c r="H55" i="1"/>
  <c r="H54" i="1"/>
  <c r="H53" i="1"/>
  <c r="H52" i="1"/>
  <c r="H51" i="1"/>
  <c r="H50" i="1"/>
  <c r="H49" i="1"/>
  <c r="H48" i="1"/>
  <c r="H47" i="1"/>
  <c r="H46" i="1"/>
  <c r="H45" i="1"/>
  <c r="H44" i="1"/>
  <c r="H42" i="1"/>
  <c r="H41" i="1"/>
  <c r="H40" i="1"/>
  <c r="H39" i="1"/>
  <c r="H38" i="1"/>
  <c r="H37" i="1"/>
  <c r="H36" i="1"/>
  <c r="H35" i="1"/>
  <c r="H30" i="1"/>
  <c r="H31" i="1"/>
  <c r="H34" i="1"/>
  <c r="H33" i="1"/>
  <c r="H32" i="1"/>
  <c r="H29" i="1"/>
  <c r="H27" i="1"/>
  <c r="H26" i="1"/>
  <c r="H25" i="1"/>
  <c r="H24" i="1"/>
  <c r="H23" i="1"/>
  <c r="H22" i="1"/>
  <c r="H21" i="1"/>
  <c r="H20" i="1"/>
  <c r="H19" i="1"/>
  <c r="H18" i="1"/>
  <c r="H14" i="1"/>
  <c r="H13" i="1"/>
  <c r="H12" i="1"/>
  <c r="H11" i="1"/>
  <c r="H8" i="1"/>
  <c r="H10" i="1"/>
  <c r="H9" i="1"/>
  <c r="F63" i="1" l="1"/>
  <c r="F60" i="1"/>
  <c r="F62" i="1"/>
  <c r="F65" i="1"/>
  <c r="F61" i="1"/>
  <c r="F64" i="1"/>
  <c r="F66" i="1" l="1"/>
  <c r="G63" i="1" s="1"/>
  <c r="L17" i="2"/>
  <c r="J17" i="2"/>
  <c r="C19" i="2"/>
  <c r="C18" i="2"/>
  <c r="C17" i="2"/>
  <c r="G65" i="1" l="1"/>
  <c r="G64" i="1"/>
  <c r="G61" i="1"/>
  <c r="G62" i="1"/>
  <c r="G60" i="1"/>
  <c r="I17" i="1"/>
  <c r="G66" i="1" l="1"/>
  <c r="O19" i="2"/>
  <c r="O20" i="2" s="1"/>
  <c r="O2" i="2"/>
  <c r="N2" i="2"/>
  <c r="C16" i="2"/>
  <c r="C15" i="2"/>
  <c r="H2" i="2"/>
  <c r="G2" i="2"/>
  <c r="F2" i="2"/>
  <c r="E14" i="2"/>
  <c r="E20" i="2" s="1"/>
  <c r="C14" i="2"/>
  <c r="E2" i="2"/>
  <c r="C13" i="2"/>
  <c r="C12" i="2"/>
  <c r="L11" i="2"/>
  <c r="C11" i="2"/>
  <c r="L10" i="2"/>
  <c r="J10" i="2"/>
  <c r="C10" i="2"/>
  <c r="C9" i="2"/>
  <c r="C8" i="2"/>
  <c r="C7" i="2"/>
  <c r="I2" i="2"/>
  <c r="I6" i="2"/>
  <c r="I20" i="2" s="1"/>
  <c r="C6" i="2"/>
  <c r="C5" i="2"/>
  <c r="L2" i="2"/>
  <c r="J2" i="2"/>
  <c r="C2" i="2"/>
  <c r="C4" i="2"/>
  <c r="C20" i="2" l="1"/>
  <c r="I33" i="1" l="1"/>
  <c r="I32" i="1"/>
  <c r="I27" i="1"/>
  <c r="I26" i="1"/>
  <c r="I25" i="1"/>
  <c r="I24" i="1"/>
  <c r="I23" i="1"/>
  <c r="I22" i="1"/>
  <c r="I21" i="1"/>
  <c r="I20" i="1"/>
  <c r="I19" i="1"/>
  <c r="I18" i="1"/>
  <c r="I14" i="1"/>
  <c r="I13" i="1"/>
  <c r="I12" i="1"/>
  <c r="L6" i="2"/>
  <c r="J6" i="2"/>
  <c r="J14" i="2" l="1"/>
  <c r="L5" i="2" l="1"/>
  <c r="J5" i="2"/>
  <c r="L8" i="2"/>
  <c r="J8" i="2"/>
  <c r="J11" i="2"/>
  <c r="L4" i="2"/>
  <c r="J4" i="2"/>
  <c r="L7" i="2"/>
  <c r="J7" i="2"/>
  <c r="L14" i="2"/>
  <c r="H14" i="2" l="1"/>
  <c r="H20" i="2" s="1"/>
  <c r="G14" i="2"/>
  <c r="G20" i="2" s="1"/>
  <c r="F14" i="2"/>
  <c r="F20" i="2" s="1"/>
  <c r="L9" i="2" l="1"/>
  <c r="J9" i="2"/>
  <c r="L13" i="2"/>
  <c r="J13" i="2"/>
  <c r="L12" i="2"/>
  <c r="J12" i="2"/>
  <c r="N16" i="2" l="1"/>
  <c r="N20" i="2" s="1"/>
  <c r="L16" i="2"/>
  <c r="L20" i="2" s="1"/>
  <c r="J16" i="2"/>
  <c r="J20" i="2" s="1"/>
</calcChain>
</file>

<file path=xl/sharedStrings.xml><?xml version="1.0" encoding="utf-8"?>
<sst xmlns="http://schemas.openxmlformats.org/spreadsheetml/2006/main" count="250" uniqueCount="78">
  <si>
    <t>OBJETIVO DE CALIDAD</t>
  </si>
  <si>
    <t>INDICADOR</t>
  </si>
  <si>
    <t>DATOS DEL INDICADOR</t>
  </si>
  <si>
    <t>RESPONSABLE</t>
  </si>
  <si>
    <t>RESULTADO DE LA MEDICION</t>
  </si>
  <si>
    <t>OBSERVACIONES</t>
  </si>
  <si>
    <t>4. Desarrollar una gestión transparente mediante el  manejo adecuado de los recursos financieros y de la información, tendiente a la consolidación y sostenibilidad de la Administración</t>
  </si>
  <si>
    <t>VII. Cumplimiento de metas financieras (POAI)</t>
  </si>
  <si>
    <t>HACIENDA</t>
  </si>
  <si>
    <t>VIII. Cumplimiento de metas físicas Plan de Desarrollo Departamental</t>
  </si>
  <si>
    <t>IX. Cumplimiento Indicadores de Disciplina Fiscal</t>
  </si>
  <si>
    <t>Los indicadores de Disciplina Fiscal son Ley 617/2000 y Ley 358/1997</t>
  </si>
  <si>
    <t>1. Brindar un servicio eficiente y de calidad a través de la gestión por procesos, que permita el reconocimiento de la Administración ante los grupos de interés del departamento</t>
  </si>
  <si>
    <t>I. Incremento del nivel de satisfacción del cliente</t>
  </si>
  <si>
    <t>SALUD</t>
  </si>
  <si>
    <t>5. Evaluar la implementación del Modelo Integrado de Planeación y Gestión mediante el control y seguimiento, generando información para la toma de decisiones, el fortalecimiento institucional y la gobernabilidad.</t>
  </si>
  <si>
    <t>X. Mejoramiento continuo de los procesos</t>
  </si>
  <si>
    <t>CONTROL INTERNO DE GESTION</t>
  </si>
  <si>
    <t>TURISMO, INDUSTRIA Y COMERCIO</t>
  </si>
  <si>
    <t>EDUCACIÓN</t>
  </si>
  <si>
    <t>FAMILIA</t>
  </si>
  <si>
    <t>GESTION ADMINISTRATIVA</t>
  </si>
  <si>
    <t>II. Nivel de competencia del personal</t>
  </si>
  <si>
    <t>2. Desarrollar las competencias de los servidores públicos de la administración departamental, orientados en la prestación de servicios de calidad para la satisfacción de los ciudadanos para lograr con ello un talento humano competente y comprometido</t>
  </si>
  <si>
    <t>Porcentaje promedio de la evaluación del desempeño de los funcionarios administrativos y de apoyo.</t>
  </si>
  <si>
    <t>III. Cumplimiento Plan Institucional de Capacitación</t>
  </si>
  <si>
    <t>3. Inculcar la cultura de bienestar institucional para sus servidores públicos y particulares con funciones públicas, basada en la prevención de accidentes, incidentes y enfermedades laborales,  así como  la responsabilidad con el medio ambiente</t>
  </si>
  <si>
    <t>IV. Cumplimiento Plan Anual de Bienestar</t>
  </si>
  <si>
    <t>V. Intervención de peligros y riesgos</t>
  </si>
  <si>
    <t>AGUAS E INFRAESTRUCTURA</t>
  </si>
  <si>
    <t>GESTION JURIDICA Y CONTRACTUAL</t>
  </si>
  <si>
    <t>GESTION GERENCIAL</t>
  </si>
  <si>
    <t>META</t>
  </si>
  <si>
    <t>INTERIOR</t>
  </si>
  <si>
    <t>CULTURA</t>
  </si>
  <si>
    <t>GESTIÓN DE LA PLANEACIÓN</t>
  </si>
  <si>
    <t>AGRICULTURA, DESARROLLO RURAL Y MEDIO AMBIENTE</t>
  </si>
  <si>
    <t>VI. Acciones de promoción de la responsabilidad ambiental</t>
  </si>
  <si>
    <t>SEMAFOROS</t>
  </si>
  <si>
    <t>%</t>
  </si>
  <si>
    <t xml:space="preserve">Sobresaliente  ( Entre 80%-100%) </t>
  </si>
  <si>
    <t>Satisfactorio (Entre 70% -79,99%)</t>
  </si>
  <si>
    <t>Medio (Entre 60%-69,99%)</t>
  </si>
  <si>
    <t>Bajo (Entre 40% - 59,99%)</t>
  </si>
  <si>
    <t>Critico (Entre 0% - 39,99%)</t>
  </si>
  <si>
    <t xml:space="preserve">TOTAL </t>
  </si>
  <si>
    <t xml:space="preserve"> METAS </t>
  </si>
  <si>
    <t>GESTION DE LA PLANEACION</t>
  </si>
  <si>
    <t>OBJETIVO</t>
  </si>
  <si>
    <t>AGRICULTURA</t>
  </si>
  <si>
    <t>EDUCACION</t>
  </si>
  <si>
    <t>PROMEDIO</t>
  </si>
  <si>
    <t>CONTROL INTERNO DISCIPLINARIO</t>
  </si>
  <si>
    <t>TIC</t>
  </si>
  <si>
    <t>GESTION DE LAS TIC</t>
  </si>
  <si>
    <t>FORMATO</t>
  </si>
  <si>
    <t>Código</t>
  </si>
  <si>
    <t>F-PLA-63</t>
  </si>
  <si>
    <t>Versión</t>
  </si>
  <si>
    <t>Fecha</t>
  </si>
  <si>
    <t>Pagina</t>
  </si>
  <si>
    <t>1 de 1</t>
  </si>
  <si>
    <t>No aplica</t>
  </si>
  <si>
    <t>ND</t>
  </si>
  <si>
    <t xml:space="preserve">GESTIÓN ADMINISTRATIVA - AGRICULTURA, DESARROLLO RURAL Y MEDIO AMBIENTE </t>
  </si>
  <si>
    <t>DATOS NUMERADOR</t>
  </si>
  <si>
    <t>DATOS DENOMINADOR</t>
  </si>
  <si>
    <t>No Disponible (ND)</t>
  </si>
  <si>
    <t>Evaluación del desempeño de los funcionarios administrativos y de apoyo</t>
  </si>
  <si>
    <t>Se cumplió al 100% las actividades de capacitación programadas en el PIC. Adicional al indicador medido se hicieron diferentes capacitaciones adicionales a funcionarios y colaboradores de la Administración Central Departamental.</t>
  </si>
  <si>
    <t>Se cumplieron al  100% todas las actividades del plan de bienestar dirigidas a todos los funcionarios y colaboradores de la Administración Central Departamental.</t>
  </si>
  <si>
    <t>Informe Medicion de Satisfaccion del usuario 2023 (Sem I y II)</t>
  </si>
  <si>
    <t>Seguimiento al POAI 2023 (Corte Dic-31 con base en Obligaciones)</t>
  </si>
  <si>
    <t>Seguimiento Estado de ejecución de metas y proyectos 2023 (Corte Dic-31)</t>
  </si>
  <si>
    <t>Sistema de Gestión de Seguridad y Salud en el Trabajo 2023</t>
  </si>
  <si>
    <t>El Plan institucional de Gestión Ambiental PIGA, cuenta con 5 programas los cuales son:
1.	Manejo Integral de Residuos, 2. Uso eficiente de agua, 3. Movilidad amigable, 4. Uso Eficiente de la Energía y 5. Cero Papel; en donde se realizaron para la vigencia 2023 acciones y actividades de promoción y prevención ambiental , dirigido a los funcionarios y colaboradores del Departamento del Quindío, cumpliendo al 100% todas las campañas programadas.</t>
  </si>
  <si>
    <t xml:space="preserve">No de Acciones de Mejora ejecutadas / No  de Acciones  de Mejora suscritas x 100 % 
Acciones de Mejora con la Contraloría General  de la República = 44 
Acciones   de Mejora ejecutadas por el departamento = 39 
Acciones de Mejora con la Contraloría General del Quindío = 25 
Acciones de Mejora ejecutadas por el  departamento = 20 
Acciones de Mejora con el Archivo General de la Nación = 7 
Acciones de Mejora ejecutadas por el departamento = 2 
Acciones de Mejora Cumplidas por el Depto 39 / Acciones de Mejora Entes de control  20223 44 x 100% = 88,64 % 
</t>
  </si>
  <si>
    <t>MEDICIÓN INDICADORES DE CALIDAD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</si>
</sst>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quot;$&quot;\ * #,##0.00_-;\-&quot;$&quot;\ * #,##0.00_-;_-&quot;$&quot;\ * &quot;-&quot;??_-;_-@_-"/>
    <numFmt numFmtId="165" formatCode="[$€-2]\ #,##0.00_);[Red]\([$€-2]\ #,##0.00\)"/>
    <numFmt numFmtId="166" formatCode="0.0000"/>
    <numFmt numFmtId="167" formatCode="_-* #,##0.00_-;\-* #,##0.00_-;_-* &quot;-&quot;_-;_-@_-"/>
    <numFmt numFmtId="168"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theme="1"/>
      <name val="Calibri"/>
      <family val="2"/>
      <scheme val="minor"/>
    </font>
    <font>
      <b/>
      <sz val="10"/>
      <name val="Arial"/>
      <family val="2"/>
    </font>
    <font>
      <sz val="10"/>
      <name val="Arial"/>
      <family val="2"/>
    </font>
    <font>
      <b/>
      <sz val="11"/>
      <color rgb="FFC00000"/>
      <name val="Calibri"/>
      <family val="2"/>
      <scheme val="minor"/>
    </font>
    <font>
      <sz val="10"/>
      <color theme="1"/>
      <name val="Arial"/>
      <family val="2"/>
    </font>
    <font>
      <b/>
      <sz val="14"/>
      <color theme="1"/>
      <name val="Arial"/>
      <family val="2"/>
    </font>
    <font>
      <b/>
      <sz val="12"/>
      <color theme="1"/>
      <name val="Calibri"/>
      <family val="2"/>
      <scheme val="minor"/>
    </font>
    <font>
      <b/>
      <sz val="11"/>
      <color rgb="FFFF0000"/>
      <name val="Calibri"/>
      <family val="2"/>
      <scheme val="minor"/>
    </font>
    <font>
      <b/>
      <sz val="10"/>
      <color theme="1"/>
      <name val="Arial"/>
      <family val="2"/>
    </font>
    <font>
      <sz val="10"/>
      <name val="Calibri"/>
      <family val="2"/>
      <scheme val="minor"/>
    </font>
    <font>
      <i/>
      <sz val="10"/>
      <color theme="1"/>
      <name val="Arial"/>
      <family val="2"/>
    </font>
  </fonts>
  <fills count="8">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9">
    <xf numFmtId="0" fontId="0" fillId="0" borderId="0"/>
    <xf numFmtId="9" fontId="1"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cellStyleXfs>
  <cellXfs count="109">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1" xfId="0" applyBorder="1"/>
    <xf numFmtId="0" fontId="2" fillId="2" borderId="1" xfId="0" applyFont="1" applyFill="1" applyBorder="1" applyAlignment="1">
      <alignment horizontal="center" vertical="center" wrapText="1"/>
    </xf>
    <xf numFmtId="0" fontId="2" fillId="0" borderId="0" xfId="0" applyFont="1"/>
    <xf numFmtId="0" fontId="4" fillId="0" borderId="1" xfId="0" applyFont="1" applyBorder="1" applyAlignment="1">
      <alignment horizontal="justify" vertical="center" wrapText="1"/>
    </xf>
    <xf numFmtId="0" fontId="4" fillId="0" borderId="0" xfId="0" applyFont="1"/>
    <xf numFmtId="0" fontId="0" fillId="0" borderId="0" xfId="0" applyAlignment="1">
      <alignment vertical="center" wrapText="1"/>
    </xf>
    <xf numFmtId="0" fontId="7" fillId="0" borderId="0" xfId="0" applyFont="1" applyAlignment="1">
      <alignment wrapText="1"/>
    </xf>
    <xf numFmtId="0" fontId="2" fillId="0" borderId="1" xfId="0" applyFont="1" applyBorder="1" applyAlignment="1">
      <alignment vertical="center"/>
    </xf>
    <xf numFmtId="0" fontId="2" fillId="0" borderId="1" xfId="0" applyFont="1" applyBorder="1" applyAlignment="1">
      <alignment horizontal="center"/>
    </xf>
    <xf numFmtId="0" fontId="2"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vertical="center" wrapText="1"/>
    </xf>
    <xf numFmtId="10" fontId="0" fillId="0" borderId="1" xfId="0" applyNumberFormat="1" applyBorder="1"/>
    <xf numFmtId="10" fontId="0" fillId="0" borderId="1" xfId="0" applyNumberFormat="1" applyBorder="1" applyAlignment="1">
      <alignment vertical="center"/>
    </xf>
    <xf numFmtId="0" fontId="0" fillId="0" borderId="1" xfId="0" applyBorder="1" applyAlignment="1">
      <alignment vertical="center"/>
    </xf>
    <xf numFmtId="10" fontId="7" fillId="0" borderId="1" xfId="0" applyNumberFormat="1" applyFont="1" applyBorder="1" applyAlignment="1">
      <alignment wrapText="1"/>
    </xf>
    <xf numFmtId="10" fontId="7" fillId="0" borderId="1" xfId="1" applyNumberFormat="1" applyFont="1" applyBorder="1" applyAlignment="1">
      <alignment wrapText="1"/>
    </xf>
    <xf numFmtId="0" fontId="10" fillId="0" borderId="1" xfId="0" applyFont="1" applyBorder="1"/>
    <xf numFmtId="10" fontId="10" fillId="0" borderId="1" xfId="0" applyNumberFormat="1" applyFont="1" applyBorder="1"/>
    <xf numFmtId="0" fontId="6" fillId="3" borderId="1" xfId="0" applyFont="1" applyFill="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protection locked="0"/>
    </xf>
    <xf numFmtId="10" fontId="0" fillId="0" borderId="0" xfId="1" applyNumberFormat="1" applyFont="1" applyFill="1"/>
    <xf numFmtId="10" fontId="0" fillId="0" borderId="1" xfId="1" applyNumberFormat="1" applyFont="1" applyFill="1" applyBorder="1" applyAlignment="1">
      <alignment horizontal="center" vertical="center" wrapText="1"/>
    </xf>
    <xf numFmtId="10" fontId="0" fillId="0" borderId="1" xfId="1" applyNumberFormat="1" applyFont="1" applyFill="1" applyBorder="1" applyAlignment="1">
      <alignment horizontal="center" vertical="center"/>
    </xf>
    <xf numFmtId="10" fontId="0" fillId="0" borderId="1" xfId="1" applyNumberFormat="1" applyFont="1" applyFill="1" applyBorder="1" applyAlignment="1">
      <alignment vertical="center"/>
    </xf>
    <xf numFmtId="0" fontId="0" fillId="0" borderId="1" xfId="0" applyBorder="1" applyAlignment="1">
      <alignment horizontal="center" vertical="center" wrapText="1"/>
    </xf>
    <xf numFmtId="0" fontId="6" fillId="4"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wrapText="1"/>
      <protection locked="0"/>
    </xf>
    <xf numFmtId="0" fontId="6" fillId="7" borderId="1" xfId="0" applyFont="1" applyFill="1" applyBorder="1" applyAlignment="1" applyProtection="1">
      <alignment horizontal="justify" vertical="center" wrapText="1"/>
      <protection locked="0"/>
    </xf>
    <xf numFmtId="166" fontId="0" fillId="0" borderId="0" xfId="0" applyNumberFormat="1"/>
    <xf numFmtId="10" fontId="0" fillId="0" borderId="0" xfId="1" applyNumberFormat="1" applyFont="1"/>
    <xf numFmtId="41" fontId="0" fillId="0" borderId="0" xfId="4" applyFont="1"/>
    <xf numFmtId="167" fontId="0" fillId="0" borderId="0" xfId="4" applyNumberFormat="1" applyFont="1"/>
    <xf numFmtId="0" fontId="11" fillId="0" borderId="0" xfId="0" applyFont="1" applyAlignment="1">
      <alignment horizontal="center"/>
    </xf>
    <xf numFmtId="10" fontId="2" fillId="2" borderId="1" xfId="1" applyNumberFormat="1" applyFont="1" applyFill="1" applyBorder="1" applyAlignment="1">
      <alignment horizontal="center" vertical="center" wrapText="1"/>
    </xf>
    <xf numFmtId="0" fontId="0" fillId="0" borderId="1" xfId="0" applyBorder="1" applyAlignment="1">
      <alignment wrapText="1"/>
    </xf>
    <xf numFmtId="10" fontId="12" fillId="0" borderId="1" xfId="1" applyNumberFormat="1" applyFont="1" applyFill="1" applyBorder="1" applyAlignment="1">
      <alignment horizontal="center"/>
    </xf>
    <xf numFmtId="41" fontId="8" fillId="0" borderId="1" xfId="4" applyFont="1" applyFill="1" applyBorder="1" applyAlignment="1">
      <alignment horizontal="center"/>
    </xf>
    <xf numFmtId="10" fontId="8" fillId="0" borderId="1" xfId="1" applyNumberFormat="1" applyFont="1" applyFill="1" applyBorder="1" applyAlignment="1">
      <alignment horizontal="center"/>
    </xf>
    <xf numFmtId="10" fontId="5" fillId="0" borderId="2" xfId="1" applyNumberFormat="1" applyFont="1" applyFill="1" applyBorder="1" applyAlignment="1" applyProtection="1">
      <alignment horizontal="center" vertical="center" wrapText="1"/>
      <protection locked="0"/>
    </xf>
    <xf numFmtId="9" fontId="0" fillId="0" borderId="1" xfId="1" applyFont="1" applyFill="1" applyBorder="1" applyAlignment="1">
      <alignment horizontal="center" vertical="center"/>
    </xf>
    <xf numFmtId="0" fontId="6" fillId="0" borderId="1" xfId="0" applyFont="1" applyBorder="1" applyAlignment="1" applyProtection="1">
      <alignment horizontal="justify" vertical="center" wrapText="1"/>
      <protection locked="0"/>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10" fontId="5" fillId="7" borderId="2" xfId="1" applyNumberFormat="1" applyFont="1" applyFill="1" applyBorder="1" applyAlignment="1" applyProtection="1">
      <alignment horizontal="center" vertical="center" wrapText="1"/>
      <protection locked="0"/>
    </xf>
    <xf numFmtId="10" fontId="0" fillId="0" borderId="2" xfId="1" applyNumberFormat="1" applyFont="1" applyFill="1" applyBorder="1" applyAlignment="1">
      <alignment horizontal="center" vertical="center"/>
    </xf>
    <xf numFmtId="0" fontId="13" fillId="0" borderId="1" xfId="0" applyFont="1" applyBorder="1" applyAlignment="1">
      <alignment horizontal="justify" vertical="center"/>
    </xf>
    <xf numFmtId="10" fontId="5" fillId="7" borderId="2" xfId="1"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0" fontId="12" fillId="0" borderId="1" xfId="0" applyFont="1" applyBorder="1" applyAlignment="1">
      <alignment horizontal="center" vertical="center"/>
    </xf>
    <xf numFmtId="0" fontId="8" fillId="0" borderId="1" xfId="0" applyFont="1" applyBorder="1" applyAlignment="1">
      <alignment vertical="center"/>
    </xf>
    <xf numFmtId="10" fontId="5" fillId="6" borderId="2" xfId="1" applyNumberFormat="1" applyFont="1" applyFill="1" applyBorder="1" applyAlignment="1" applyProtection="1">
      <alignment horizontal="center" vertical="center" wrapText="1"/>
    </xf>
    <xf numFmtId="10" fontId="5" fillId="7" borderId="1" xfId="1" applyNumberFormat="1" applyFont="1" applyFill="1" applyBorder="1" applyAlignment="1" applyProtection="1">
      <alignment horizontal="center" vertical="center" wrapText="1"/>
    </xf>
    <xf numFmtId="10" fontId="5" fillId="3" borderId="2" xfId="1" applyNumberFormat="1" applyFont="1" applyFill="1" applyBorder="1" applyAlignment="1" applyProtection="1">
      <alignment horizontal="center" vertical="center" wrapText="1"/>
    </xf>
    <xf numFmtId="10" fontId="5" fillId="5" borderId="2" xfId="1" applyNumberFormat="1" applyFont="1" applyFill="1" applyBorder="1" applyAlignment="1" applyProtection="1">
      <alignment horizontal="center" vertical="center" wrapText="1"/>
    </xf>
    <xf numFmtId="0" fontId="14"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9" fontId="5" fillId="7" borderId="2" xfId="6" applyNumberFormat="1"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left" vertical="center" wrapText="1"/>
    </xf>
    <xf numFmtId="164" fontId="2" fillId="2" borderId="1" xfId="7" applyFont="1" applyFill="1" applyBorder="1" applyAlignment="1">
      <alignment horizontal="right" vertical="center" wrapText="1"/>
    </xf>
    <xf numFmtId="10" fontId="0" fillId="0" borderId="1" xfId="1" applyNumberFormat="1" applyFont="1" applyFill="1" applyBorder="1" applyAlignment="1">
      <alignment horizontal="right" vertical="center" wrapText="1"/>
    </xf>
    <xf numFmtId="168" fontId="0" fillId="0" borderId="1" xfId="1" applyNumberFormat="1" applyFont="1" applyFill="1" applyBorder="1" applyAlignment="1">
      <alignment horizontal="right" vertical="center" wrapText="1"/>
    </xf>
    <xf numFmtId="164" fontId="0" fillId="0" borderId="2" xfId="7" applyFont="1" applyFill="1" applyBorder="1" applyAlignment="1">
      <alignment horizontal="right" vertical="center"/>
    </xf>
    <xf numFmtId="43" fontId="0" fillId="0" borderId="2" xfId="6" applyFont="1" applyFill="1" applyBorder="1" applyAlignment="1">
      <alignment horizontal="right" vertical="center"/>
    </xf>
    <xf numFmtId="10" fontId="0" fillId="0" borderId="1" xfId="1" applyNumberFormat="1" applyFont="1" applyFill="1" applyBorder="1" applyAlignment="1">
      <alignment horizontal="right" vertical="center"/>
    </xf>
    <xf numFmtId="164" fontId="0" fillId="0" borderId="3" xfId="7" applyFont="1" applyFill="1" applyBorder="1" applyAlignment="1">
      <alignment horizontal="right" vertical="center"/>
    </xf>
    <xf numFmtId="164" fontId="0" fillId="0" borderId="2" xfId="7" applyFont="1" applyFill="1" applyBorder="1" applyAlignment="1">
      <alignment horizontal="right" vertical="center" wrapText="1"/>
    </xf>
    <xf numFmtId="43" fontId="0" fillId="0" borderId="2" xfId="6" applyFont="1" applyFill="1" applyBorder="1" applyAlignment="1">
      <alignment horizontal="right" vertical="center" wrapText="1"/>
    </xf>
    <xf numFmtId="10" fontId="0" fillId="0" borderId="2" xfId="1" applyNumberFormat="1" applyFont="1" applyFill="1" applyBorder="1" applyAlignment="1">
      <alignment horizontal="right" vertical="center" wrapText="1"/>
    </xf>
    <xf numFmtId="10" fontId="0" fillId="0" borderId="2" xfId="1" applyNumberFormat="1" applyFont="1" applyFill="1" applyBorder="1" applyAlignment="1">
      <alignment horizontal="right" vertical="center"/>
    </xf>
    <xf numFmtId="164" fontId="6" fillId="0" borderId="1" xfId="7" applyFont="1" applyFill="1" applyBorder="1" applyAlignment="1" applyProtection="1">
      <alignment horizontal="right" vertical="center" wrapText="1"/>
      <protection locked="0"/>
    </xf>
    <xf numFmtId="43" fontId="6" fillId="0" borderId="1" xfId="6" applyFont="1" applyFill="1" applyBorder="1" applyAlignment="1" applyProtection="1">
      <alignment horizontal="right" vertical="center" wrapText="1"/>
      <protection locked="0"/>
    </xf>
    <xf numFmtId="10" fontId="6" fillId="0" borderId="1" xfId="1" applyNumberFormat="1" applyFont="1" applyFill="1" applyBorder="1" applyAlignment="1" applyProtection="1">
      <alignment horizontal="right" vertical="center" wrapText="1"/>
    </xf>
    <xf numFmtId="43" fontId="6" fillId="0" borderId="1" xfId="6" applyFont="1" applyFill="1" applyBorder="1" applyAlignment="1" applyProtection="1">
      <alignment horizontal="right" vertical="center" wrapText="1"/>
    </xf>
    <xf numFmtId="10" fontId="6" fillId="0" borderId="1" xfId="7" applyNumberFormat="1" applyFont="1" applyFill="1" applyBorder="1" applyAlignment="1" applyProtection="1">
      <alignment horizontal="right" vertical="center" wrapText="1"/>
      <protection locked="0"/>
    </xf>
    <xf numFmtId="43" fontId="0" fillId="0" borderId="0" xfId="6" applyFont="1" applyFill="1" applyAlignment="1">
      <alignment horizontal="right"/>
    </xf>
    <xf numFmtId="164" fontId="0" fillId="0" borderId="0" xfId="7" applyFont="1" applyFill="1" applyAlignment="1">
      <alignment horizontal="right"/>
    </xf>
    <xf numFmtId="0" fontId="0" fillId="0" borderId="2" xfId="6" applyNumberFormat="1" applyFont="1" applyFill="1" applyBorder="1" applyAlignment="1">
      <alignment horizontal="right" vertical="center"/>
    </xf>
    <xf numFmtId="0" fontId="0" fillId="0" borderId="2" xfId="6" applyNumberFormat="1" applyFont="1" applyFill="1" applyBorder="1" applyAlignment="1">
      <alignment horizontal="right" vertical="center" wrapText="1"/>
    </xf>
    <xf numFmtId="0" fontId="0" fillId="0" borderId="1" xfId="6" applyNumberFormat="1" applyFont="1" applyFill="1" applyBorder="1" applyAlignment="1">
      <alignment horizontal="right" vertical="center" wrapText="1"/>
    </xf>
    <xf numFmtId="0" fontId="0" fillId="0" borderId="1" xfId="0" applyFill="1" applyBorder="1" applyAlignment="1">
      <alignment horizontal="justify" vertical="center" wrapText="1"/>
    </xf>
    <xf numFmtId="0" fontId="0" fillId="0" borderId="1" xfId="0" applyFill="1" applyBorder="1" applyAlignment="1">
      <alignment horizontal="justify" wrapText="1"/>
    </xf>
    <xf numFmtId="0" fontId="0" fillId="0" borderId="2" xfId="0" applyFill="1" applyBorder="1" applyAlignment="1">
      <alignment horizontal="left" vertical="center" wrapText="1"/>
    </xf>
    <xf numFmtId="14" fontId="8" fillId="0" borderId="1" xfId="1" applyNumberFormat="1" applyFont="1" applyFill="1" applyBorder="1"/>
    <xf numFmtId="0" fontId="0" fillId="0" borderId="1" xfId="0"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9" fontId="0" fillId="0" borderId="10" xfId="7" applyNumberFormat="1" applyFont="1" applyFill="1" applyBorder="1" applyAlignment="1">
      <alignment horizontal="right" vertical="center" wrapText="1"/>
    </xf>
    <xf numFmtId="164" fontId="0" fillId="0" borderId="12" xfId="7" applyFont="1" applyFill="1" applyBorder="1" applyAlignment="1">
      <alignment horizontal="right" vertical="center" wrapText="1"/>
    </xf>
    <xf numFmtId="0" fontId="0" fillId="0" borderId="2" xfId="0" applyFill="1" applyBorder="1" applyAlignment="1">
      <alignment horizontal="justify" vertical="center" wrapText="1"/>
    </xf>
  </cellXfs>
  <cellStyles count="9">
    <cellStyle name="Millares" xfId="6" builtinId="3"/>
    <cellStyle name="Millares [0]" xfId="4" builtinId="6"/>
    <cellStyle name="Millares 2" xfId="2"/>
    <cellStyle name="Millares 2 4" xfId="5"/>
    <cellStyle name="Moneda" xfId="7" builtinId="4"/>
    <cellStyle name="Normal" xfId="0" builtinId="0"/>
    <cellStyle name="Normal 10" xfId="8"/>
    <cellStyle name="Porcentaje" xfId="1" builtinId="5"/>
    <cellStyle name="Porcentaje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BFC-4C8C-9258-F365DC60B99C}"/>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BFC-4C8C-9258-F365DC60B99C}"/>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0BFC-4C8C-9258-F365DC60B99C}"/>
              </c:ext>
            </c:extLst>
          </c:dPt>
          <c:dPt>
            <c:idx val="3"/>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BFC-4C8C-9258-F365DC60B99C}"/>
              </c:ext>
            </c:extLst>
          </c:dPt>
          <c:dPt>
            <c:idx val="4"/>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BFC-4C8C-9258-F365DC60B99C}"/>
              </c:ext>
            </c:extLst>
          </c:dPt>
          <c:dLbls>
            <c:dLbl>
              <c:idx val="1"/>
              <c:layout>
                <c:manualLayout>
                  <c:x val="4.4466316710411201E-2"/>
                  <c:y val="0.10542395742198891"/>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0BFC-4C8C-9258-F365DC60B99C}"/>
                </c:ext>
              </c:extLst>
            </c:dLbl>
            <c:dLbl>
              <c:idx val="3"/>
              <c:layout>
                <c:manualLayout>
                  <c:x val="3.3254374453193354E-2"/>
                  <c:y val="0.10971602508019826"/>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0BFC-4C8C-9258-F365DC60B99C}"/>
                </c:ext>
              </c:extLst>
            </c:dLbl>
            <c:dLbl>
              <c:idx val="4"/>
              <c:layout>
                <c:manualLayout>
                  <c:x val="4.162467191601045E-2"/>
                  <c:y val="2.091025080198308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BFC-4C8C-9258-F365DC60B99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GENERAL!$E$60:$E$64</c:f>
              <c:strCache>
                <c:ptCount val="5"/>
                <c:pt idx="0">
                  <c:v>Sobresaliente  ( Entre 80%-100%) </c:v>
                </c:pt>
                <c:pt idx="1">
                  <c:v>Satisfactorio (Entre 70% -79,99%)</c:v>
                </c:pt>
                <c:pt idx="2">
                  <c:v>Medio (Entre 60%-69,99%)</c:v>
                </c:pt>
                <c:pt idx="3">
                  <c:v>Bajo (Entre 40% - 59,99%)</c:v>
                </c:pt>
                <c:pt idx="4">
                  <c:v>Critico (Entre 0% - 39,99%)</c:v>
                </c:pt>
              </c:strCache>
            </c:strRef>
          </c:cat>
          <c:val>
            <c:numRef>
              <c:f>GENERAL!$F$60:$F$64</c:f>
              <c:numCache>
                <c:formatCode>_(* #,##0.00_);_(* \(#,##0.00\);_(* "-"??_);_(@_)</c:formatCode>
                <c:ptCount val="5"/>
                <c:pt idx="0">
                  <c:v>43</c:v>
                </c:pt>
                <c:pt idx="1">
                  <c:v>1</c:v>
                </c:pt>
                <c:pt idx="2">
                  <c:v>2</c:v>
                </c:pt>
                <c:pt idx="3">
                  <c:v>1</c:v>
                </c:pt>
                <c:pt idx="4">
                  <c:v>0</c:v>
                </c:pt>
              </c:numCache>
            </c:numRef>
          </c:val>
          <c:extLst>
            <c:ext xmlns:c16="http://schemas.microsoft.com/office/drawing/2014/chart" uri="{C3380CC4-5D6E-409C-BE32-E72D297353CC}">
              <c16:uniqueId val="{00000000-0BFC-4C8C-9258-F365DC60B99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1</a:t>
            </a:r>
            <a:r>
              <a:rPr lang="en-US" sz="1100"/>
              <a:t>. Incremento del nivel de satisfacción del cliente</a:t>
            </a:r>
          </a:p>
        </c:rich>
      </c:tx>
      <c:overlay val="0"/>
    </c:title>
    <c:autoTitleDeleted val="0"/>
    <c:plotArea>
      <c:layout/>
      <c:barChart>
        <c:barDir val="col"/>
        <c:grouping val="clustered"/>
        <c:varyColors val="0"/>
        <c:ser>
          <c:idx val="0"/>
          <c:order val="0"/>
          <c:tx>
            <c:v>Medición</c:v>
          </c:tx>
          <c:invertIfNegative val="0"/>
          <c:cat>
            <c:strRef>
              <c:f>'POR SECRETARÍAS'!$B$4:$B$19</c:f>
              <c:strCache>
                <c:ptCount val="16"/>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pt idx="14">
                  <c:v>CONTROL INTERNO DISCIPLINARIO</c:v>
                </c:pt>
                <c:pt idx="15">
                  <c:v>CONTROL INTERNO DE GESTION</c:v>
                </c:pt>
              </c:strCache>
            </c:strRef>
          </c:cat>
          <c:val>
            <c:numRef>
              <c:f>'POR SECRETARÍAS'!$C$4:$C$19</c:f>
              <c:numCache>
                <c:formatCode>0.00%</c:formatCode>
                <c:ptCount val="16"/>
                <c:pt idx="0">
                  <c:v>1</c:v>
                </c:pt>
                <c:pt idx="1">
                  <c:v>0.96500000000000008</c:v>
                </c:pt>
                <c:pt idx="2">
                  <c:v>0.88649999999999995</c:v>
                </c:pt>
                <c:pt idx="3">
                  <c:v>0.96975</c:v>
                </c:pt>
                <c:pt idx="4">
                  <c:v>1</c:v>
                </c:pt>
                <c:pt idx="5">
                  <c:v>0.93474999999999997</c:v>
                </c:pt>
                <c:pt idx="6">
                  <c:v>0.97649999999999992</c:v>
                </c:pt>
                <c:pt idx="7">
                  <c:v>0.94425000000000003</c:v>
                </c:pt>
                <c:pt idx="8">
                  <c:v>0.93674999999999997</c:v>
                </c:pt>
                <c:pt idx="9">
                  <c:v>0.92500000000000004</c:v>
                </c:pt>
                <c:pt idx="10">
                  <c:v>0.90250000000000008</c:v>
                </c:pt>
                <c:pt idx="11">
                  <c:v>0.97924999999999995</c:v>
                </c:pt>
                <c:pt idx="12">
                  <c:v>0.94399999999999995</c:v>
                </c:pt>
                <c:pt idx="13">
                  <c:v>0.97499999999999998</c:v>
                </c:pt>
                <c:pt idx="14">
                  <c:v>0</c:v>
                </c:pt>
                <c:pt idx="15">
                  <c:v>0</c:v>
                </c:pt>
              </c:numCache>
            </c:numRef>
          </c:val>
          <c:extLst>
            <c:ext xmlns:c16="http://schemas.microsoft.com/office/drawing/2014/chart" uri="{C3380CC4-5D6E-409C-BE32-E72D297353CC}">
              <c16:uniqueId val="{00000000-49B6-48B1-A096-767334BB4364}"/>
            </c:ext>
          </c:extLst>
        </c:ser>
        <c:ser>
          <c:idx val="1"/>
          <c:order val="1"/>
          <c:tx>
            <c:strRef>
              <c:f>'POR SECRETARÍAS'!$B$3</c:f>
              <c:strCache>
                <c:ptCount val="1"/>
                <c:pt idx="0">
                  <c:v>META</c:v>
                </c:pt>
              </c:strCache>
            </c:strRef>
          </c:tx>
          <c:invertIfNegative val="0"/>
          <c:val>
            <c:numRef>
              <c:f>'POR SECRETARÍAS'!$D$4:$D$19</c:f>
              <c:numCache>
                <c:formatCode>0.00%</c:formatCode>
                <c:ptCount val="1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numCache>
            </c:numRef>
          </c:val>
          <c:extLst>
            <c:ext xmlns:c16="http://schemas.microsoft.com/office/drawing/2014/chart" uri="{C3380CC4-5D6E-409C-BE32-E72D297353CC}">
              <c16:uniqueId val="{00000001-49B6-48B1-A096-767334BB4364}"/>
            </c:ext>
          </c:extLst>
        </c:ser>
        <c:dLbls>
          <c:showLegendKey val="0"/>
          <c:showVal val="0"/>
          <c:showCatName val="0"/>
          <c:showSerName val="0"/>
          <c:showPercent val="0"/>
          <c:showBubbleSize val="0"/>
        </c:dLbls>
        <c:gapWidth val="150"/>
        <c:axId val="254132272"/>
        <c:axId val="254132832"/>
      </c:barChart>
      <c:catAx>
        <c:axId val="254132272"/>
        <c:scaling>
          <c:orientation val="minMax"/>
        </c:scaling>
        <c:delete val="0"/>
        <c:axPos val="b"/>
        <c:numFmt formatCode="General" sourceLinked="0"/>
        <c:majorTickMark val="none"/>
        <c:minorTickMark val="none"/>
        <c:tickLblPos val="nextTo"/>
        <c:crossAx val="254132832"/>
        <c:crosses val="autoZero"/>
        <c:auto val="1"/>
        <c:lblAlgn val="ctr"/>
        <c:lblOffset val="100"/>
        <c:noMultiLvlLbl val="0"/>
      </c:catAx>
      <c:valAx>
        <c:axId val="254132832"/>
        <c:scaling>
          <c:orientation val="minMax"/>
        </c:scaling>
        <c:delete val="0"/>
        <c:axPos val="l"/>
        <c:majorGridlines/>
        <c:numFmt formatCode="0.00%" sourceLinked="1"/>
        <c:majorTickMark val="none"/>
        <c:minorTickMark val="none"/>
        <c:tickLblPos val="nextTo"/>
        <c:crossAx val="254132272"/>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a:t>
            </a:r>
            <a:r>
              <a:rPr lang="en-US" sz="1100"/>
              <a:t>VII. Cumplimiento de metas financieras (POAI)</a:t>
            </a:r>
          </a:p>
        </c:rich>
      </c:tx>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SECRETARÍAS'!$J$4:$J$19</c15:sqref>
                  </c15:fullRef>
                </c:ext>
              </c:extLst>
              <c:f>'POR SECRETARÍAS'!$J$4:$J$17</c:f>
              <c:numCache>
                <c:formatCode>0.00%</c:formatCode>
                <c:ptCount val="14"/>
                <c:pt idx="0">
                  <c:v>0.96620566174325628</c:v>
                </c:pt>
                <c:pt idx="1">
                  <c:v>0.91611081543509332</c:v>
                </c:pt>
                <c:pt idx="2">
                  <c:v>0.63259588479440376</c:v>
                </c:pt>
                <c:pt idx="3">
                  <c:v>0.43883045504517176</c:v>
                </c:pt>
                <c:pt idx="4">
                  <c:v>0.94075359721917651</c:v>
                </c:pt>
                <c:pt idx="5">
                  <c:v>0.97246396625928055</c:v>
                </c:pt>
                <c:pt idx="6">
                  <c:v>0.75715163159727039</c:v>
                </c:pt>
                <c:pt idx="7">
                  <c:v>0.66199946965934153</c:v>
                </c:pt>
                <c:pt idx="8">
                  <c:v>0.92293834448476775</c:v>
                </c:pt>
                <c:pt idx="9">
                  <c:v>0.92080602296802994</c:v>
                </c:pt>
                <c:pt idx="10">
                  <c:v>0.84921065971282272</c:v>
                </c:pt>
                <c:pt idx="12">
                  <c:v>0.98044131258489486</c:v>
                </c:pt>
                <c:pt idx="13">
                  <c:v>0.96012424168629562</c:v>
                </c:pt>
              </c:numCache>
            </c:numRef>
          </c:val>
          <c:extLst>
            <c:ext xmlns:c16="http://schemas.microsoft.com/office/drawing/2014/chart" uri="{C3380CC4-5D6E-409C-BE32-E72D297353CC}">
              <c16:uniqueId val="{00000000-1B0B-4F74-8973-E2428262B853}"/>
            </c:ext>
          </c:extLst>
        </c:ser>
        <c:ser>
          <c:idx val="1"/>
          <c:order val="1"/>
          <c:tx>
            <c:strRef>
              <c:f>'POR SECRETARÍAS'!$B$3</c:f>
              <c:strCache>
                <c:ptCount val="1"/>
                <c:pt idx="0">
                  <c:v>META</c:v>
                </c:pt>
              </c:strCache>
            </c:strRef>
          </c:tx>
          <c:invertIfNegative val="0"/>
          <c:cat>
            <c:strLit>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'POR SECRETARÍAS'!$K$4:$K$19</c15:sqref>
                  </c15:fullRef>
                </c:ext>
              </c:extLst>
              <c:f>'POR SECRETARÍAS'!$K$4:$K$17</c:f>
              <c:numCache>
                <c:formatCode>0.00%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extLst>
            <c:ext xmlns:c16="http://schemas.microsoft.com/office/drawing/2014/chart" uri="{C3380CC4-5D6E-409C-BE32-E72D297353CC}">
              <c16:uniqueId val="{00000001-1B0B-4F74-8973-E2428262B853}"/>
            </c:ext>
          </c:extLst>
        </c:ser>
        <c:dLbls>
          <c:showLegendKey val="0"/>
          <c:showVal val="0"/>
          <c:showCatName val="0"/>
          <c:showSerName val="0"/>
          <c:showPercent val="0"/>
          <c:showBubbleSize val="0"/>
        </c:dLbls>
        <c:gapWidth val="150"/>
        <c:axId val="253110304"/>
        <c:axId val="253110864"/>
      </c:barChart>
      <c:catAx>
        <c:axId val="253110304"/>
        <c:scaling>
          <c:orientation val="minMax"/>
        </c:scaling>
        <c:delete val="0"/>
        <c:axPos val="b"/>
        <c:numFmt formatCode="General" sourceLinked="0"/>
        <c:majorTickMark val="none"/>
        <c:minorTickMark val="none"/>
        <c:tickLblPos val="nextTo"/>
        <c:crossAx val="253110864"/>
        <c:crosses val="autoZero"/>
        <c:auto val="1"/>
        <c:lblAlgn val="ctr"/>
        <c:lblOffset val="100"/>
        <c:noMultiLvlLbl val="0"/>
      </c:catAx>
      <c:valAx>
        <c:axId val="253110864"/>
        <c:scaling>
          <c:orientation val="minMax"/>
        </c:scaling>
        <c:delete val="0"/>
        <c:axPos val="l"/>
        <c:majorGridlines/>
        <c:numFmt formatCode="0.00%" sourceLinked="1"/>
        <c:majorTickMark val="none"/>
        <c:minorTickMark val="none"/>
        <c:tickLblPos val="nextTo"/>
        <c:crossAx val="253110304"/>
        <c:crosses val="autoZero"/>
        <c:crossBetween val="between"/>
      </c:valAx>
      <c:dTable>
        <c:showHorzBorder val="1"/>
        <c:showVertBorder val="1"/>
        <c:showOutline val="1"/>
        <c:showKeys val="1"/>
      </c:dTable>
    </c:plotArea>
    <c:plotVisOnly val="1"/>
    <c:dispBlanksAs val="gap"/>
    <c:showDLblsOverMax val="0"/>
  </c:chart>
  <c:txPr>
    <a:bodyPr/>
    <a:lstStyle/>
    <a:p>
      <a:pPr>
        <a:defRPr sz="700"/>
      </a:pPr>
      <a:endParaRPr lang="es-CO"/>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Indicador VIII. Cumplimiento de metas físicas Plan de Desarrollo Departamental</a:t>
            </a:r>
          </a:p>
        </c:rich>
      </c:tx>
      <c:layout>
        <c:manualLayout>
          <c:xMode val="edge"/>
          <c:yMode val="edge"/>
          <c:x val="0.19406050990939033"/>
          <c:y val="1.8140589569161026E-2"/>
        </c:manualLayout>
      </c:layout>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SECRETARÍAS'!$L$4:$L$19</c15:sqref>
                  </c15:fullRef>
                </c:ext>
              </c:extLst>
              <c:f>'POR SECRETARÍAS'!$L$4:$L$17</c:f>
              <c:numCache>
                <c:formatCode>0.00%</c:formatCode>
                <c:ptCount val="14"/>
                <c:pt idx="0">
                  <c:v>1</c:v>
                </c:pt>
                <c:pt idx="1">
                  <c:v>1</c:v>
                </c:pt>
                <c:pt idx="2">
                  <c:v>0.97297297297297303</c:v>
                </c:pt>
                <c:pt idx="3">
                  <c:v>0.83333333333333337</c:v>
                </c:pt>
                <c:pt idx="4">
                  <c:v>0.9</c:v>
                </c:pt>
                <c:pt idx="5">
                  <c:v>1</c:v>
                </c:pt>
                <c:pt idx="6">
                  <c:v>1</c:v>
                </c:pt>
                <c:pt idx="7">
                  <c:v>1</c:v>
                </c:pt>
                <c:pt idx="8">
                  <c:v>0.96078431372549022</c:v>
                </c:pt>
                <c:pt idx="9">
                  <c:v>0.9</c:v>
                </c:pt>
                <c:pt idx="10">
                  <c:v>1</c:v>
                </c:pt>
                <c:pt idx="12">
                  <c:v>1</c:v>
                </c:pt>
                <c:pt idx="13">
                  <c:v>0.95833333333333337</c:v>
                </c:pt>
              </c:numCache>
            </c:numRef>
          </c:val>
          <c:extLst>
            <c:ext xmlns:c16="http://schemas.microsoft.com/office/drawing/2014/chart" uri="{C3380CC4-5D6E-409C-BE32-E72D297353CC}">
              <c16:uniqueId val="{00000000-534E-42CE-8454-F63C240B6481}"/>
            </c:ext>
          </c:extLst>
        </c:ser>
        <c:ser>
          <c:idx val="1"/>
          <c:order val="1"/>
          <c:tx>
            <c:strRef>
              <c:f>'POR SECRETARÍAS'!$B$3</c:f>
              <c:strCache>
                <c:ptCount val="1"/>
                <c:pt idx="0">
                  <c:v>META</c:v>
                </c:pt>
              </c:strCache>
            </c:strRef>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SECRETARÍAS'!$M$4:$M$19</c15:sqref>
                  </c15:fullRef>
                </c:ext>
              </c:extLst>
              <c:f>'POR SECRETARÍAS'!$M$4:$M$17</c:f>
              <c:numCache>
                <c:formatCode>0.00%</c:formatCode>
                <c:ptCount val="14"/>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numCache>
            </c:numRef>
          </c:val>
          <c:extLst>
            <c:ext xmlns:c16="http://schemas.microsoft.com/office/drawing/2014/chart" uri="{C3380CC4-5D6E-409C-BE32-E72D297353CC}">
              <c16:uniqueId val="{00000001-534E-42CE-8454-F63C240B6481}"/>
            </c:ext>
          </c:extLst>
        </c:ser>
        <c:dLbls>
          <c:showLegendKey val="0"/>
          <c:showVal val="0"/>
          <c:showCatName val="0"/>
          <c:showSerName val="0"/>
          <c:showPercent val="0"/>
          <c:showBubbleSize val="0"/>
        </c:dLbls>
        <c:gapWidth val="150"/>
        <c:axId val="253114784"/>
        <c:axId val="253115344"/>
      </c:barChart>
      <c:catAx>
        <c:axId val="253114784"/>
        <c:scaling>
          <c:orientation val="minMax"/>
        </c:scaling>
        <c:delete val="0"/>
        <c:axPos val="b"/>
        <c:numFmt formatCode="General" sourceLinked="0"/>
        <c:majorTickMark val="none"/>
        <c:minorTickMark val="none"/>
        <c:tickLblPos val="nextTo"/>
        <c:crossAx val="253115344"/>
        <c:crosses val="autoZero"/>
        <c:auto val="1"/>
        <c:lblAlgn val="ctr"/>
        <c:lblOffset val="100"/>
        <c:noMultiLvlLbl val="0"/>
      </c:catAx>
      <c:valAx>
        <c:axId val="253115344"/>
        <c:scaling>
          <c:orientation val="minMax"/>
        </c:scaling>
        <c:delete val="0"/>
        <c:axPos val="l"/>
        <c:majorGridlines/>
        <c:numFmt formatCode="0.00%" sourceLinked="1"/>
        <c:majorTickMark val="none"/>
        <c:minorTickMark val="none"/>
        <c:tickLblPos val="nextTo"/>
        <c:crossAx val="253114784"/>
        <c:crosses val="autoZero"/>
        <c:crossBetween val="between"/>
      </c:valAx>
      <c:dTable>
        <c:showHorzBorder val="1"/>
        <c:showVertBorder val="1"/>
        <c:showOutline val="1"/>
        <c:showKeys val="1"/>
      </c:dTable>
    </c:plotArea>
    <c:plotVisOnly val="1"/>
    <c:dispBlanksAs val="gap"/>
    <c:showDLblsOverMax val="0"/>
  </c:chart>
  <c:txPr>
    <a:bodyPr/>
    <a:lstStyle/>
    <a:p>
      <a:pPr>
        <a:defRPr sz="600"/>
      </a:pPr>
      <a:endParaRPr lang="es-CO"/>
    </a:p>
  </c:tx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s-CO" sz="1100"/>
              <a:t>Resultados Generales Indicadores de Calidad vs Meta Establecida</a:t>
            </a:r>
          </a:p>
        </c:rich>
      </c:tx>
      <c:overlay val="0"/>
    </c:title>
    <c:autoTitleDeleted val="0"/>
    <c:plotArea>
      <c:layout/>
      <c:barChart>
        <c:barDir val="col"/>
        <c:grouping val="clustered"/>
        <c:varyColors val="0"/>
        <c:ser>
          <c:idx val="0"/>
          <c:order val="0"/>
          <c:tx>
            <c:v>Resultado</c:v>
          </c:tx>
          <c:invertIfNegative val="0"/>
          <c:cat>
            <c:strRef>
              <c:f>('POR SECRETARÍAS'!$C$2,'POR SECRETARÍAS'!$E$2,'POR SECRETARÍAS'!$F$2,'POR SECRETARÍAS'!$G$2,'POR SECRETARÍAS'!$H$2,'POR SECRETARÍAS'!$I$2,'POR SECRETARÍAS'!$J$2,'POR SECRETARÍAS'!$L$2,'POR SECRETARÍAS'!$N$2,'POR SECRETARÍAS'!$O$2)</c:f>
              <c:strCache>
                <c:ptCount val="10"/>
                <c:pt idx="0">
                  <c:v>I. Incremento del nivel de satisfacción del cliente</c:v>
                </c:pt>
                <c:pt idx="1">
                  <c:v>II. Nivel de competencia del personal</c:v>
                </c:pt>
                <c:pt idx="2">
                  <c:v>III. Cumplimiento Plan Institucional de Capacitación</c:v>
                </c:pt>
                <c:pt idx="3">
                  <c:v>IV. Cumplimiento Plan Anual de Bienestar</c:v>
                </c:pt>
                <c:pt idx="4">
                  <c:v>V. Intervención de peligros y riesgos</c:v>
                </c:pt>
                <c:pt idx="5">
                  <c:v>VI. Acciones de promoción de la responsabilidad ambiental</c:v>
                </c:pt>
                <c:pt idx="6">
                  <c:v>VII. Cumplimiento de metas financieras (POAI)</c:v>
                </c:pt>
                <c:pt idx="7">
                  <c:v>VIII. Cumplimiento de metas físicas Plan de Desarrollo Departamental</c:v>
                </c:pt>
                <c:pt idx="8">
                  <c:v>IX. Cumplimiento Indicadores de Disciplina Fiscal</c:v>
                </c:pt>
                <c:pt idx="9">
                  <c:v>X. Mejoramiento continuo de los procesos</c:v>
                </c:pt>
              </c:strCache>
            </c:strRef>
          </c:cat>
          <c:val>
            <c:numRef>
              <c:f>('POR SECRETARÍAS'!$C$20,'POR SECRETARÍAS'!$E$20,'POR SECRETARÍAS'!$F$20,'POR SECRETARÍAS'!$G$20,'POR SECRETARÍAS'!$H$20,'POR SECRETARÍAS'!$I$20,'POR SECRETARÍAS'!$J$20,'POR SECRETARÍAS'!$L$20,'POR SECRETARÍAS'!$N$20,'POR SECRETARÍAS'!$O$20)</c:f>
              <c:numCache>
                <c:formatCode>0.00%</c:formatCode>
                <c:ptCount val="10"/>
                <c:pt idx="0">
                  <c:v>0.95109615384615398</c:v>
                </c:pt>
                <c:pt idx="1">
                  <c:v>0.99</c:v>
                </c:pt>
                <c:pt idx="2">
                  <c:v>1</c:v>
                </c:pt>
                <c:pt idx="3">
                  <c:v>1</c:v>
                </c:pt>
                <c:pt idx="4">
                  <c:v>1</c:v>
                </c:pt>
                <c:pt idx="5">
                  <c:v>1</c:v>
                </c:pt>
                <c:pt idx="6">
                  <c:v>0.82995898512529254</c:v>
                </c:pt>
                <c:pt idx="7">
                  <c:v>0.96392421833598307</c:v>
                </c:pt>
                <c:pt idx="8">
                  <c:v>1</c:v>
                </c:pt>
                <c:pt idx="9">
                  <c:v>1</c:v>
                </c:pt>
              </c:numCache>
            </c:numRef>
          </c:val>
          <c:extLst>
            <c:ext xmlns:c16="http://schemas.microsoft.com/office/drawing/2014/chart" uri="{C3380CC4-5D6E-409C-BE32-E72D297353CC}">
              <c16:uniqueId val="{00000000-929E-46F2-B641-51F043A63C79}"/>
            </c:ext>
          </c:extLst>
        </c:ser>
        <c:dLbls>
          <c:showLegendKey val="0"/>
          <c:showVal val="0"/>
          <c:showCatName val="0"/>
          <c:showSerName val="0"/>
          <c:showPercent val="0"/>
          <c:showBubbleSize val="0"/>
        </c:dLbls>
        <c:gapWidth val="150"/>
        <c:axId val="255048928"/>
        <c:axId val="255049488"/>
      </c:barChart>
      <c:lineChart>
        <c:grouping val="standard"/>
        <c:varyColors val="0"/>
        <c:ser>
          <c:idx val="1"/>
          <c:order val="1"/>
          <c:tx>
            <c:strRef>
              <c:f>'POR SECRETARÍAS'!$B$3</c:f>
              <c:strCache>
                <c:ptCount val="1"/>
                <c:pt idx="0">
                  <c:v>META</c:v>
                </c:pt>
              </c:strCache>
            </c:strRef>
          </c:tx>
          <c:marker>
            <c:symbol val="none"/>
          </c:marker>
          <c:val>
            <c:numRef>
              <c:f>('POR SECRETARÍAS'!$C$3,'POR SECRETARÍAS'!$E$3,'POR SECRETARÍAS'!$F$3,'POR SECRETARÍAS'!$G$3,'POR SECRETARÍAS'!$H$3,'POR SECRETARÍAS'!$I$3,'POR SECRETARÍAS'!$J$3,'POR SECRETARÍAS'!$L$3,'POR SECRETARÍAS'!$N$3,'POR SECRETARÍAS'!$O$3)</c:f>
              <c:numCache>
                <c:formatCode>0.00%</c:formatCode>
                <c:ptCount val="10"/>
                <c:pt idx="0">
                  <c:v>0.75</c:v>
                </c:pt>
                <c:pt idx="1">
                  <c:v>0.9</c:v>
                </c:pt>
                <c:pt idx="2">
                  <c:v>0.95</c:v>
                </c:pt>
                <c:pt idx="3">
                  <c:v>0.95</c:v>
                </c:pt>
                <c:pt idx="4">
                  <c:v>0.9</c:v>
                </c:pt>
                <c:pt idx="5">
                  <c:v>0.9</c:v>
                </c:pt>
                <c:pt idx="6">
                  <c:v>0.9</c:v>
                </c:pt>
                <c:pt idx="7">
                  <c:v>0.8</c:v>
                </c:pt>
                <c:pt idx="8">
                  <c:v>1</c:v>
                </c:pt>
                <c:pt idx="9">
                  <c:v>0.8</c:v>
                </c:pt>
              </c:numCache>
            </c:numRef>
          </c:val>
          <c:smooth val="0"/>
          <c:extLst>
            <c:ext xmlns:c16="http://schemas.microsoft.com/office/drawing/2014/chart" uri="{C3380CC4-5D6E-409C-BE32-E72D297353CC}">
              <c16:uniqueId val="{00000001-929E-46F2-B641-51F043A63C79}"/>
            </c:ext>
          </c:extLst>
        </c:ser>
        <c:dLbls>
          <c:showLegendKey val="0"/>
          <c:showVal val="0"/>
          <c:showCatName val="0"/>
          <c:showSerName val="0"/>
          <c:showPercent val="0"/>
          <c:showBubbleSize val="0"/>
        </c:dLbls>
        <c:marker val="1"/>
        <c:smooth val="0"/>
        <c:axId val="255048928"/>
        <c:axId val="255049488"/>
      </c:lineChart>
      <c:catAx>
        <c:axId val="255048928"/>
        <c:scaling>
          <c:orientation val="minMax"/>
        </c:scaling>
        <c:delete val="0"/>
        <c:axPos val="b"/>
        <c:numFmt formatCode="General" sourceLinked="0"/>
        <c:majorTickMark val="none"/>
        <c:minorTickMark val="none"/>
        <c:tickLblPos val="nextTo"/>
        <c:crossAx val="255049488"/>
        <c:crosses val="autoZero"/>
        <c:auto val="1"/>
        <c:lblAlgn val="ctr"/>
        <c:lblOffset val="100"/>
        <c:noMultiLvlLbl val="0"/>
      </c:catAx>
      <c:valAx>
        <c:axId val="255049488"/>
        <c:scaling>
          <c:orientation val="minMax"/>
        </c:scaling>
        <c:delete val="0"/>
        <c:axPos val="l"/>
        <c:majorGridlines/>
        <c:numFmt formatCode="0.00%" sourceLinked="1"/>
        <c:majorTickMark val="none"/>
        <c:minorTickMark val="none"/>
        <c:tickLblPos val="nextTo"/>
        <c:crossAx val="255048928"/>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spPr>
    <a:noFill/>
  </c:spPr>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328796</xdr:colOff>
      <xdr:row>1</xdr:row>
      <xdr:rowOff>30957</xdr:rowOff>
    </xdr:from>
    <xdr:to>
      <xdr:col>2</xdr:col>
      <xdr:colOff>1081271</xdr:colOff>
      <xdr:row>4</xdr:row>
      <xdr:rowOff>164307</xdr:rowOff>
    </xdr:to>
    <xdr:pic>
      <xdr:nvPicPr>
        <xdr:cNvPr id="46" name="45 Imagen">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7988" y="221457"/>
          <a:ext cx="752475" cy="704850"/>
        </a:xfrm>
        <a:prstGeom prst="rect">
          <a:avLst/>
        </a:prstGeom>
        <a:noFill/>
        <a:ln>
          <a:noFill/>
        </a:ln>
      </xdr:spPr>
    </xdr:pic>
    <xdr:clientData/>
  </xdr:twoCellAnchor>
  <xdr:twoCellAnchor>
    <xdr:from>
      <xdr:col>7</xdr:col>
      <xdr:colOff>204787</xdr:colOff>
      <xdr:row>56</xdr:row>
      <xdr:rowOff>161925</xdr:rowOff>
    </xdr:from>
    <xdr:to>
      <xdr:col>9</xdr:col>
      <xdr:colOff>2928937</xdr:colOff>
      <xdr:row>67</xdr:row>
      <xdr:rowOff>142875</xdr:rowOff>
    </xdr:to>
    <xdr:graphicFrame macro="">
      <xdr:nvGraphicFramePr>
        <xdr:cNvPr id="6" name="Gráfico 5">
          <a:extLst>
            <a:ext uri="{FF2B5EF4-FFF2-40B4-BE49-F238E27FC236}">
              <a16:creationId xmlns:a16="http://schemas.microsoft.com/office/drawing/2014/main" id="{2CF949C4-FE98-4E76-B468-A7C5E52A8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47507</xdr:colOff>
      <xdr:row>7</xdr:row>
      <xdr:rowOff>121872</xdr:rowOff>
    </xdr:from>
    <xdr:ext cx="2844368" cy="477118"/>
    <mc:AlternateContent xmlns:mc="http://schemas.openxmlformats.org/markup-compatibility/2006" xmlns:a14="http://schemas.microsoft.com/office/drawing/2010/main">
      <mc:Choice Requires="a14">
        <xdr:sp macro="" textlink="">
          <xdr:nvSpPr>
            <xdr:cNvPr id="3" name="CuadroTexto 2"/>
            <xdr:cNvSpPr txBox="1"/>
          </xdr:nvSpPr>
          <xdr:spPr>
            <a:xfrm>
              <a:off x="4458315" y="164587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3" name="CuadroTexto 2"/>
            <xdr:cNvSpPr txBox="1"/>
          </xdr:nvSpPr>
          <xdr:spPr>
            <a:xfrm>
              <a:off x="4458315" y="164587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51285</xdr:colOff>
      <xdr:row>11</xdr:row>
      <xdr:rowOff>102578</xdr:rowOff>
    </xdr:from>
    <xdr:ext cx="2844368" cy="477118"/>
    <mc:AlternateContent xmlns:mc="http://schemas.openxmlformats.org/markup-compatibility/2006" xmlns:a14="http://schemas.microsoft.com/office/drawing/2010/main">
      <mc:Choice Requires="a14">
        <xdr:sp macro="" textlink="">
          <xdr:nvSpPr>
            <xdr:cNvPr id="64" name="CuadroTexto 63"/>
            <xdr:cNvSpPr txBox="1"/>
          </xdr:nvSpPr>
          <xdr:spPr>
            <a:xfrm>
              <a:off x="4462093" y="4674578"/>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4" name="CuadroTexto 63"/>
            <xdr:cNvSpPr txBox="1"/>
          </xdr:nvSpPr>
          <xdr:spPr>
            <a:xfrm>
              <a:off x="4462093" y="4674578"/>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36638</xdr:colOff>
      <xdr:row>14</xdr:row>
      <xdr:rowOff>139207</xdr:rowOff>
    </xdr:from>
    <xdr:ext cx="2844368" cy="477118"/>
    <mc:AlternateContent xmlns:mc="http://schemas.openxmlformats.org/markup-compatibility/2006" xmlns:a14="http://schemas.microsoft.com/office/drawing/2010/main">
      <mc:Choice Requires="a14">
        <xdr:sp macro="" textlink="">
          <xdr:nvSpPr>
            <xdr:cNvPr id="65" name="CuadroTexto 64"/>
            <xdr:cNvSpPr txBox="1"/>
          </xdr:nvSpPr>
          <xdr:spPr>
            <a:xfrm>
              <a:off x="4447446" y="699720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5" name="CuadroTexto 64"/>
            <xdr:cNvSpPr txBox="1"/>
          </xdr:nvSpPr>
          <xdr:spPr>
            <a:xfrm>
              <a:off x="4447446" y="699720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65943</xdr:colOff>
      <xdr:row>16</xdr:row>
      <xdr:rowOff>175848</xdr:rowOff>
    </xdr:from>
    <xdr:ext cx="2844368" cy="477118"/>
    <mc:AlternateContent xmlns:mc="http://schemas.openxmlformats.org/markup-compatibility/2006" xmlns:a14="http://schemas.microsoft.com/office/drawing/2010/main">
      <mc:Choice Requires="a14">
        <xdr:sp macro="" textlink="">
          <xdr:nvSpPr>
            <xdr:cNvPr id="66" name="CuadroTexto 65"/>
            <xdr:cNvSpPr txBox="1"/>
          </xdr:nvSpPr>
          <xdr:spPr>
            <a:xfrm>
              <a:off x="4476751" y="10140463"/>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6" name="CuadroTexto 65"/>
            <xdr:cNvSpPr txBox="1"/>
          </xdr:nvSpPr>
          <xdr:spPr>
            <a:xfrm>
              <a:off x="4476751" y="10140463"/>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17</xdr:row>
      <xdr:rowOff>109905</xdr:rowOff>
    </xdr:from>
    <xdr:ext cx="2844368" cy="477118"/>
    <mc:AlternateContent xmlns:mc="http://schemas.openxmlformats.org/markup-compatibility/2006" xmlns:a14="http://schemas.microsoft.com/office/drawing/2010/main">
      <mc:Choice Requires="a14">
        <xdr:sp macro="" textlink="">
          <xdr:nvSpPr>
            <xdr:cNvPr id="67" name="CuadroTexto 66"/>
            <xdr:cNvSpPr txBox="1"/>
          </xdr:nvSpPr>
          <xdr:spPr>
            <a:xfrm>
              <a:off x="4462097" y="10895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7" name="CuadroTexto 66"/>
            <xdr:cNvSpPr txBox="1"/>
          </xdr:nvSpPr>
          <xdr:spPr>
            <a:xfrm>
              <a:off x="4462097" y="10895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20</xdr:row>
      <xdr:rowOff>102578</xdr:rowOff>
    </xdr:from>
    <xdr:ext cx="2844368" cy="477118"/>
    <mc:AlternateContent xmlns:mc="http://schemas.openxmlformats.org/markup-compatibility/2006" xmlns:a14="http://schemas.microsoft.com/office/drawing/2010/main">
      <mc:Choice Requires="a14">
        <xdr:sp macro="" textlink="">
          <xdr:nvSpPr>
            <xdr:cNvPr id="68" name="CuadroTexto 67"/>
            <xdr:cNvSpPr txBox="1"/>
          </xdr:nvSpPr>
          <xdr:spPr>
            <a:xfrm>
              <a:off x="4454770" y="13239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8" name="CuadroTexto 67"/>
            <xdr:cNvSpPr txBox="1"/>
          </xdr:nvSpPr>
          <xdr:spPr>
            <a:xfrm>
              <a:off x="4454770" y="13239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23</xdr:row>
      <xdr:rowOff>102578</xdr:rowOff>
    </xdr:from>
    <xdr:ext cx="2844368" cy="477118"/>
    <mc:AlternateContent xmlns:mc="http://schemas.openxmlformats.org/markup-compatibility/2006" xmlns:a14="http://schemas.microsoft.com/office/drawing/2010/main">
      <mc:Choice Requires="a14">
        <xdr:sp macro="" textlink="">
          <xdr:nvSpPr>
            <xdr:cNvPr id="69" name="CuadroTexto 68"/>
            <xdr:cNvSpPr txBox="1"/>
          </xdr:nvSpPr>
          <xdr:spPr>
            <a:xfrm>
              <a:off x="4462097" y="15525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69" name="CuadroTexto 68"/>
            <xdr:cNvSpPr txBox="1"/>
          </xdr:nvSpPr>
          <xdr:spPr>
            <a:xfrm>
              <a:off x="4462097" y="15525751"/>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26</xdr:row>
      <xdr:rowOff>183175</xdr:rowOff>
    </xdr:from>
    <xdr:ext cx="2844368" cy="477118"/>
    <mc:AlternateContent xmlns:mc="http://schemas.openxmlformats.org/markup-compatibility/2006" xmlns:a14="http://schemas.microsoft.com/office/drawing/2010/main">
      <mc:Choice Requires="a14">
        <xdr:sp macro="" textlink="">
          <xdr:nvSpPr>
            <xdr:cNvPr id="74" name="CuadroTexto 73"/>
            <xdr:cNvSpPr txBox="1"/>
          </xdr:nvSpPr>
          <xdr:spPr>
            <a:xfrm>
              <a:off x="4454770" y="1784838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4" name="CuadroTexto 73"/>
            <xdr:cNvSpPr txBox="1"/>
          </xdr:nvSpPr>
          <xdr:spPr>
            <a:xfrm>
              <a:off x="4454770" y="1784838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33</xdr:row>
      <xdr:rowOff>102578</xdr:rowOff>
    </xdr:from>
    <xdr:ext cx="2844368" cy="477118"/>
    <mc:AlternateContent xmlns:mc="http://schemas.openxmlformats.org/markup-compatibility/2006" xmlns:a14="http://schemas.microsoft.com/office/drawing/2010/main">
      <mc:Choice Requires="a14">
        <xdr:sp macro="" textlink="">
          <xdr:nvSpPr>
            <xdr:cNvPr id="75" name="CuadroTexto 74"/>
            <xdr:cNvSpPr txBox="1"/>
          </xdr:nvSpPr>
          <xdr:spPr>
            <a:xfrm>
              <a:off x="4454770" y="2478698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5" name="CuadroTexto 74"/>
            <xdr:cNvSpPr txBox="1"/>
          </xdr:nvSpPr>
          <xdr:spPr>
            <a:xfrm>
              <a:off x="4454770" y="24786982"/>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65943</xdr:colOff>
      <xdr:row>36</xdr:row>
      <xdr:rowOff>146540</xdr:rowOff>
    </xdr:from>
    <xdr:ext cx="2844368" cy="477118"/>
    <mc:AlternateContent xmlns:mc="http://schemas.openxmlformats.org/markup-compatibility/2006" xmlns:a14="http://schemas.microsoft.com/office/drawing/2010/main">
      <mc:Choice Requires="a14">
        <xdr:sp macro="" textlink="">
          <xdr:nvSpPr>
            <xdr:cNvPr id="76" name="CuadroTexto 75"/>
            <xdr:cNvSpPr txBox="1"/>
          </xdr:nvSpPr>
          <xdr:spPr>
            <a:xfrm>
              <a:off x="4476751" y="27175559"/>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6" name="CuadroTexto 75"/>
            <xdr:cNvSpPr txBox="1"/>
          </xdr:nvSpPr>
          <xdr:spPr>
            <a:xfrm>
              <a:off x="4476751" y="27175559"/>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73270</xdr:colOff>
      <xdr:row>37</xdr:row>
      <xdr:rowOff>109905</xdr:rowOff>
    </xdr:from>
    <xdr:ext cx="2844368" cy="477118"/>
    <mc:AlternateContent xmlns:mc="http://schemas.openxmlformats.org/markup-compatibility/2006" xmlns:a14="http://schemas.microsoft.com/office/drawing/2010/main">
      <mc:Choice Requires="a14">
        <xdr:sp macro="" textlink="">
          <xdr:nvSpPr>
            <xdr:cNvPr id="77" name="CuadroTexto 76"/>
            <xdr:cNvSpPr txBox="1"/>
          </xdr:nvSpPr>
          <xdr:spPr>
            <a:xfrm>
              <a:off x="4484078" y="28054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7" name="CuadroTexto 76"/>
            <xdr:cNvSpPr txBox="1"/>
          </xdr:nvSpPr>
          <xdr:spPr>
            <a:xfrm>
              <a:off x="4484078" y="28054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43962</xdr:colOff>
      <xdr:row>40</xdr:row>
      <xdr:rowOff>117232</xdr:rowOff>
    </xdr:from>
    <xdr:ext cx="2844368" cy="477118"/>
    <mc:AlternateContent xmlns:mc="http://schemas.openxmlformats.org/markup-compatibility/2006" xmlns:a14="http://schemas.microsoft.com/office/drawing/2010/main">
      <mc:Choice Requires="a14">
        <xdr:sp macro="" textlink="">
          <xdr:nvSpPr>
            <xdr:cNvPr id="78" name="CuadroTexto 77"/>
            <xdr:cNvSpPr txBox="1"/>
          </xdr:nvSpPr>
          <xdr:spPr>
            <a:xfrm>
              <a:off x="4454770" y="3034811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8" name="CuadroTexto 77"/>
            <xdr:cNvSpPr txBox="1"/>
          </xdr:nvSpPr>
          <xdr:spPr>
            <a:xfrm>
              <a:off x="4454770" y="30348117"/>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58616</xdr:colOff>
      <xdr:row>43</xdr:row>
      <xdr:rowOff>109905</xdr:rowOff>
    </xdr:from>
    <xdr:ext cx="2844368" cy="477118"/>
    <mc:AlternateContent xmlns:mc="http://schemas.openxmlformats.org/markup-compatibility/2006" xmlns:a14="http://schemas.microsoft.com/office/drawing/2010/main">
      <mc:Choice Requires="a14">
        <xdr:sp macro="" textlink="">
          <xdr:nvSpPr>
            <xdr:cNvPr id="79" name="CuadroTexto 78"/>
            <xdr:cNvSpPr txBox="1"/>
          </xdr:nvSpPr>
          <xdr:spPr>
            <a:xfrm>
              <a:off x="4469424" y="32626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79" name="CuadroTexto 78"/>
            <xdr:cNvSpPr txBox="1"/>
          </xdr:nvSpPr>
          <xdr:spPr>
            <a:xfrm>
              <a:off x="4469424" y="32626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36635</xdr:colOff>
      <xdr:row>46</xdr:row>
      <xdr:rowOff>109905</xdr:rowOff>
    </xdr:from>
    <xdr:ext cx="2844368" cy="477118"/>
    <mc:AlternateContent xmlns:mc="http://schemas.openxmlformats.org/markup-compatibility/2006" xmlns:a14="http://schemas.microsoft.com/office/drawing/2010/main">
      <mc:Choice Requires="a14">
        <xdr:sp macro="" textlink="">
          <xdr:nvSpPr>
            <xdr:cNvPr id="80" name="CuadroTexto 79"/>
            <xdr:cNvSpPr txBox="1"/>
          </xdr:nvSpPr>
          <xdr:spPr>
            <a:xfrm>
              <a:off x="4447443" y="34912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0" name="CuadroTexto 79"/>
            <xdr:cNvSpPr txBox="1"/>
          </xdr:nvSpPr>
          <xdr:spPr>
            <a:xfrm>
              <a:off x="4447443" y="34912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49</xdr:row>
      <xdr:rowOff>109905</xdr:rowOff>
    </xdr:from>
    <xdr:ext cx="2844368" cy="477118"/>
    <mc:AlternateContent xmlns:mc="http://schemas.openxmlformats.org/markup-compatibility/2006" xmlns:a14="http://schemas.microsoft.com/office/drawing/2010/main">
      <mc:Choice Requires="a14">
        <xdr:sp macro="" textlink="">
          <xdr:nvSpPr>
            <xdr:cNvPr id="81" name="CuadroTexto 80"/>
            <xdr:cNvSpPr txBox="1"/>
          </xdr:nvSpPr>
          <xdr:spPr>
            <a:xfrm>
              <a:off x="4462097" y="37198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1" name="CuadroTexto 80"/>
            <xdr:cNvSpPr txBox="1"/>
          </xdr:nvSpPr>
          <xdr:spPr>
            <a:xfrm>
              <a:off x="4462097" y="37198790"/>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51289</xdr:colOff>
      <xdr:row>53</xdr:row>
      <xdr:rowOff>95251</xdr:rowOff>
    </xdr:from>
    <xdr:ext cx="2844368" cy="477118"/>
    <mc:AlternateContent xmlns:mc="http://schemas.openxmlformats.org/markup-compatibility/2006" xmlns:a14="http://schemas.microsoft.com/office/drawing/2010/main">
      <mc:Choice Requires="a14">
        <xdr:sp macro="" textlink="">
          <xdr:nvSpPr>
            <xdr:cNvPr id="82" name="CuadroTexto 81"/>
            <xdr:cNvSpPr txBox="1"/>
          </xdr:nvSpPr>
          <xdr:spPr>
            <a:xfrm>
              <a:off x="4462097" y="40613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s-CO" sz="1100" i="1">
                            <a:latin typeface="Cambria Math" panose="02040503050406030204" pitchFamily="18" charset="0"/>
                          </a:rPr>
                        </m:ctrlPr>
                      </m:naryPr>
                      <m:sub>
                        <m:r>
                          <m:rPr>
                            <m:brk m:alnAt="23"/>
                          </m:rPr>
                          <a:rPr lang="es-CO" sz="1100" b="0" i="1">
                            <a:latin typeface="Cambria Math" panose="02040503050406030204" pitchFamily="18" charset="0"/>
                          </a:rPr>
                          <m:t>𝑆</m:t>
                        </m:r>
                        <m:r>
                          <a:rPr lang="es-CO" sz="1100" b="0" i="1">
                            <a:latin typeface="Cambria Math" panose="02040503050406030204" pitchFamily="18" charset="0"/>
                          </a:rPr>
                          <m:t>𝑒𝑚</m:t>
                        </m:r>
                        <m:r>
                          <a:rPr lang="es-CO" sz="1100" b="0" i="1">
                            <a:latin typeface="Cambria Math" panose="02040503050406030204" pitchFamily="18" charset="0"/>
                          </a:rPr>
                          <m:t>1</m:t>
                        </m:r>
                      </m:sub>
                      <m:sup>
                        <m:r>
                          <a:rPr lang="es-CO" sz="1100" b="0" i="1">
                            <a:latin typeface="Cambria Math" panose="02040503050406030204" pitchFamily="18" charset="0"/>
                          </a:rPr>
                          <m:t>𝑆𝑒𝑚</m:t>
                        </m:r>
                        <m:r>
                          <a:rPr lang="es-CO" sz="1100" b="0" i="1">
                            <a:latin typeface="Cambria Math" panose="02040503050406030204" pitchFamily="18" charset="0"/>
                          </a:rPr>
                          <m:t>2</m:t>
                        </m:r>
                      </m:sup>
                      <m:e>
                        <m:d>
                          <m:dPr>
                            <m:ctrlPr>
                              <a:rPr lang="es-CO" sz="1100" i="1">
                                <a:latin typeface="Cambria Math" panose="02040503050406030204" pitchFamily="18" charset="0"/>
                              </a:rPr>
                            </m:ctrlPr>
                          </m:dPr>
                          <m:e>
                            <m:func>
                              <m:funcPr>
                                <m:ctrlPr>
                                  <a:rPr lang="es-CO" sz="1100" i="1">
                                    <a:latin typeface="Cambria Math" panose="02040503050406030204" pitchFamily="18" charset="0"/>
                                  </a:rPr>
                                </m:ctrlPr>
                              </m:funcPr>
                              <m:fName>
                                <m:r>
                                  <a:rPr lang="es-CO" sz="1100" b="0" i="1">
                                    <a:latin typeface="Cambria Math" panose="02040503050406030204" pitchFamily="18" charset="0"/>
                                  </a:rPr>
                                  <m:t> </m:t>
                                </m:r>
                              </m:fName>
                              <m:e>
                                <m:f>
                                  <m:fPr>
                                    <m:ctrlPr>
                                      <a:rPr lang="es-CO" sz="1100" i="1">
                                        <a:latin typeface="Cambria Math" panose="02040503050406030204" pitchFamily="18" charset="0"/>
                                      </a:rPr>
                                    </m:ctrlPr>
                                  </m:fPr>
                                  <m:num>
                                    <m:r>
                                      <a:rPr lang="es-CO" sz="1100" b="0" i="1">
                                        <a:latin typeface="Cambria Math" panose="02040503050406030204" pitchFamily="18" charset="0"/>
                                      </a:rPr>
                                      <m:t>𝐼𝑛𝑑𝑖𝑐𝑒</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𝑆𝑎𝑡𝑖𝑠𝑓𝑎𝑐𝑖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𝑈𝑠𝑢𝑎𝑟𝑖𝑜</m:t>
                                    </m:r>
                                  </m:num>
                                  <m:den>
                                    <m:r>
                                      <a:rPr lang="es-CO" sz="1100" b="0" i="1">
                                        <a:latin typeface="Cambria Math" panose="02040503050406030204" pitchFamily="18" charset="0"/>
                                      </a:rPr>
                                      <m:t>𝐶𝑎𝑡𝑒𝑔𝑜𝑟𝑖𝑎𝑠</m:t>
                                    </m:r>
                                    <m:r>
                                      <a:rPr lang="es-CO" sz="1100" b="0" i="1">
                                        <a:latin typeface="Cambria Math" panose="02040503050406030204" pitchFamily="18" charset="0"/>
                                      </a:rPr>
                                      <m:t> </m:t>
                                    </m:r>
                                    <m:r>
                                      <a:rPr lang="es-CO" sz="1100" b="0" i="1">
                                        <a:latin typeface="Cambria Math" panose="02040503050406030204" pitchFamily="18" charset="0"/>
                                      </a:rPr>
                                      <m:t>𝐸𝑥𝑐𝑒𝑙𝑒𝑛𝑡𝑒</m:t>
                                    </m:r>
                                    <m:r>
                                      <a:rPr lang="es-CO" sz="1100" b="0" i="1">
                                        <a:latin typeface="Cambria Math" panose="02040503050406030204" pitchFamily="18" charset="0"/>
                                      </a:rPr>
                                      <m:t> </m:t>
                                    </m:r>
                                    <m:r>
                                      <a:rPr lang="es-CO" sz="1100" b="0" i="1">
                                        <a:latin typeface="Cambria Math" panose="02040503050406030204" pitchFamily="18" charset="0"/>
                                      </a:rPr>
                                      <m:t>𝑦</m:t>
                                    </m:r>
                                    <m:r>
                                      <a:rPr lang="es-CO" sz="1100" b="0" i="1">
                                        <a:latin typeface="Cambria Math" panose="02040503050406030204" pitchFamily="18" charset="0"/>
                                      </a:rPr>
                                      <m:t> </m:t>
                                    </m:r>
                                    <m:r>
                                      <a:rPr lang="es-CO" sz="1100" b="0" i="1">
                                        <a:latin typeface="Cambria Math" panose="02040503050406030204" pitchFamily="18" charset="0"/>
                                      </a:rPr>
                                      <m:t>𝐵𝑢𝑒𝑛𝑜</m:t>
                                    </m:r>
                                  </m:den>
                                </m:f>
                              </m:e>
                            </m:func>
                            <m:r>
                              <a:rPr lang="es-CO" sz="1100" b="0" i="1">
                                <a:latin typeface="Cambria Math" panose="02040503050406030204" pitchFamily="18" charset="0"/>
                              </a:rPr>
                              <m:t>/2</m:t>
                            </m:r>
                          </m:e>
                        </m:d>
                      </m:e>
                    </m:nary>
                  </m:oMath>
                </m:oMathPara>
              </a14:m>
              <a:endParaRPr lang="es-CO" sz="1100"/>
            </a:p>
          </xdr:txBody>
        </xdr:sp>
      </mc:Choice>
      <mc:Fallback xmlns="">
        <xdr:sp macro="" textlink="">
          <xdr:nvSpPr>
            <xdr:cNvPr id="82" name="CuadroTexto 81"/>
            <xdr:cNvSpPr txBox="1"/>
          </xdr:nvSpPr>
          <xdr:spPr>
            <a:xfrm>
              <a:off x="4462097" y="40613136"/>
              <a:ext cx="2844368" cy="477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∑24_</a:t>
              </a:r>
              <a:r>
                <a:rPr lang="es-CO" sz="1100" b="0" i="0">
                  <a:latin typeface="Cambria Math" panose="02040503050406030204" pitchFamily="18" charset="0"/>
                </a:rPr>
                <a:t>𝑆𝑒𝑚1^𝑆𝑒𝑚2▒( ⁡〖(𝐼𝑛𝑑𝑖𝑐𝑒 𝑑𝑒 𝑆𝑎𝑡𝑖𝑠𝑓𝑎𝑐𝑖ó𝑛 𝑑𝑒𝑙 𝑈𝑠𝑢𝑎𝑟𝑖𝑜)/(𝐶𝑎𝑡𝑒𝑔𝑜𝑟𝑖𝑎𝑠 𝐸𝑥𝑐𝑒𝑙𝑒𝑛𝑡𝑒 𝑦 𝐵𝑢𝑒𝑛𝑜)〗/2) </a:t>
              </a:r>
              <a:endParaRPr lang="es-CO" sz="1100"/>
            </a:p>
          </xdr:txBody>
        </xdr:sp>
      </mc:Fallback>
    </mc:AlternateContent>
    <xdr:clientData/>
  </xdr:oneCellAnchor>
  <xdr:oneCellAnchor>
    <xdr:from>
      <xdr:col>3</xdr:col>
      <xdr:colOff>47387</xdr:colOff>
      <xdr:row>8</xdr:row>
      <xdr:rowOff>234588</xdr:rowOff>
    </xdr:from>
    <xdr:ext cx="2897909" cy="266355"/>
    <mc:AlternateContent xmlns:mc="http://schemas.openxmlformats.org/markup-compatibility/2006" xmlns:a14="http://schemas.microsoft.com/office/drawing/2010/main">
      <mc:Choice Requires="a14">
        <xdr:sp macro="" textlink="">
          <xdr:nvSpPr>
            <xdr:cNvPr id="5" name="CuadroTexto 4"/>
            <xdr:cNvSpPr txBox="1"/>
          </xdr:nvSpPr>
          <xdr:spPr>
            <a:xfrm>
              <a:off x="4458195" y="252058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5" name="CuadroTexto 4"/>
            <xdr:cNvSpPr txBox="1"/>
          </xdr:nvSpPr>
          <xdr:spPr>
            <a:xfrm>
              <a:off x="4458195" y="252058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12</xdr:row>
      <xdr:rowOff>190502</xdr:rowOff>
    </xdr:from>
    <xdr:ext cx="2897909" cy="266355"/>
    <mc:AlternateContent xmlns:mc="http://schemas.openxmlformats.org/markup-compatibility/2006" xmlns:a14="http://schemas.microsoft.com/office/drawing/2010/main">
      <mc:Choice Requires="a14">
        <xdr:sp macro="" textlink="">
          <xdr:nvSpPr>
            <xdr:cNvPr id="83" name="CuadroTexto 82"/>
            <xdr:cNvSpPr txBox="1"/>
          </xdr:nvSpPr>
          <xdr:spPr>
            <a:xfrm>
              <a:off x="4440116" y="552450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3" name="CuadroTexto 82"/>
            <xdr:cNvSpPr txBox="1"/>
          </xdr:nvSpPr>
          <xdr:spPr>
            <a:xfrm>
              <a:off x="4440116" y="552450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33187</xdr:colOff>
      <xdr:row>18</xdr:row>
      <xdr:rowOff>249118</xdr:rowOff>
    </xdr:from>
    <xdr:ext cx="2897909" cy="266355"/>
    <mc:AlternateContent xmlns:mc="http://schemas.openxmlformats.org/markup-compatibility/2006" xmlns:a14="http://schemas.microsoft.com/office/drawing/2010/main">
      <mc:Choice Requires="a14">
        <xdr:sp macro="" textlink="">
          <xdr:nvSpPr>
            <xdr:cNvPr id="84" name="CuadroTexto 83"/>
            <xdr:cNvSpPr txBox="1"/>
          </xdr:nvSpPr>
          <xdr:spPr>
            <a:xfrm>
              <a:off x="4437099" y="11791177"/>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4" name="CuadroTexto 83"/>
            <xdr:cNvSpPr txBox="1"/>
          </xdr:nvSpPr>
          <xdr:spPr>
            <a:xfrm>
              <a:off x="4437099" y="11791177"/>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36635</xdr:colOff>
      <xdr:row>21</xdr:row>
      <xdr:rowOff>183175</xdr:rowOff>
    </xdr:from>
    <xdr:ext cx="2897909" cy="266355"/>
    <mc:AlternateContent xmlns:mc="http://schemas.openxmlformats.org/markup-compatibility/2006" xmlns:a14="http://schemas.microsoft.com/office/drawing/2010/main">
      <mc:Choice Requires="a14">
        <xdr:sp macro="" textlink="">
          <xdr:nvSpPr>
            <xdr:cNvPr id="85" name="CuadroTexto 84"/>
            <xdr:cNvSpPr txBox="1"/>
          </xdr:nvSpPr>
          <xdr:spPr>
            <a:xfrm>
              <a:off x="4447443" y="1408234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5" name="CuadroTexto 84"/>
            <xdr:cNvSpPr txBox="1"/>
          </xdr:nvSpPr>
          <xdr:spPr>
            <a:xfrm>
              <a:off x="4447443" y="1408234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24</xdr:row>
      <xdr:rowOff>212483</xdr:rowOff>
    </xdr:from>
    <xdr:ext cx="2897909" cy="266355"/>
    <mc:AlternateContent xmlns:mc="http://schemas.openxmlformats.org/markup-compatibility/2006" xmlns:a14="http://schemas.microsoft.com/office/drawing/2010/main">
      <mc:Choice Requires="a14">
        <xdr:sp macro="" textlink="">
          <xdr:nvSpPr>
            <xdr:cNvPr id="86" name="CuadroTexto 85"/>
            <xdr:cNvSpPr txBox="1"/>
          </xdr:nvSpPr>
          <xdr:spPr>
            <a:xfrm>
              <a:off x="4440116" y="16397656"/>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6" name="CuadroTexto 85"/>
            <xdr:cNvSpPr txBox="1"/>
          </xdr:nvSpPr>
          <xdr:spPr>
            <a:xfrm>
              <a:off x="4440116" y="16397656"/>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29309</xdr:colOff>
      <xdr:row>31</xdr:row>
      <xdr:rowOff>183175</xdr:rowOff>
    </xdr:from>
    <xdr:ext cx="2897909" cy="266355"/>
    <mc:AlternateContent xmlns:mc="http://schemas.openxmlformats.org/markup-compatibility/2006" xmlns:a14="http://schemas.microsoft.com/office/drawing/2010/main">
      <mc:Choice Requires="a14">
        <xdr:sp macro="" textlink="">
          <xdr:nvSpPr>
            <xdr:cNvPr id="87" name="CuadroTexto 86"/>
            <xdr:cNvSpPr txBox="1"/>
          </xdr:nvSpPr>
          <xdr:spPr>
            <a:xfrm>
              <a:off x="4440117" y="23343579"/>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7" name="CuadroTexto 86"/>
            <xdr:cNvSpPr txBox="1"/>
          </xdr:nvSpPr>
          <xdr:spPr>
            <a:xfrm>
              <a:off x="4440117" y="23343579"/>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34</xdr:row>
      <xdr:rowOff>219810</xdr:rowOff>
    </xdr:from>
    <xdr:ext cx="2897909" cy="266355"/>
    <mc:AlternateContent xmlns:mc="http://schemas.openxmlformats.org/markup-compatibility/2006" xmlns:a14="http://schemas.microsoft.com/office/drawing/2010/main">
      <mc:Choice Requires="a14">
        <xdr:sp macro="" textlink="">
          <xdr:nvSpPr>
            <xdr:cNvPr id="88" name="CuadroTexto 87"/>
            <xdr:cNvSpPr txBox="1"/>
          </xdr:nvSpPr>
          <xdr:spPr>
            <a:xfrm>
              <a:off x="4440116" y="256662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8" name="CuadroTexto 87"/>
            <xdr:cNvSpPr txBox="1"/>
          </xdr:nvSpPr>
          <xdr:spPr>
            <a:xfrm>
              <a:off x="4440116" y="256662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38</xdr:row>
      <xdr:rowOff>212483</xdr:rowOff>
    </xdr:from>
    <xdr:ext cx="2897909" cy="266355"/>
    <mc:AlternateContent xmlns:mc="http://schemas.openxmlformats.org/markup-compatibility/2006" xmlns:a14="http://schemas.microsoft.com/office/drawing/2010/main">
      <mc:Choice Requires="a14">
        <xdr:sp macro="" textlink="">
          <xdr:nvSpPr>
            <xdr:cNvPr id="89" name="CuadroTexto 88"/>
            <xdr:cNvSpPr txBox="1"/>
          </xdr:nvSpPr>
          <xdr:spPr>
            <a:xfrm>
              <a:off x="4440116" y="28919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89" name="CuadroTexto 88"/>
            <xdr:cNvSpPr txBox="1"/>
          </xdr:nvSpPr>
          <xdr:spPr>
            <a:xfrm>
              <a:off x="4440116" y="28919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21981</xdr:colOff>
      <xdr:row>41</xdr:row>
      <xdr:rowOff>197829</xdr:rowOff>
    </xdr:from>
    <xdr:ext cx="2897909" cy="266355"/>
    <mc:AlternateContent xmlns:mc="http://schemas.openxmlformats.org/markup-compatibility/2006" xmlns:a14="http://schemas.microsoft.com/office/drawing/2010/main">
      <mc:Choice Requires="a14">
        <xdr:sp macro="" textlink="">
          <xdr:nvSpPr>
            <xdr:cNvPr id="90" name="CuadroTexto 89"/>
            <xdr:cNvSpPr txBox="1"/>
          </xdr:nvSpPr>
          <xdr:spPr>
            <a:xfrm>
              <a:off x="4432789" y="311907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0" name="CuadroTexto 89"/>
            <xdr:cNvSpPr txBox="1"/>
          </xdr:nvSpPr>
          <xdr:spPr>
            <a:xfrm>
              <a:off x="4432789" y="31190714"/>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44</xdr:row>
      <xdr:rowOff>183175</xdr:rowOff>
    </xdr:from>
    <xdr:ext cx="2897909" cy="266355"/>
    <mc:AlternateContent xmlns:mc="http://schemas.openxmlformats.org/markup-compatibility/2006" xmlns:a14="http://schemas.microsoft.com/office/drawing/2010/main">
      <mc:Choice Requires="a14">
        <xdr:sp macro="" textlink="">
          <xdr:nvSpPr>
            <xdr:cNvPr id="91" name="CuadroTexto 90"/>
            <xdr:cNvSpPr txBox="1"/>
          </xdr:nvSpPr>
          <xdr:spPr>
            <a:xfrm>
              <a:off x="4440116" y="33462060"/>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1" name="CuadroTexto 90"/>
            <xdr:cNvSpPr txBox="1"/>
          </xdr:nvSpPr>
          <xdr:spPr>
            <a:xfrm>
              <a:off x="4440116" y="33462060"/>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47</xdr:row>
      <xdr:rowOff>212483</xdr:rowOff>
    </xdr:from>
    <xdr:ext cx="2897909" cy="266355"/>
    <mc:AlternateContent xmlns:mc="http://schemas.openxmlformats.org/markup-compatibility/2006" xmlns:a14="http://schemas.microsoft.com/office/drawing/2010/main">
      <mc:Choice Requires="a14">
        <xdr:sp macro="" textlink="">
          <xdr:nvSpPr>
            <xdr:cNvPr id="92" name="CuadroTexto 91"/>
            <xdr:cNvSpPr txBox="1"/>
          </xdr:nvSpPr>
          <xdr:spPr>
            <a:xfrm>
              <a:off x="4440116" y="35777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2" name="CuadroTexto 91"/>
            <xdr:cNvSpPr txBox="1"/>
          </xdr:nvSpPr>
          <xdr:spPr>
            <a:xfrm>
              <a:off x="4440116" y="35777368"/>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51</xdr:row>
      <xdr:rowOff>227137</xdr:rowOff>
    </xdr:from>
    <xdr:ext cx="2897909" cy="266355"/>
    <mc:AlternateContent xmlns:mc="http://schemas.openxmlformats.org/markup-compatibility/2006" xmlns:a14="http://schemas.microsoft.com/office/drawing/2010/main">
      <mc:Choice Requires="a14">
        <xdr:sp macro="" textlink="">
          <xdr:nvSpPr>
            <xdr:cNvPr id="93" name="CuadroTexto 92"/>
            <xdr:cNvSpPr txBox="1"/>
          </xdr:nvSpPr>
          <xdr:spPr>
            <a:xfrm>
              <a:off x="4440116" y="3922102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3" name="CuadroTexto 92"/>
            <xdr:cNvSpPr txBox="1"/>
          </xdr:nvSpPr>
          <xdr:spPr>
            <a:xfrm>
              <a:off x="4440116" y="39221022"/>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29308</xdr:colOff>
      <xdr:row>54</xdr:row>
      <xdr:rowOff>197829</xdr:rowOff>
    </xdr:from>
    <xdr:ext cx="2897909" cy="266355"/>
    <mc:AlternateContent xmlns:mc="http://schemas.openxmlformats.org/markup-compatibility/2006" xmlns:a14="http://schemas.microsoft.com/office/drawing/2010/main">
      <mc:Choice Requires="a14">
        <xdr:sp macro="" textlink="">
          <xdr:nvSpPr>
            <xdr:cNvPr id="94" name="CuadroTexto 93"/>
            <xdr:cNvSpPr txBox="1"/>
          </xdr:nvSpPr>
          <xdr:spPr>
            <a:xfrm>
              <a:off x="4440116" y="41507021"/>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𝐸𝑗𝑒𝑐𝑢𝑐𝑖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𝑝𝑟𝑒𝑠𝑢𝑝𝑢𝑒𝑠𝑡𝑜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𝑖𝑛𝑣𝑒𝑟𝑠𝑖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𝑝𝑒𝑠𝑜𝑠</m:t>
                      </m:r>
                      <m:r>
                        <a:rPr lang="es-CO" sz="1100" b="0" i="1">
                          <a:latin typeface="Cambria Math" panose="02040503050406030204" pitchFamily="18" charset="0"/>
                        </a:rPr>
                        <m:t>)</m:t>
                      </m:r>
                    </m:num>
                    <m:den>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𝑑𝑒𝑙</m:t>
                      </m:r>
                      <m:r>
                        <a:rPr lang="es-CO" sz="1100" b="0" i="1">
                          <a:latin typeface="Cambria Math" panose="02040503050406030204" pitchFamily="18" charset="0"/>
                        </a:rPr>
                        <m:t> </m:t>
                      </m:r>
                      <m:r>
                        <a:rPr lang="es-CO" sz="1100" b="0" i="1">
                          <a:latin typeface="Cambria Math" panose="02040503050406030204" pitchFamily="18" charset="0"/>
                        </a:rPr>
                        <m:t>𝑃𝑟𝑒𝑠𝑢𝑝𝑢𝑒𝑠𝑡𝑜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𝐼𝑛𝑣𝑒𝑟𝑠𝑖</m:t>
                      </m:r>
                      <m:r>
                        <a:rPr lang="es-CO" sz="1100" b="0" i="1">
                          <a:latin typeface="Cambria Math" panose="02040503050406030204" pitchFamily="18" charset="0"/>
                        </a:rPr>
                        <m:t>ó</m:t>
                      </m:r>
                      <m:r>
                        <a:rPr lang="es-CO" sz="1100" b="0" i="1">
                          <a:latin typeface="Cambria Math" panose="02040503050406030204" pitchFamily="18" charset="0"/>
                        </a:rPr>
                        <m:t>𝑛</m:t>
                      </m:r>
                    </m:den>
                  </m:f>
                </m:oMath>
              </a14:m>
              <a:r>
                <a:rPr lang="es-CO" sz="1100"/>
                <a:t>x 100%</a:t>
              </a:r>
            </a:p>
          </xdr:txBody>
        </xdr:sp>
      </mc:Choice>
      <mc:Fallback xmlns="">
        <xdr:sp macro="" textlink="">
          <xdr:nvSpPr>
            <xdr:cNvPr id="94" name="CuadroTexto 93"/>
            <xdr:cNvSpPr txBox="1"/>
          </xdr:nvSpPr>
          <xdr:spPr>
            <a:xfrm>
              <a:off x="4440116" y="41507021"/>
              <a:ext cx="2897909" cy="266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𝐸𝑗𝑒𝑐𝑢𝑐𝑖ó𝑛 𝑑𝑒𝑙 𝑝𝑟𝑒𝑠𝑢𝑝𝑢𝑒𝑠𝑡𝑜 𝑑𝑒 𝑖𝑛𝑣𝑒𝑟𝑠𝑖ó𝑛 (𝑝𝑒𝑠𝑜𝑠))/(𝑇𝑜𝑡𝑎𝑙 𝑑𝑒𝑙 𝑃𝑟𝑒𝑠𝑢𝑝𝑢𝑒𝑠𝑡𝑜 𝑑𝑒 𝐼𝑛𝑣𝑒𝑟𝑠𝑖ó𝑛)</a:t>
              </a:r>
              <a:r>
                <a:rPr lang="es-CO" sz="1100"/>
                <a:t>x 100%</a:t>
              </a:r>
            </a:p>
          </xdr:txBody>
        </xdr:sp>
      </mc:Fallback>
    </mc:AlternateContent>
    <xdr:clientData/>
  </xdr:oneCellAnchor>
  <xdr:oneCellAnchor>
    <xdr:from>
      <xdr:col>3</xdr:col>
      <xdr:colOff>60574</xdr:colOff>
      <xdr:row>9</xdr:row>
      <xdr:rowOff>233129</xdr:rowOff>
    </xdr:from>
    <xdr:ext cx="2856679" cy="218393"/>
    <mc:AlternateContent xmlns:mc="http://schemas.openxmlformats.org/markup-compatibility/2006" xmlns:a14="http://schemas.microsoft.com/office/drawing/2010/main">
      <mc:Choice Requires="a14">
        <xdr:sp macro="" textlink="">
          <xdr:nvSpPr>
            <xdr:cNvPr id="95" name="CuadroTexto 94"/>
            <xdr:cNvSpPr txBox="1"/>
          </xdr:nvSpPr>
          <xdr:spPr>
            <a:xfrm>
              <a:off x="4471382" y="32811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5" name="CuadroTexto 94"/>
            <xdr:cNvSpPr txBox="1"/>
          </xdr:nvSpPr>
          <xdr:spPr>
            <a:xfrm>
              <a:off x="4471382" y="32811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13</xdr:row>
      <xdr:rowOff>205156</xdr:rowOff>
    </xdr:from>
    <xdr:ext cx="2856679" cy="218393"/>
    <mc:AlternateContent xmlns:mc="http://schemas.openxmlformats.org/markup-compatibility/2006" xmlns:a14="http://schemas.microsoft.com/office/drawing/2010/main">
      <mc:Choice Requires="a14">
        <xdr:sp macro="" textlink="">
          <xdr:nvSpPr>
            <xdr:cNvPr id="96" name="CuadroTexto 95"/>
            <xdr:cNvSpPr txBox="1"/>
          </xdr:nvSpPr>
          <xdr:spPr>
            <a:xfrm>
              <a:off x="4454770" y="6301156"/>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6" name="CuadroTexto 95"/>
            <xdr:cNvSpPr txBox="1"/>
          </xdr:nvSpPr>
          <xdr:spPr>
            <a:xfrm>
              <a:off x="4454770" y="6301156"/>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19</xdr:row>
      <xdr:rowOff>241791</xdr:rowOff>
    </xdr:from>
    <xdr:ext cx="2856679" cy="218393"/>
    <mc:AlternateContent xmlns:mc="http://schemas.openxmlformats.org/markup-compatibility/2006" xmlns:a14="http://schemas.microsoft.com/office/drawing/2010/main">
      <mc:Choice Requires="a14">
        <xdr:sp macro="" textlink="">
          <xdr:nvSpPr>
            <xdr:cNvPr id="97" name="CuadroTexto 96"/>
            <xdr:cNvSpPr txBox="1"/>
          </xdr:nvSpPr>
          <xdr:spPr>
            <a:xfrm>
              <a:off x="4454770" y="12609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7" name="CuadroTexto 96"/>
            <xdr:cNvSpPr txBox="1"/>
          </xdr:nvSpPr>
          <xdr:spPr>
            <a:xfrm>
              <a:off x="4454770" y="12609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36635</xdr:colOff>
      <xdr:row>22</xdr:row>
      <xdr:rowOff>190502</xdr:rowOff>
    </xdr:from>
    <xdr:ext cx="2856679" cy="218393"/>
    <mc:AlternateContent xmlns:mc="http://schemas.openxmlformats.org/markup-compatibility/2006" xmlns:a14="http://schemas.microsoft.com/office/drawing/2010/main">
      <mc:Choice Requires="a14">
        <xdr:sp macro="" textlink="">
          <xdr:nvSpPr>
            <xdr:cNvPr id="98" name="CuadroTexto 97"/>
            <xdr:cNvSpPr txBox="1"/>
          </xdr:nvSpPr>
          <xdr:spPr>
            <a:xfrm>
              <a:off x="4447443" y="1485167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8" name="CuadroTexto 97"/>
            <xdr:cNvSpPr txBox="1"/>
          </xdr:nvSpPr>
          <xdr:spPr>
            <a:xfrm>
              <a:off x="4447443" y="1485167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36635</xdr:colOff>
      <xdr:row>25</xdr:row>
      <xdr:rowOff>234464</xdr:rowOff>
    </xdr:from>
    <xdr:ext cx="2856679" cy="218393"/>
    <mc:AlternateContent xmlns:mc="http://schemas.openxmlformats.org/markup-compatibility/2006" xmlns:a14="http://schemas.microsoft.com/office/drawing/2010/main">
      <mc:Choice Requires="a14">
        <xdr:sp macro="" textlink="">
          <xdr:nvSpPr>
            <xdr:cNvPr id="99" name="CuadroTexto 98"/>
            <xdr:cNvSpPr txBox="1"/>
          </xdr:nvSpPr>
          <xdr:spPr>
            <a:xfrm>
              <a:off x="4447443" y="17181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99" name="CuadroTexto 98"/>
            <xdr:cNvSpPr txBox="1"/>
          </xdr:nvSpPr>
          <xdr:spPr>
            <a:xfrm>
              <a:off x="4447443" y="1718163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32</xdr:row>
      <xdr:rowOff>241791</xdr:rowOff>
    </xdr:from>
    <xdr:ext cx="2856679" cy="218393"/>
    <mc:AlternateContent xmlns:mc="http://schemas.openxmlformats.org/markup-compatibility/2006" xmlns:a14="http://schemas.microsoft.com/office/drawing/2010/main">
      <mc:Choice Requires="a14">
        <xdr:sp macro="" textlink="">
          <xdr:nvSpPr>
            <xdr:cNvPr id="100" name="CuadroTexto 99"/>
            <xdr:cNvSpPr txBox="1"/>
          </xdr:nvSpPr>
          <xdr:spPr>
            <a:xfrm>
              <a:off x="4454770" y="241641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0" name="CuadroTexto 99"/>
            <xdr:cNvSpPr txBox="1"/>
          </xdr:nvSpPr>
          <xdr:spPr>
            <a:xfrm>
              <a:off x="4454770" y="241641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58616</xdr:colOff>
      <xdr:row>35</xdr:row>
      <xdr:rowOff>256445</xdr:rowOff>
    </xdr:from>
    <xdr:ext cx="2856679" cy="218393"/>
    <mc:AlternateContent xmlns:mc="http://schemas.openxmlformats.org/markup-compatibility/2006" xmlns:a14="http://schemas.microsoft.com/office/drawing/2010/main">
      <mc:Choice Requires="a14">
        <xdr:sp macro="" textlink="">
          <xdr:nvSpPr>
            <xdr:cNvPr id="101" name="CuadroTexto 100"/>
            <xdr:cNvSpPr txBox="1"/>
          </xdr:nvSpPr>
          <xdr:spPr>
            <a:xfrm>
              <a:off x="4469424" y="264648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1" name="CuadroTexto 100"/>
            <xdr:cNvSpPr txBox="1"/>
          </xdr:nvSpPr>
          <xdr:spPr>
            <a:xfrm>
              <a:off x="4469424" y="264648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39</xdr:row>
      <xdr:rowOff>263772</xdr:rowOff>
    </xdr:from>
    <xdr:ext cx="2856679" cy="218393"/>
    <mc:AlternateContent xmlns:mc="http://schemas.openxmlformats.org/markup-compatibility/2006" xmlns:a14="http://schemas.microsoft.com/office/drawing/2010/main">
      <mc:Choice Requires="a14">
        <xdr:sp macro="" textlink="">
          <xdr:nvSpPr>
            <xdr:cNvPr id="102" name="CuadroTexto 101"/>
            <xdr:cNvSpPr txBox="1"/>
          </xdr:nvSpPr>
          <xdr:spPr>
            <a:xfrm>
              <a:off x="4462097" y="2973265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2" name="CuadroTexto 101"/>
            <xdr:cNvSpPr txBox="1"/>
          </xdr:nvSpPr>
          <xdr:spPr>
            <a:xfrm>
              <a:off x="4462097" y="29732657"/>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43962</xdr:colOff>
      <xdr:row>42</xdr:row>
      <xdr:rowOff>205156</xdr:rowOff>
    </xdr:from>
    <xdr:ext cx="2856679" cy="218393"/>
    <mc:AlternateContent xmlns:mc="http://schemas.openxmlformats.org/markup-compatibility/2006" xmlns:a14="http://schemas.microsoft.com/office/drawing/2010/main">
      <mc:Choice Requires="a14">
        <xdr:sp macro="" textlink="">
          <xdr:nvSpPr>
            <xdr:cNvPr id="103" name="CuadroTexto 102"/>
            <xdr:cNvSpPr txBox="1"/>
          </xdr:nvSpPr>
          <xdr:spPr>
            <a:xfrm>
              <a:off x="4454770" y="31960041"/>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3" name="CuadroTexto 102"/>
            <xdr:cNvSpPr txBox="1"/>
          </xdr:nvSpPr>
          <xdr:spPr>
            <a:xfrm>
              <a:off x="4454770" y="31960041"/>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58616</xdr:colOff>
      <xdr:row>45</xdr:row>
      <xdr:rowOff>212483</xdr:rowOff>
    </xdr:from>
    <xdr:ext cx="2856679" cy="218393"/>
    <mc:AlternateContent xmlns:mc="http://schemas.openxmlformats.org/markup-compatibility/2006" xmlns:a14="http://schemas.microsoft.com/office/drawing/2010/main">
      <mc:Choice Requires="a14">
        <xdr:sp macro="" textlink="">
          <xdr:nvSpPr>
            <xdr:cNvPr id="104" name="CuadroTexto 103"/>
            <xdr:cNvSpPr txBox="1"/>
          </xdr:nvSpPr>
          <xdr:spPr>
            <a:xfrm>
              <a:off x="4469424" y="34253368"/>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4" name="CuadroTexto 103"/>
            <xdr:cNvSpPr txBox="1"/>
          </xdr:nvSpPr>
          <xdr:spPr>
            <a:xfrm>
              <a:off x="4469424" y="34253368"/>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48</xdr:row>
      <xdr:rowOff>234464</xdr:rowOff>
    </xdr:from>
    <xdr:ext cx="2856679" cy="218393"/>
    <mc:AlternateContent xmlns:mc="http://schemas.openxmlformats.org/markup-compatibility/2006" xmlns:a14="http://schemas.microsoft.com/office/drawing/2010/main">
      <mc:Choice Requires="a14">
        <xdr:sp macro="" textlink="">
          <xdr:nvSpPr>
            <xdr:cNvPr id="105" name="CuadroTexto 104"/>
            <xdr:cNvSpPr txBox="1"/>
          </xdr:nvSpPr>
          <xdr:spPr>
            <a:xfrm>
              <a:off x="4462097" y="365613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5" name="CuadroTexto 104"/>
            <xdr:cNvSpPr txBox="1"/>
          </xdr:nvSpPr>
          <xdr:spPr>
            <a:xfrm>
              <a:off x="4462097" y="3656134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52</xdr:row>
      <xdr:rowOff>219810</xdr:rowOff>
    </xdr:from>
    <xdr:ext cx="2856679" cy="218393"/>
    <mc:AlternateContent xmlns:mc="http://schemas.openxmlformats.org/markup-compatibility/2006" xmlns:a14="http://schemas.microsoft.com/office/drawing/2010/main">
      <mc:Choice Requires="a14">
        <xdr:sp macro="" textlink="">
          <xdr:nvSpPr>
            <xdr:cNvPr id="106" name="CuadroTexto 105"/>
            <xdr:cNvSpPr txBox="1"/>
          </xdr:nvSpPr>
          <xdr:spPr>
            <a:xfrm>
              <a:off x="4462097" y="399756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6" name="CuadroTexto 105"/>
            <xdr:cNvSpPr txBox="1"/>
          </xdr:nvSpPr>
          <xdr:spPr>
            <a:xfrm>
              <a:off x="4462097" y="39975695"/>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51289</xdr:colOff>
      <xdr:row>55</xdr:row>
      <xdr:rowOff>227137</xdr:rowOff>
    </xdr:from>
    <xdr:ext cx="2856679" cy="218393"/>
    <mc:AlternateContent xmlns:mc="http://schemas.openxmlformats.org/markup-compatibility/2006" xmlns:a14="http://schemas.microsoft.com/office/drawing/2010/main">
      <mc:Choice Requires="a14">
        <xdr:sp macro="" textlink="">
          <xdr:nvSpPr>
            <xdr:cNvPr id="107" name="CuadroTexto 106"/>
            <xdr:cNvSpPr txBox="1"/>
          </xdr:nvSpPr>
          <xdr:spPr>
            <a:xfrm>
              <a:off x="4462097" y="422983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m:t>
                      </m:r>
                      <m:r>
                        <a:rPr lang="es-CO" sz="900" b="0" i="1">
                          <a:latin typeface="Cambria Math" panose="02040503050406030204" pitchFamily="18" charset="0"/>
                        </a:rPr>
                        <m:t>° </m:t>
                      </m:r>
                      <m:r>
                        <a:rPr lang="es-CO" sz="900" b="0" i="1">
                          <a:latin typeface="Cambria Math" panose="02040503050406030204" pitchFamily="18" charset="0"/>
                        </a:rPr>
                        <m:t>𝑑𝑒</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r>
                        <a:rPr lang="es-CO" sz="900" b="0" i="1">
                          <a:latin typeface="Cambria Math" panose="02040503050406030204" pitchFamily="18" charset="0"/>
                        </a:rPr>
                        <m:t> (</m:t>
                      </m:r>
                      <m:r>
                        <a:rPr lang="es-CO" sz="900" b="0" i="1">
                          <a:latin typeface="Cambria Math" panose="02040503050406030204" pitchFamily="18" charset="0"/>
                        </a:rPr>
                        <m:t>𝑠𝑒𝑚</m:t>
                      </m:r>
                      <m:r>
                        <a:rPr lang="es-CO" sz="900" b="0" i="1">
                          <a:latin typeface="Cambria Math" panose="02040503050406030204" pitchFamily="18" charset="0"/>
                        </a:rPr>
                        <m:t>á</m:t>
                      </m:r>
                      <m:r>
                        <a:rPr lang="es-CO" sz="900" b="0" i="1">
                          <a:latin typeface="Cambria Math" panose="02040503050406030204" pitchFamily="18" charset="0"/>
                        </a:rPr>
                        <m:t>𝑓𝑜𝑟𝑜</m:t>
                      </m:r>
                      <m:r>
                        <a:rPr lang="es-CO" sz="900" b="0" i="1">
                          <a:latin typeface="Cambria Math" panose="02040503050406030204" pitchFamily="18" charset="0"/>
                        </a:rPr>
                        <m:t> </m:t>
                      </m:r>
                      <m:r>
                        <a:rPr lang="es-CO" sz="900" b="0" i="1">
                          <a:latin typeface="Cambria Math" panose="02040503050406030204" pitchFamily="18" charset="0"/>
                        </a:rPr>
                        <m:t>𝑠𝑜𝑏𝑟𝑒𝑠𝑎𝑙𝑖𝑒𝑛𝑡𝑒</m:t>
                      </m:r>
                      <m:r>
                        <a:rPr lang="es-CO" sz="900" b="0" i="1">
                          <a:latin typeface="Cambria Math" panose="02040503050406030204" pitchFamily="18" charset="0"/>
                        </a:rPr>
                        <m:t> </m:t>
                      </m:r>
                      <m:r>
                        <a:rPr lang="es-CO" sz="900" b="0" i="1">
                          <a:latin typeface="Cambria Math" panose="02040503050406030204" pitchFamily="18" charset="0"/>
                        </a:rPr>
                        <m:t>𝑦</m:t>
                      </m:r>
                      <m:r>
                        <a:rPr lang="es-CO" sz="900" b="0" i="1">
                          <a:latin typeface="Cambria Math" panose="02040503050406030204" pitchFamily="18" charset="0"/>
                        </a:rPr>
                        <m:t> </m:t>
                      </m:r>
                      <m:r>
                        <a:rPr lang="es-CO" sz="900" b="0" i="1">
                          <a:latin typeface="Cambria Math" panose="02040503050406030204" pitchFamily="18" charset="0"/>
                        </a:rPr>
                        <m:t>𝑠𝑎𝑡𝑖𝑠𝑓𝑎𝑐𝑡𝑜𝑟𝑖𝑜</m:t>
                      </m:r>
                      <m:r>
                        <a:rPr lang="es-CO" sz="900" b="0" i="1">
                          <a:latin typeface="Cambria Math" panose="02040503050406030204" pitchFamily="18" charset="0"/>
                        </a:rPr>
                        <m:t>)</m:t>
                      </m:r>
                    </m:num>
                    <m:den>
                      <m:r>
                        <a:rPr lang="es-CO" sz="900" b="0" i="1">
                          <a:latin typeface="Cambria Math" panose="02040503050406030204" pitchFamily="18" charset="0"/>
                        </a:rPr>
                        <m:t>𝑇𝑜𝑡𝑎𝑙</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𝑚𝑒𝑡𝑎𝑠</m:t>
                      </m:r>
                      <m:r>
                        <a:rPr lang="es-CO" sz="900" b="0" i="1">
                          <a:latin typeface="Cambria Math" panose="02040503050406030204" pitchFamily="18" charset="0"/>
                        </a:rPr>
                        <m:t> </m:t>
                      </m:r>
                      <m:r>
                        <a:rPr lang="es-CO" sz="900" b="0" i="1">
                          <a:latin typeface="Cambria Math" panose="02040503050406030204" pitchFamily="18" charset="0"/>
                        </a:rPr>
                        <m:t>𝑓</m:t>
                      </m:r>
                      <m:r>
                        <a:rPr lang="es-CO" sz="900" b="0" i="1">
                          <a:latin typeface="Cambria Math" panose="02040503050406030204" pitchFamily="18" charset="0"/>
                        </a:rPr>
                        <m:t>í</m:t>
                      </m:r>
                      <m:r>
                        <a:rPr lang="es-CO" sz="900" b="0" i="1">
                          <a:latin typeface="Cambria Math" panose="02040503050406030204" pitchFamily="18" charset="0"/>
                        </a:rPr>
                        <m:t>𝑠𝑖𝑐𝑎𝑠</m:t>
                      </m:r>
                    </m:den>
                  </m:f>
                </m:oMath>
              </a14:m>
              <a:r>
                <a:rPr lang="es-CO" sz="900"/>
                <a:t>x 100%</a:t>
              </a:r>
            </a:p>
          </xdr:txBody>
        </xdr:sp>
      </mc:Choice>
      <mc:Fallback xmlns="">
        <xdr:sp macro="" textlink="">
          <xdr:nvSpPr>
            <xdr:cNvPr id="107" name="CuadroTexto 106"/>
            <xdr:cNvSpPr txBox="1"/>
          </xdr:nvSpPr>
          <xdr:spPr>
            <a:xfrm>
              <a:off x="4462097" y="42298329"/>
              <a:ext cx="2856679" cy="218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latin typeface="Cambria Math" panose="02040503050406030204" pitchFamily="18" charset="0"/>
                </a:rPr>
                <a:t>(</a:t>
              </a:r>
              <a:r>
                <a:rPr lang="es-CO" sz="900" b="0" i="0">
                  <a:latin typeface="Cambria Math" panose="02040503050406030204" pitchFamily="18" charset="0"/>
                </a:rPr>
                <a:t>𝑁° 𝑑𝑒 𝑚𝑒𝑡𝑎𝑠 𝑓í𝑠𝑖𝑐𝑎𝑠 (𝑠𝑒𝑚á𝑓𝑜𝑟𝑜 𝑠𝑜𝑏𝑟𝑒𝑠𝑎𝑙𝑖𝑒𝑛𝑡𝑒 𝑦 𝑠𝑎𝑡𝑖𝑠𝑓𝑎𝑐𝑡𝑜𝑟𝑖𝑜))/(𝑇𝑜𝑡𝑎𝑙 𝑑𝑒𝑙 𝑚𝑒𝑡𝑎𝑠 𝑓í𝑠𝑖𝑐𝑎𝑠)</a:t>
              </a:r>
              <a:r>
                <a:rPr lang="es-CO" sz="900"/>
                <a:t>x 100%</a:t>
              </a:r>
            </a:p>
          </xdr:txBody>
        </xdr:sp>
      </mc:Fallback>
    </mc:AlternateContent>
    <xdr:clientData/>
  </xdr:oneCellAnchor>
  <xdr:oneCellAnchor>
    <xdr:from>
      <xdr:col>3</xdr:col>
      <xdr:colOff>31092</xdr:colOff>
      <xdr:row>10</xdr:row>
      <xdr:rowOff>202362</xdr:rowOff>
    </xdr:from>
    <xdr:ext cx="2894447" cy="180947"/>
    <mc:AlternateContent xmlns:mc="http://schemas.openxmlformats.org/markup-compatibility/2006" xmlns:a14="http://schemas.microsoft.com/office/drawing/2010/main">
      <mc:Choice Requires="a14">
        <xdr:sp macro="" textlink="">
          <xdr:nvSpPr>
            <xdr:cNvPr id="52" name="CuadroTexto 51"/>
            <xdr:cNvSpPr txBox="1"/>
          </xdr:nvSpPr>
          <xdr:spPr>
            <a:xfrm>
              <a:off x="4435004" y="4012362"/>
              <a:ext cx="2894447" cy="180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750" i="1">
                          <a:latin typeface="Cambria Math" panose="02040503050406030204" pitchFamily="18" charset="0"/>
                        </a:rPr>
                      </m:ctrlPr>
                    </m:fPr>
                    <m:num>
                      <m:r>
                        <a:rPr lang="es-CO" sz="750" b="0" i="1">
                          <a:latin typeface="Cambria Math" panose="02040503050406030204" pitchFamily="18" charset="0"/>
                        </a:rPr>
                        <m:t>𝑁</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𝑖𝑛𝑑𝑖𝑐𝑎𝑑𝑜𝑟𝑒𝑠</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𝑑𝑖𝑠𝑐𝑖𝑝𝑙𝑖𝑛𝑎</m:t>
                      </m:r>
                      <m:r>
                        <a:rPr lang="es-CO" sz="750" b="0" i="1">
                          <a:latin typeface="Cambria Math" panose="02040503050406030204" pitchFamily="18" charset="0"/>
                        </a:rPr>
                        <m:t> </m:t>
                      </m:r>
                      <m:r>
                        <a:rPr lang="es-CO" sz="750" b="0" i="1">
                          <a:latin typeface="Cambria Math" panose="02040503050406030204" pitchFamily="18" charset="0"/>
                        </a:rPr>
                        <m:t>𝑓𝑖𝑠𝑐𝑎𝑙</m:t>
                      </m:r>
                      <m:r>
                        <a:rPr lang="es-CO" sz="750" b="0" i="1">
                          <a:latin typeface="Cambria Math" panose="02040503050406030204" pitchFamily="18" charset="0"/>
                        </a:rPr>
                        <m:t> </m:t>
                      </m:r>
                      <m:r>
                        <a:rPr lang="es-CO" sz="750" b="0" i="1">
                          <a:latin typeface="Cambria Math" panose="02040503050406030204" pitchFamily="18" charset="0"/>
                        </a:rPr>
                        <m:t>𝑐𝑜𝑛</m:t>
                      </m:r>
                      <m:r>
                        <a:rPr lang="es-CO" sz="750" b="0" i="1">
                          <a:latin typeface="Cambria Math" panose="02040503050406030204" pitchFamily="18" charset="0"/>
                        </a:rPr>
                        <m:t> </m:t>
                      </m:r>
                      <m:r>
                        <a:rPr lang="es-CO" sz="750" b="0" i="1">
                          <a:latin typeface="Cambria Math" panose="02040503050406030204" pitchFamily="18" charset="0"/>
                        </a:rPr>
                        <m:t>𝑐𝑢𝑚𝑝𝑙𝑖𝑚𝑖𝑒𝑛𝑡𝑜</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𝑎𝑐𝑢𝑒𝑟𝑑𝑜</m:t>
                      </m:r>
                      <m:r>
                        <a:rPr lang="es-CO" sz="750" b="0" i="1">
                          <a:latin typeface="Cambria Math" panose="02040503050406030204" pitchFamily="18" charset="0"/>
                        </a:rPr>
                        <m:t> </m:t>
                      </m:r>
                      <m:r>
                        <a:rPr lang="es-CO" sz="750" b="0" i="1">
                          <a:latin typeface="Cambria Math" panose="02040503050406030204" pitchFamily="18" charset="0"/>
                        </a:rPr>
                        <m:t>𝑎</m:t>
                      </m:r>
                      <m:r>
                        <a:rPr lang="es-CO" sz="750" b="0" i="1">
                          <a:latin typeface="Cambria Math" panose="02040503050406030204" pitchFamily="18" charset="0"/>
                        </a:rPr>
                        <m:t> </m:t>
                      </m:r>
                      <m:r>
                        <a:rPr lang="es-CO" sz="750" b="0" i="1">
                          <a:latin typeface="Cambria Math" panose="02040503050406030204" pitchFamily="18" charset="0"/>
                        </a:rPr>
                        <m:t>𝑙𝑎</m:t>
                      </m:r>
                      <m:r>
                        <a:rPr lang="es-CO" sz="750" b="0" i="1">
                          <a:latin typeface="Cambria Math" panose="02040503050406030204" pitchFamily="18" charset="0"/>
                        </a:rPr>
                        <m:t> </m:t>
                      </m:r>
                      <m:r>
                        <a:rPr lang="es-CO" sz="750" b="0" i="1">
                          <a:latin typeface="Cambria Math" panose="02040503050406030204" pitchFamily="18" charset="0"/>
                        </a:rPr>
                        <m:t>𝑙𝑒𝑦</m:t>
                      </m:r>
                    </m:num>
                    <m:den>
                      <m:r>
                        <a:rPr lang="es-CO" sz="750" b="0" i="1">
                          <a:latin typeface="Cambria Math" panose="02040503050406030204" pitchFamily="18" charset="0"/>
                        </a:rPr>
                        <m:t>𝑁</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𝑖𝑛𝑑𝑖𝑐𝑎𝑑𝑜𝑟𝑒𝑠</m:t>
                      </m:r>
                      <m:r>
                        <a:rPr lang="es-CO" sz="750" b="0" i="1">
                          <a:latin typeface="Cambria Math" panose="02040503050406030204" pitchFamily="18" charset="0"/>
                        </a:rPr>
                        <m:t> </m:t>
                      </m:r>
                      <m:r>
                        <a:rPr lang="es-CO" sz="750" b="0" i="1">
                          <a:latin typeface="Cambria Math" panose="02040503050406030204" pitchFamily="18" charset="0"/>
                        </a:rPr>
                        <m:t>𝑑𝑒</m:t>
                      </m:r>
                      <m:r>
                        <a:rPr lang="es-CO" sz="750" b="0" i="1">
                          <a:latin typeface="Cambria Math" panose="02040503050406030204" pitchFamily="18" charset="0"/>
                        </a:rPr>
                        <m:t> </m:t>
                      </m:r>
                      <m:r>
                        <a:rPr lang="es-CO" sz="750" b="0" i="1">
                          <a:latin typeface="Cambria Math" panose="02040503050406030204" pitchFamily="18" charset="0"/>
                        </a:rPr>
                        <m:t>𝑑𝑖𝑠𝑐𝑖𝑝𝑙𝑖𝑛𝑎</m:t>
                      </m:r>
                      <m:r>
                        <a:rPr lang="es-CO" sz="750" b="0" i="1">
                          <a:latin typeface="Cambria Math" panose="02040503050406030204" pitchFamily="18" charset="0"/>
                        </a:rPr>
                        <m:t> </m:t>
                      </m:r>
                      <m:r>
                        <a:rPr lang="es-CO" sz="750" b="0" i="1">
                          <a:latin typeface="Cambria Math" panose="02040503050406030204" pitchFamily="18" charset="0"/>
                        </a:rPr>
                        <m:t>𝑓</m:t>
                      </m:r>
                      <m:r>
                        <a:rPr lang="es-CO" sz="750" b="0" i="1">
                          <a:latin typeface="Cambria Math" panose="02040503050406030204" pitchFamily="18" charset="0"/>
                        </a:rPr>
                        <m:t>í</m:t>
                      </m:r>
                      <m:r>
                        <a:rPr lang="es-CO" sz="750" b="0" i="1">
                          <a:latin typeface="Cambria Math" panose="02040503050406030204" pitchFamily="18" charset="0"/>
                        </a:rPr>
                        <m:t>𝑠𝑐𝑎𝑙</m:t>
                      </m:r>
                      <m:r>
                        <a:rPr lang="es-CO" sz="750" b="0" i="1">
                          <a:latin typeface="Cambria Math" panose="02040503050406030204" pitchFamily="18" charset="0"/>
                        </a:rPr>
                        <m:t> </m:t>
                      </m:r>
                      <m:r>
                        <a:rPr lang="es-CO" sz="750" b="0" i="1">
                          <a:latin typeface="Cambria Math" panose="02040503050406030204" pitchFamily="18" charset="0"/>
                        </a:rPr>
                        <m:t>𝑒𝑠𝑡𝑎𝑏𝑙𝑒𝑐𝑖𝑑𝑜𝑠</m:t>
                      </m:r>
                    </m:den>
                  </m:f>
                </m:oMath>
              </a14:m>
              <a:r>
                <a:rPr lang="es-CO" sz="750"/>
                <a:t>x 100%</a:t>
              </a:r>
            </a:p>
          </xdr:txBody>
        </xdr:sp>
      </mc:Choice>
      <mc:Fallback xmlns="">
        <xdr:sp macro="" textlink="">
          <xdr:nvSpPr>
            <xdr:cNvPr id="52" name="CuadroTexto 51"/>
            <xdr:cNvSpPr txBox="1"/>
          </xdr:nvSpPr>
          <xdr:spPr>
            <a:xfrm>
              <a:off x="4435004" y="4012362"/>
              <a:ext cx="2894447" cy="180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750" i="0">
                  <a:latin typeface="Cambria Math" panose="02040503050406030204" pitchFamily="18" charset="0"/>
                </a:rPr>
                <a:t>(</a:t>
              </a:r>
              <a:r>
                <a:rPr lang="es-CO" sz="750" b="0" i="0">
                  <a:latin typeface="Cambria Math" panose="02040503050406030204" pitchFamily="18" charset="0"/>
                </a:rPr>
                <a:t>𝑁° 𝑑𝑒 𝑖𝑛𝑑𝑖𝑐𝑎𝑑𝑜𝑟𝑒𝑠 𝑑𝑒 𝑑𝑖𝑠𝑐𝑖𝑝𝑙𝑖𝑛𝑎 𝑓𝑖𝑠𝑐𝑎𝑙 𝑐𝑜𝑛 𝑐𝑢𝑚𝑝𝑙𝑖𝑚𝑖𝑒𝑛𝑡𝑜 𝑑𝑒 𝑎𝑐𝑢𝑒𝑟𝑑𝑜 𝑎 𝑙𝑎 𝑙𝑒𝑦)/(𝑁° 𝑑𝑒 𝑖𝑛𝑑𝑖𝑐𝑎𝑑𝑜𝑟𝑒𝑠 𝑑𝑒 𝑑𝑖𝑠𝑐𝑖𝑝𝑙𝑖𝑛𝑎 𝑓í𝑠𝑐𝑎𝑙 𝑒𝑠𝑡𝑎𝑏𝑙𝑒𝑐𝑖𝑑𝑜𝑠)</a:t>
              </a:r>
              <a:r>
                <a:rPr lang="es-CO" sz="750"/>
                <a:t>x 100%</a:t>
              </a:r>
            </a:p>
          </xdr:txBody>
        </xdr:sp>
      </mc:Fallback>
    </mc:AlternateContent>
    <xdr:clientData/>
  </xdr:oneCellAnchor>
  <xdr:oneCellAnchor>
    <xdr:from>
      <xdr:col>3</xdr:col>
      <xdr:colOff>201026</xdr:colOff>
      <xdr:row>15</xdr:row>
      <xdr:rowOff>870447</xdr:rowOff>
    </xdr:from>
    <xdr:ext cx="2487925" cy="289566"/>
    <mc:AlternateContent xmlns:mc="http://schemas.openxmlformats.org/markup-compatibility/2006" xmlns:a14="http://schemas.microsoft.com/office/drawing/2010/main">
      <mc:Choice Requires="a14">
        <xdr:sp macro="" textlink="">
          <xdr:nvSpPr>
            <xdr:cNvPr id="53" name="CuadroTexto 52"/>
            <xdr:cNvSpPr txBox="1"/>
          </xdr:nvSpPr>
          <xdr:spPr>
            <a:xfrm>
              <a:off x="4599844" y="8490447"/>
              <a:ext cx="2487925" cy="289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𝑎𝑐𝑐𝑖𝑜𝑛𝑒𝑠</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𝑚𝑒𝑗𝑜𝑟𝑎</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𝑎𝑐𝑐𝑖𝑜𝑛𝑒𝑠</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𝑚𝑒𝑗𝑜𝑟𝑎</m:t>
                      </m:r>
                      <m:r>
                        <a:rPr lang="es-CO" sz="1200" b="0" i="1">
                          <a:latin typeface="Cambria Math" panose="02040503050406030204" pitchFamily="18" charset="0"/>
                        </a:rPr>
                        <m:t> </m:t>
                      </m:r>
                      <m:r>
                        <a:rPr lang="es-CO" sz="1200" b="0" i="1">
                          <a:latin typeface="Cambria Math" panose="02040503050406030204" pitchFamily="18" charset="0"/>
                        </a:rPr>
                        <m:t>𝑠𝑢𝑠𝑐𝑟𝑖𝑡𝑎𝑠</m:t>
                      </m:r>
                    </m:den>
                  </m:f>
                </m:oMath>
              </a14:m>
              <a:r>
                <a:rPr lang="es-CO" sz="1200"/>
                <a:t>x 100%</a:t>
              </a:r>
            </a:p>
          </xdr:txBody>
        </xdr:sp>
      </mc:Choice>
      <mc:Fallback xmlns="">
        <xdr:sp macro="" textlink="">
          <xdr:nvSpPr>
            <xdr:cNvPr id="53" name="CuadroTexto 52"/>
            <xdr:cNvSpPr txBox="1"/>
          </xdr:nvSpPr>
          <xdr:spPr>
            <a:xfrm>
              <a:off x="4599844" y="8490447"/>
              <a:ext cx="2487925" cy="289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𝑎𝑐𝑐𝑖𝑜𝑛𝑒𝑠 𝑑𝑒 𝑚𝑒𝑗𝑜𝑟𝑎 𝑒𝑗𝑒𝑐𝑢𝑡𝑎𝑑𝑎𝑠)/(𝑁° 𝑑𝑒 𝑎𝑐𝑐𝑖𝑜𝑛𝑒𝑠 𝑑𝑒 𝑚𝑒𝑗𝑜𝑟𝑎 𝑠𝑢𝑠𝑐𝑟𝑖𝑡𝑎𝑠)</a:t>
              </a:r>
              <a:r>
                <a:rPr lang="es-CO" sz="1200"/>
                <a:t>x 100%</a:t>
              </a:r>
            </a:p>
          </xdr:txBody>
        </xdr:sp>
      </mc:Fallback>
    </mc:AlternateContent>
    <xdr:clientData/>
  </xdr:oneCellAnchor>
  <xdr:oneCellAnchor>
    <xdr:from>
      <xdr:col>3</xdr:col>
      <xdr:colOff>310231</xdr:colOff>
      <xdr:row>28</xdr:row>
      <xdr:rowOff>357995</xdr:rowOff>
    </xdr:from>
    <xdr:ext cx="2266261" cy="289759"/>
    <mc:AlternateContent xmlns:mc="http://schemas.openxmlformats.org/markup-compatibility/2006" xmlns:a14="http://schemas.microsoft.com/office/drawing/2010/main">
      <mc:Choice Requires="a14">
        <xdr:sp macro="" textlink="">
          <xdr:nvSpPr>
            <xdr:cNvPr id="54" name="CuadroTexto 53"/>
            <xdr:cNvSpPr txBox="1"/>
          </xdr:nvSpPr>
          <xdr:spPr>
            <a:xfrm>
              <a:off x="4720306" y="20084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𝑎𝑐𝑡𝑖𝑣𝑖𝑎𝑑𝑒𝑠</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r>
                        <a:rPr lang="es-CO" sz="1200" b="0" i="1">
                          <a:latin typeface="Cambria Math" panose="02040503050406030204" pitchFamily="18" charset="0"/>
                        </a:rPr>
                        <m:t> </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𝑎𝑐𝑡𝑟𝑖𝑣𝑖𝑑𝑎𝑑𝑒𝑠</m:t>
                      </m:r>
                      <m:r>
                        <a:rPr lang="es-CO" sz="1200" b="0" i="1">
                          <a:latin typeface="Cambria Math" panose="02040503050406030204" pitchFamily="18" charset="0"/>
                        </a:rPr>
                        <m:t> </m:t>
                      </m:r>
                      <m:r>
                        <a:rPr lang="es-CO" sz="1200" b="0" i="1">
                          <a:latin typeface="Cambria Math" panose="02040503050406030204" pitchFamily="18" charset="0"/>
                        </a:rPr>
                        <m:t>𝑝𝑟𝑜𝑔𝑟𝑎𝑚𝑎𝑑𝑎𝑠</m:t>
                      </m:r>
                    </m:den>
                  </m:f>
                </m:oMath>
              </a14:m>
              <a:r>
                <a:rPr lang="es-CO" sz="1200"/>
                <a:t>x 100%</a:t>
              </a:r>
            </a:p>
          </xdr:txBody>
        </xdr:sp>
      </mc:Choice>
      <mc:Fallback xmlns="">
        <xdr:sp macro="" textlink="">
          <xdr:nvSpPr>
            <xdr:cNvPr id="54" name="CuadroTexto 53"/>
            <xdr:cNvSpPr txBox="1"/>
          </xdr:nvSpPr>
          <xdr:spPr>
            <a:xfrm>
              <a:off x="4720306" y="20084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𝑎𝑐𝑡𝑖𝑣𝑖𝑎𝑑𝑒𝑠 𝑒𝑗𝑒𝑐𝑢𝑡𝑎𝑑𝑎𝑠 )/(𝑁° 𝑑𝑒 𝑎𝑐𝑡𝑟𝑖𝑣𝑖𝑑𝑎𝑑𝑒𝑠 𝑝𝑟𝑜𝑔𝑟𝑎𝑚𝑎𝑑𝑎𝑠)</a:t>
              </a:r>
              <a:r>
                <a:rPr lang="es-CO" sz="1200"/>
                <a:t>x 100%</a:t>
              </a:r>
            </a:p>
          </xdr:txBody>
        </xdr:sp>
      </mc:Fallback>
    </mc:AlternateContent>
    <xdr:clientData/>
  </xdr:oneCellAnchor>
  <xdr:oneCellAnchor>
    <xdr:from>
      <xdr:col>3</xdr:col>
      <xdr:colOff>300706</xdr:colOff>
      <xdr:row>29</xdr:row>
      <xdr:rowOff>357995</xdr:rowOff>
    </xdr:from>
    <xdr:ext cx="2266261" cy="289759"/>
    <mc:AlternateContent xmlns:mc="http://schemas.openxmlformats.org/markup-compatibility/2006" xmlns:a14="http://schemas.microsoft.com/office/drawing/2010/main">
      <mc:Choice Requires="a14">
        <xdr:sp macro="" textlink="">
          <xdr:nvSpPr>
            <xdr:cNvPr id="55" name="CuadroTexto 54"/>
            <xdr:cNvSpPr txBox="1"/>
          </xdr:nvSpPr>
          <xdr:spPr>
            <a:xfrm>
              <a:off x="4710781" y="21227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200" i="1">
                          <a:latin typeface="Cambria Math" panose="02040503050406030204" pitchFamily="18" charset="0"/>
                        </a:rPr>
                      </m:ctrlPr>
                    </m:fPr>
                    <m:num>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𝑎𝑐𝑡𝑖𝑣𝑖𝑎𝑑𝑒𝑠</m:t>
                      </m:r>
                      <m:r>
                        <a:rPr lang="es-CO" sz="1200" b="0" i="1">
                          <a:latin typeface="Cambria Math" panose="02040503050406030204" pitchFamily="18" charset="0"/>
                        </a:rPr>
                        <m:t> </m:t>
                      </m:r>
                      <m:r>
                        <a:rPr lang="es-CO" sz="1200" b="0" i="1">
                          <a:latin typeface="Cambria Math" panose="02040503050406030204" pitchFamily="18" charset="0"/>
                        </a:rPr>
                        <m:t>𝑒𝑗𝑒𝑐𝑢𝑡𝑎𝑑𝑎𝑠</m:t>
                      </m:r>
                      <m:r>
                        <a:rPr lang="es-CO" sz="1200" b="0" i="1">
                          <a:latin typeface="Cambria Math" panose="02040503050406030204" pitchFamily="18" charset="0"/>
                        </a:rPr>
                        <m:t> </m:t>
                      </m:r>
                    </m:num>
                    <m:den>
                      <m:r>
                        <a:rPr lang="es-CO" sz="1200" b="0" i="1">
                          <a:latin typeface="Cambria Math" panose="02040503050406030204" pitchFamily="18" charset="0"/>
                        </a:rPr>
                        <m:t>𝑁</m:t>
                      </m:r>
                      <m:r>
                        <a:rPr lang="es-CO" sz="1200" b="0" i="1">
                          <a:latin typeface="Cambria Math" panose="02040503050406030204" pitchFamily="18" charset="0"/>
                        </a:rPr>
                        <m:t>° </m:t>
                      </m:r>
                      <m:r>
                        <a:rPr lang="es-CO" sz="1200" b="0" i="1">
                          <a:latin typeface="Cambria Math" panose="02040503050406030204" pitchFamily="18" charset="0"/>
                        </a:rPr>
                        <m:t>𝑑𝑒</m:t>
                      </m:r>
                      <m:r>
                        <a:rPr lang="es-CO" sz="1200" b="0" i="1">
                          <a:latin typeface="Cambria Math" panose="02040503050406030204" pitchFamily="18" charset="0"/>
                        </a:rPr>
                        <m:t> </m:t>
                      </m:r>
                      <m:r>
                        <a:rPr lang="es-CO" sz="1200" b="0" i="1">
                          <a:latin typeface="Cambria Math" panose="02040503050406030204" pitchFamily="18" charset="0"/>
                        </a:rPr>
                        <m:t>𝑎𝑐𝑡𝑟𝑖𝑣𝑖𝑑𝑎𝑑𝑒𝑠</m:t>
                      </m:r>
                      <m:r>
                        <a:rPr lang="es-CO" sz="1200" b="0" i="1">
                          <a:latin typeface="Cambria Math" panose="02040503050406030204" pitchFamily="18" charset="0"/>
                        </a:rPr>
                        <m:t> </m:t>
                      </m:r>
                      <m:r>
                        <a:rPr lang="es-CO" sz="1200" b="0" i="1">
                          <a:latin typeface="Cambria Math" panose="02040503050406030204" pitchFamily="18" charset="0"/>
                        </a:rPr>
                        <m:t>𝑝𝑟𝑜𝑔𝑟𝑎𝑚𝑎𝑑𝑎𝑠</m:t>
                      </m:r>
                    </m:den>
                  </m:f>
                </m:oMath>
              </a14:m>
              <a:r>
                <a:rPr lang="es-CO" sz="1200"/>
                <a:t>x 100%</a:t>
              </a:r>
            </a:p>
          </xdr:txBody>
        </xdr:sp>
      </mc:Choice>
      <mc:Fallback xmlns="">
        <xdr:sp macro="" textlink="">
          <xdr:nvSpPr>
            <xdr:cNvPr id="55" name="CuadroTexto 54"/>
            <xdr:cNvSpPr txBox="1"/>
          </xdr:nvSpPr>
          <xdr:spPr>
            <a:xfrm>
              <a:off x="4710781" y="21227270"/>
              <a:ext cx="2266261" cy="289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rPr>
                <a:t>(</a:t>
              </a:r>
              <a:r>
                <a:rPr lang="es-CO" sz="1200" b="0" i="0">
                  <a:latin typeface="Cambria Math" panose="02040503050406030204" pitchFamily="18" charset="0"/>
                </a:rPr>
                <a:t>𝑁° 𝑑𝑒  𝑎𝑐𝑡𝑖𝑣𝑖𝑎𝑑𝑒𝑠 𝑒𝑗𝑒𝑐𝑢𝑡𝑎𝑑𝑎𝑠 )/(𝑁° 𝑑𝑒 𝑎𝑐𝑡𝑟𝑖𝑣𝑖𝑑𝑎𝑑𝑒𝑠 𝑝𝑟𝑜𝑔𝑟𝑎𝑚𝑎𝑑𝑎𝑠)</a:t>
              </a:r>
              <a:r>
                <a:rPr lang="es-CO" sz="1200"/>
                <a:t>x 100%</a:t>
              </a:r>
            </a:p>
          </xdr:txBody>
        </xdr:sp>
      </mc:Fallback>
    </mc:AlternateContent>
    <xdr:clientData/>
  </xdr:oneCellAnchor>
  <xdr:oneCellAnchor>
    <xdr:from>
      <xdr:col>3</xdr:col>
      <xdr:colOff>62581</xdr:colOff>
      <xdr:row>30</xdr:row>
      <xdr:rowOff>472295</xdr:rowOff>
    </xdr:from>
    <xdr:ext cx="2807435" cy="265522"/>
    <mc:AlternateContent xmlns:mc="http://schemas.openxmlformats.org/markup-compatibility/2006" xmlns:a14="http://schemas.microsoft.com/office/drawing/2010/main">
      <mc:Choice Requires="a14">
        <xdr:sp macro="" textlink="">
          <xdr:nvSpPr>
            <xdr:cNvPr id="56" name="CuadroTexto 55"/>
            <xdr:cNvSpPr txBox="1"/>
          </xdr:nvSpPr>
          <xdr:spPr>
            <a:xfrm>
              <a:off x="4472656" y="22484570"/>
              <a:ext cx="2807435"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a:latin typeface="Cambria Math" panose="02040503050406030204" pitchFamily="18" charset="0"/>
                        </a:rPr>
                      </m:ctrlPr>
                    </m:fPr>
                    <m:num>
                      <m:r>
                        <a:rPr lang="es-CO" sz="1100" b="0" i="1">
                          <a:latin typeface="Cambria Math" panose="02040503050406030204" pitchFamily="18" charset="0"/>
                        </a:rPr>
                        <m:t>𝑁</m:t>
                      </m:r>
                      <m:r>
                        <a:rPr lang="es-CO" sz="1100" b="0" i="1">
                          <a:latin typeface="Cambria Math" panose="02040503050406030204" pitchFamily="18" charset="0"/>
                        </a:rPr>
                        <m:t>° </m:t>
                      </m:r>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𝑝𝑒𝑙𝑖𝑔𝑟𝑜𝑠</m:t>
                      </m:r>
                      <m:r>
                        <a:rPr lang="es-CO" sz="1100" b="0" i="1">
                          <a:latin typeface="Cambria Math" panose="02040503050406030204" pitchFamily="18" charset="0"/>
                        </a:rPr>
                        <m:t> </m:t>
                      </m:r>
                      <m:r>
                        <a:rPr lang="es-CO" sz="1100" b="0" i="1">
                          <a:latin typeface="Cambria Math" panose="02040503050406030204" pitchFamily="18" charset="0"/>
                        </a:rPr>
                        <m:t>𝑖𝑛𝑡𝑒𝑟𝑣𝑒𝑛𝑖𝑑𝑜𝑠</m:t>
                      </m:r>
                      <m:r>
                        <a:rPr lang="es-CO" sz="1100" b="0" i="1">
                          <a:latin typeface="Cambria Math" panose="02040503050406030204" pitchFamily="18" charset="0"/>
                        </a:rPr>
                        <m:t> </m:t>
                      </m:r>
                      <m:r>
                        <a:rPr lang="es-CO" sz="1100" b="0" i="1">
                          <a:latin typeface="Cambria Math" panose="02040503050406030204" pitchFamily="18" charset="0"/>
                        </a:rPr>
                        <m:t>𝑒𝑛</m:t>
                      </m:r>
                      <m:r>
                        <a:rPr lang="es-CO" sz="1100" b="0" i="1">
                          <a:latin typeface="Cambria Math" panose="02040503050406030204" pitchFamily="18" charset="0"/>
                        </a:rPr>
                        <m:t> </m:t>
                      </m:r>
                      <m:r>
                        <a:rPr lang="es-CO" sz="1100" b="0" i="1">
                          <a:latin typeface="Cambria Math" panose="02040503050406030204" pitchFamily="18" charset="0"/>
                        </a:rPr>
                        <m:t>𝑒𝑙</m:t>
                      </m:r>
                      <m:r>
                        <a:rPr lang="es-CO" sz="1100" b="0" i="1">
                          <a:latin typeface="Cambria Math" panose="02040503050406030204" pitchFamily="18" charset="0"/>
                        </a:rPr>
                        <m:t> </m:t>
                      </m:r>
                      <m:r>
                        <a:rPr lang="es-CO" sz="1100" b="0" i="1">
                          <a:latin typeface="Cambria Math" panose="02040503050406030204" pitchFamily="18" charset="0"/>
                        </a:rPr>
                        <m:t>𝑝𝑒𝑟𝑖𝑜𝑑𝑜</m:t>
                      </m:r>
                      <m:r>
                        <a:rPr lang="es-CO" sz="1100" b="0" i="1">
                          <a:latin typeface="Cambria Math" panose="02040503050406030204" pitchFamily="18" charset="0"/>
                        </a:rPr>
                        <m:t> </m:t>
                      </m:r>
                    </m:num>
                    <m:den>
                      <m:r>
                        <a:rPr lang="es-CO" sz="1100" b="0" i="1">
                          <a:latin typeface="Cambria Math" panose="02040503050406030204" pitchFamily="18" charset="0"/>
                        </a:rPr>
                        <m:t>𝑁</m:t>
                      </m:r>
                      <m:r>
                        <a:rPr lang="es-CO" sz="1100" b="0" i="1">
                          <a:latin typeface="Cambria Math" panose="02040503050406030204" pitchFamily="18" charset="0"/>
                        </a:rPr>
                        <m:t>° </m:t>
                      </m:r>
                      <m:r>
                        <a:rPr lang="es-CO" sz="1100" b="0" i="1">
                          <a:latin typeface="Cambria Math" panose="02040503050406030204" pitchFamily="18" charset="0"/>
                        </a:rPr>
                        <m:t>𝑇𝑜𝑡𝑎𝑙</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𝑝𝑒𝑙𝑖𝑔𝑟𝑜𝑠</m:t>
                      </m:r>
                      <m:r>
                        <a:rPr lang="es-CO" sz="1100" b="0" i="1">
                          <a:latin typeface="Cambria Math" panose="02040503050406030204" pitchFamily="18" charset="0"/>
                        </a:rPr>
                        <m:t> </m:t>
                      </m:r>
                      <m:r>
                        <a:rPr lang="es-CO" sz="1100" b="0" i="1">
                          <a:latin typeface="Cambria Math" panose="02040503050406030204" pitchFamily="18" charset="0"/>
                        </a:rPr>
                        <m:t>𝑖𝑑𝑒𝑛𝑡𝑖𝑓𝑖𝑐𝑎𝑑𝑜𝑠</m:t>
                      </m:r>
                      <m:r>
                        <a:rPr lang="es-CO" sz="1100" b="0" i="1">
                          <a:latin typeface="Cambria Math" panose="02040503050406030204" pitchFamily="18" charset="0"/>
                        </a:rPr>
                        <m:t> </m:t>
                      </m:r>
                    </m:den>
                  </m:f>
                </m:oMath>
              </a14:m>
              <a:r>
                <a:rPr lang="es-CO" sz="1100"/>
                <a:t>x 100%</a:t>
              </a:r>
            </a:p>
          </xdr:txBody>
        </xdr:sp>
      </mc:Choice>
      <mc:Fallback xmlns="">
        <xdr:sp macro="" textlink="">
          <xdr:nvSpPr>
            <xdr:cNvPr id="56" name="CuadroTexto 55"/>
            <xdr:cNvSpPr txBox="1"/>
          </xdr:nvSpPr>
          <xdr:spPr>
            <a:xfrm>
              <a:off x="4472656" y="22484570"/>
              <a:ext cx="2807435"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Cambria Math" panose="02040503050406030204" pitchFamily="18" charset="0"/>
                </a:rPr>
                <a:t>(</a:t>
              </a:r>
              <a:r>
                <a:rPr lang="es-CO" sz="1100" b="0" i="0">
                  <a:latin typeface="Cambria Math" panose="02040503050406030204" pitchFamily="18" charset="0"/>
                </a:rPr>
                <a:t>𝑁° 𝑇𝑜𝑡𝑎𝑙 𝑑𝑒 𝑝𝑒𝑙𝑖𝑔𝑟𝑜𝑠 𝑖𝑛𝑡𝑒𝑟𝑣𝑒𝑛𝑖𝑑𝑜𝑠 𝑒𝑛 𝑒𝑙 𝑝𝑒𝑟𝑖𝑜𝑑𝑜 )/(𝑁° 𝑇𝑜𝑡𝑎𝑙 𝑑𝑒 𝑝𝑒𝑙𝑖𝑔𝑟𝑜𝑠 𝑖𝑑𝑒𝑛𝑡𝑖𝑓𝑖𝑐𝑎𝑑𝑜𝑠 )</a:t>
              </a:r>
              <a:r>
                <a:rPr lang="es-CO" sz="1100"/>
                <a:t>x 100%</a:t>
              </a:r>
            </a:p>
          </xdr:txBody>
        </xdr:sp>
      </mc:Fallback>
    </mc:AlternateContent>
    <xdr:clientData/>
  </xdr:oneCellAnchor>
  <xdr:oneCellAnchor>
    <xdr:from>
      <xdr:col>3</xdr:col>
      <xdr:colOff>58616</xdr:colOff>
      <xdr:row>50</xdr:row>
      <xdr:rowOff>382468</xdr:rowOff>
    </xdr:from>
    <xdr:ext cx="2857898" cy="206275"/>
    <mc:AlternateContent xmlns:mc="http://schemas.openxmlformats.org/markup-compatibility/2006" xmlns:a14="http://schemas.microsoft.com/office/drawing/2010/main">
      <mc:Choice Requires="a14">
        <xdr:sp macro="" textlink="">
          <xdr:nvSpPr>
            <xdr:cNvPr id="57" name="CuadroTexto 56"/>
            <xdr:cNvSpPr txBox="1"/>
          </xdr:nvSpPr>
          <xdr:spPr>
            <a:xfrm>
              <a:off x="4468691" y="38225293"/>
              <a:ext cx="2857898" cy="20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850" i="1">
                          <a:latin typeface="Cambria Math" panose="02040503050406030204" pitchFamily="18" charset="0"/>
                        </a:rPr>
                      </m:ctrlPr>
                    </m:fPr>
                    <m:num>
                      <m:r>
                        <a:rPr lang="es-CO" sz="850" b="0" i="1">
                          <a:latin typeface="Cambria Math" panose="02040503050406030204" pitchFamily="18" charset="0"/>
                        </a:rPr>
                        <m:t>𝑁</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𝑎𝑐𝑐𝑖𝑜𝑛𝑒𝑠</m:t>
                      </m:r>
                      <m:r>
                        <a:rPr lang="es-CO" sz="850" b="0" i="1">
                          <a:latin typeface="Cambria Math" panose="02040503050406030204" pitchFamily="18" charset="0"/>
                        </a:rPr>
                        <m:t> </m:t>
                      </m:r>
                      <m:r>
                        <a:rPr lang="es-CO" sz="850" b="0" i="1">
                          <a:latin typeface="Cambria Math" panose="02040503050406030204" pitchFamily="18" charset="0"/>
                        </a:rPr>
                        <m:t>𝑟𝑒𝑎𝑙𝑖𝑧𝑎𝑑𝑎𝑠</m:t>
                      </m:r>
                      <m:r>
                        <a:rPr lang="es-CO" sz="850" b="0" i="1">
                          <a:latin typeface="Cambria Math" panose="02040503050406030204" pitchFamily="18" charset="0"/>
                        </a:rPr>
                        <m:t> </m:t>
                      </m:r>
                      <m:r>
                        <a:rPr lang="es-CO" sz="850" b="0" i="1">
                          <a:latin typeface="Cambria Math" panose="02040503050406030204" pitchFamily="18" charset="0"/>
                        </a:rPr>
                        <m:t>𝑑𝑒𝑙</m:t>
                      </m:r>
                      <m:r>
                        <a:rPr lang="es-CO" sz="850" b="0" i="1">
                          <a:latin typeface="Cambria Math" panose="02040503050406030204" pitchFamily="18" charset="0"/>
                        </a:rPr>
                        <m:t> </m:t>
                      </m:r>
                      <m:r>
                        <a:rPr lang="es-CO" sz="850" b="0" i="1">
                          <a:latin typeface="Cambria Math" panose="02040503050406030204" pitchFamily="18" charset="0"/>
                        </a:rPr>
                        <m:t>𝑝𝑟𝑜𝑚𝑜𝑐𝑖</m:t>
                      </m:r>
                      <m:r>
                        <a:rPr lang="es-CO" sz="850" b="0" i="1">
                          <a:latin typeface="Cambria Math" panose="02040503050406030204" pitchFamily="18" charset="0"/>
                        </a:rPr>
                        <m:t>ó</m:t>
                      </m:r>
                      <m:r>
                        <a:rPr lang="es-CO" sz="850" b="0" i="1">
                          <a:latin typeface="Cambria Math" panose="02040503050406030204" pitchFamily="18" charset="0"/>
                        </a:rPr>
                        <m:t>𝑛</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𝑙𝑎</m:t>
                      </m:r>
                      <m:r>
                        <a:rPr lang="es-CO" sz="850" b="0" i="1">
                          <a:latin typeface="Cambria Math" panose="02040503050406030204" pitchFamily="18" charset="0"/>
                        </a:rPr>
                        <m:t> </m:t>
                      </m:r>
                      <m:r>
                        <a:rPr lang="es-CO" sz="850" b="0" i="1">
                          <a:latin typeface="Cambria Math" panose="02040503050406030204" pitchFamily="18" charset="0"/>
                        </a:rPr>
                        <m:t>𝑐𝑢𝑙𝑡𝑢𝑟𝑎</m:t>
                      </m:r>
                      <m:r>
                        <a:rPr lang="es-CO" sz="850" b="0" i="1">
                          <a:latin typeface="Cambria Math" panose="02040503050406030204" pitchFamily="18" charset="0"/>
                        </a:rPr>
                        <m:t> </m:t>
                      </m:r>
                      <m:r>
                        <a:rPr lang="es-CO" sz="850" b="0" i="1">
                          <a:latin typeface="Cambria Math" panose="02040503050406030204" pitchFamily="18" charset="0"/>
                        </a:rPr>
                        <m:t>𝑎𝑚𝑏𝑖𝑒𝑛𝑡𝑎𝑙</m:t>
                      </m:r>
                    </m:num>
                    <m:den>
                      <m:r>
                        <a:rPr lang="es-CO" sz="850" b="0" i="1">
                          <a:latin typeface="Cambria Math" panose="02040503050406030204" pitchFamily="18" charset="0"/>
                        </a:rPr>
                        <m:t>𝑁</m:t>
                      </m:r>
                      <m:r>
                        <a:rPr lang="es-CO" sz="850" b="0" i="1">
                          <a:latin typeface="Cambria Math" panose="02040503050406030204" pitchFamily="18" charset="0"/>
                        </a:rPr>
                        <m:t>° </m:t>
                      </m:r>
                      <m:r>
                        <a:rPr lang="es-CO" sz="850" b="0" i="1">
                          <a:latin typeface="Cambria Math" panose="02040503050406030204" pitchFamily="18" charset="0"/>
                        </a:rPr>
                        <m:t>𝑑𝑒</m:t>
                      </m:r>
                      <m:r>
                        <a:rPr lang="es-CO" sz="850" b="0" i="1">
                          <a:latin typeface="Cambria Math" panose="02040503050406030204" pitchFamily="18" charset="0"/>
                        </a:rPr>
                        <m:t> </m:t>
                      </m:r>
                      <m:r>
                        <a:rPr lang="es-CO" sz="850" b="0" i="1">
                          <a:latin typeface="Cambria Math" panose="02040503050406030204" pitchFamily="18" charset="0"/>
                        </a:rPr>
                        <m:t>𝑎𝑐𝑐𝑖𝑜𝑛𝑒𝑠</m:t>
                      </m:r>
                      <m:r>
                        <a:rPr lang="es-CO" sz="850" b="0" i="1">
                          <a:latin typeface="Cambria Math" panose="02040503050406030204" pitchFamily="18" charset="0"/>
                        </a:rPr>
                        <m:t> </m:t>
                      </m:r>
                      <m:r>
                        <a:rPr lang="es-CO" sz="850" b="0" i="1">
                          <a:latin typeface="Cambria Math" panose="02040503050406030204" pitchFamily="18" charset="0"/>
                        </a:rPr>
                        <m:t>𝑝𝑟𝑜𝑔𝑟𝑎𝑚𝑎𝑑𝑎𝑠</m:t>
                      </m:r>
                    </m:den>
                  </m:f>
                </m:oMath>
              </a14:m>
              <a:r>
                <a:rPr lang="es-CO" sz="850"/>
                <a:t>x 100%</a:t>
              </a:r>
            </a:p>
          </xdr:txBody>
        </xdr:sp>
      </mc:Choice>
      <mc:Fallback xmlns="">
        <xdr:sp macro="" textlink="">
          <xdr:nvSpPr>
            <xdr:cNvPr id="57" name="CuadroTexto 56"/>
            <xdr:cNvSpPr txBox="1"/>
          </xdr:nvSpPr>
          <xdr:spPr>
            <a:xfrm>
              <a:off x="4468691" y="38225293"/>
              <a:ext cx="2857898" cy="20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850" i="0">
                  <a:latin typeface="Cambria Math" panose="02040503050406030204" pitchFamily="18" charset="0"/>
                </a:rPr>
                <a:t>(</a:t>
              </a:r>
              <a:r>
                <a:rPr lang="es-CO" sz="850" b="0" i="0">
                  <a:latin typeface="Cambria Math" panose="02040503050406030204" pitchFamily="18" charset="0"/>
                </a:rPr>
                <a:t>𝑁° 𝑑𝑒 𝑎𝑐𝑐𝑖𝑜𝑛𝑒𝑠 𝑟𝑒𝑎𝑙𝑖𝑧𝑎𝑑𝑎𝑠 𝑑𝑒𝑙 𝑝𝑟𝑜𝑚𝑜𝑐𝑖ó𝑛 𝑑𝑒 𝑙𝑎 𝑐𝑢𝑙𝑡𝑢𝑟𝑎 𝑎𝑚𝑏𝑖𝑒𝑛𝑡𝑎𝑙)/(𝑁° 𝑑𝑒 𝑎𝑐𝑐𝑖𝑜𝑛𝑒𝑠 𝑝𝑟𝑜𝑔𝑟𝑎𝑚𝑎𝑑𝑎𝑠)</a:t>
              </a:r>
              <a:r>
                <a:rPr lang="es-CO" sz="850"/>
                <a:t>x 100%</a:t>
              </a: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12</xdr:col>
      <xdr:colOff>57150</xdr:colOff>
      <xdr:row>22</xdr:row>
      <xdr:rowOff>47625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23</xdr:row>
      <xdr:rowOff>190499</xdr:rowOff>
    </xdr:from>
    <xdr:to>
      <xdr:col>11</xdr:col>
      <xdr:colOff>752474</xdr:colOff>
      <xdr:row>46</xdr:row>
      <xdr:rowOff>47624</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47</xdr:row>
      <xdr:rowOff>95249</xdr:rowOff>
    </xdr:from>
    <xdr:to>
      <xdr:col>11</xdr:col>
      <xdr:colOff>752474</xdr:colOff>
      <xdr:row>69</xdr:row>
      <xdr:rowOff>104774</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247649</xdr:colOff>
      <xdr:row>0</xdr:row>
      <xdr:rowOff>190499</xdr:rowOff>
    </xdr:from>
    <xdr:to>
      <xdr:col>23</xdr:col>
      <xdr:colOff>238124</xdr:colOff>
      <xdr:row>22</xdr:row>
      <xdr:rowOff>9524</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7"/>
  <sheetViews>
    <sheetView showGridLines="0" tabSelected="1" topLeftCell="A29" zoomScale="70" zoomScaleNormal="70" workbookViewId="0">
      <selection activeCell="C11" sqref="C11"/>
    </sheetView>
  </sheetViews>
  <sheetFormatPr baseColWidth="10" defaultRowHeight="15" x14ac:dyDescent="0.25"/>
  <cols>
    <col min="1" max="1" width="2.7109375" customWidth="1"/>
    <col min="2" max="2" width="48.42578125" customWidth="1"/>
    <col min="3" max="3" width="18" customWidth="1"/>
    <col min="4" max="4" width="44.28515625" customWidth="1"/>
    <col min="5" max="5" width="25.28515625" customWidth="1"/>
    <col min="6" max="7" width="28.28515625" style="85" customWidth="1"/>
    <col min="8" max="8" width="16.7109375" style="5" bestFit="1" customWidth="1"/>
    <col min="9" max="9" width="11" style="27" customWidth="1"/>
    <col min="10" max="10" width="77.42578125" style="7" customWidth="1"/>
    <col min="11" max="11" width="30" customWidth="1"/>
  </cols>
  <sheetData>
    <row r="2" spans="2:10" x14ac:dyDescent="0.25">
      <c r="C2" s="93"/>
      <c r="D2" s="94" t="s">
        <v>55</v>
      </c>
      <c r="E2" s="95"/>
      <c r="F2" s="95"/>
      <c r="G2" s="96"/>
      <c r="H2" s="56" t="s">
        <v>56</v>
      </c>
      <c r="I2" s="43" t="s">
        <v>57</v>
      </c>
    </row>
    <row r="3" spans="2:10" x14ac:dyDescent="0.25">
      <c r="C3" s="93"/>
      <c r="D3" s="97" t="s">
        <v>77</v>
      </c>
      <c r="E3" s="98"/>
      <c r="F3" s="98"/>
      <c r="G3" s="99"/>
      <c r="H3" s="57" t="s">
        <v>58</v>
      </c>
      <c r="I3" s="44">
        <v>3</v>
      </c>
    </row>
    <row r="4" spans="2:10" x14ac:dyDescent="0.25">
      <c r="C4" s="93"/>
      <c r="D4" s="100"/>
      <c r="E4" s="101"/>
      <c r="F4" s="101"/>
      <c r="G4" s="102"/>
      <c r="H4" s="57" t="s">
        <v>59</v>
      </c>
      <c r="I4" s="92">
        <v>44949</v>
      </c>
    </row>
    <row r="5" spans="2:10" x14ac:dyDescent="0.25">
      <c r="C5" s="93"/>
      <c r="D5" s="103"/>
      <c r="E5" s="104"/>
      <c r="F5" s="104"/>
      <c r="G5" s="105"/>
      <c r="H5" s="57" t="s">
        <v>60</v>
      </c>
      <c r="I5" s="45" t="s">
        <v>61</v>
      </c>
    </row>
    <row r="7" spans="2:10" s="1" customFormat="1" ht="30" x14ac:dyDescent="0.25">
      <c r="B7" s="4" t="s">
        <v>0</v>
      </c>
      <c r="C7" s="4" t="s">
        <v>1</v>
      </c>
      <c r="D7" s="4" t="s">
        <v>2</v>
      </c>
      <c r="E7" s="4" t="s">
        <v>3</v>
      </c>
      <c r="F7" s="68" t="s">
        <v>65</v>
      </c>
      <c r="G7" s="68" t="s">
        <v>66</v>
      </c>
      <c r="H7" s="41" t="s">
        <v>4</v>
      </c>
      <c r="I7" s="41" t="s">
        <v>32</v>
      </c>
      <c r="J7" s="4" t="s">
        <v>5</v>
      </c>
    </row>
    <row r="8" spans="2:10" s="1" customFormat="1" ht="60" x14ac:dyDescent="0.25">
      <c r="B8" s="89" t="s">
        <v>12</v>
      </c>
      <c r="C8" s="31" t="s">
        <v>13</v>
      </c>
      <c r="D8" s="3"/>
      <c r="E8" s="23" t="s">
        <v>8</v>
      </c>
      <c r="F8" s="69">
        <v>0.88800000000000001</v>
      </c>
      <c r="G8" s="70">
        <v>1</v>
      </c>
      <c r="H8" s="59">
        <f>AVERAGE(F8:G8)</f>
        <v>0.94399999999999995</v>
      </c>
      <c r="I8" s="28">
        <v>0.84</v>
      </c>
      <c r="J8" s="6" t="s">
        <v>71</v>
      </c>
    </row>
    <row r="9" spans="2:10" s="2" customFormat="1" ht="60" x14ac:dyDescent="0.25">
      <c r="B9" s="89" t="s">
        <v>6</v>
      </c>
      <c r="C9" s="31" t="s">
        <v>7</v>
      </c>
      <c r="D9" s="3"/>
      <c r="E9" s="24" t="s">
        <v>8</v>
      </c>
      <c r="F9" s="71">
        <v>5126429308.5500002</v>
      </c>
      <c r="G9" s="71">
        <v>5228695734</v>
      </c>
      <c r="H9" s="54">
        <f>F9/G9</f>
        <v>0.98044131258489486</v>
      </c>
      <c r="I9" s="52">
        <v>0.9</v>
      </c>
      <c r="J9" s="53" t="s">
        <v>72</v>
      </c>
    </row>
    <row r="10" spans="2:10" ht="60" x14ac:dyDescent="0.25">
      <c r="B10" s="89" t="s">
        <v>6</v>
      </c>
      <c r="C10" s="31" t="s">
        <v>9</v>
      </c>
      <c r="D10" s="3"/>
      <c r="E10" s="24" t="s">
        <v>8</v>
      </c>
      <c r="F10" s="86">
        <v>2</v>
      </c>
      <c r="G10" s="86">
        <v>2</v>
      </c>
      <c r="H10" s="54">
        <f>F10/G10</f>
        <v>1</v>
      </c>
      <c r="I10" s="52">
        <v>0.8</v>
      </c>
      <c r="J10" s="53" t="s">
        <v>73</v>
      </c>
    </row>
    <row r="11" spans="2:10" ht="60" x14ac:dyDescent="0.25">
      <c r="B11" s="89" t="s">
        <v>6</v>
      </c>
      <c r="C11" s="31" t="s">
        <v>10</v>
      </c>
      <c r="D11" s="3"/>
      <c r="E11" s="24" t="s">
        <v>8</v>
      </c>
      <c r="F11" s="72">
        <v>1</v>
      </c>
      <c r="G11" s="72">
        <v>1</v>
      </c>
      <c r="H11" s="54">
        <f>F11/G11</f>
        <v>1</v>
      </c>
      <c r="I11" s="52">
        <v>1</v>
      </c>
      <c r="J11" s="6" t="s">
        <v>11</v>
      </c>
    </row>
    <row r="12" spans="2:10" ht="60" x14ac:dyDescent="0.25">
      <c r="B12" s="90" t="s">
        <v>12</v>
      </c>
      <c r="C12" s="31" t="s">
        <v>13</v>
      </c>
      <c r="D12" s="3"/>
      <c r="E12" s="24" t="s">
        <v>14</v>
      </c>
      <c r="F12" s="73">
        <v>0.92349999999999999</v>
      </c>
      <c r="G12" s="73">
        <v>0.95</v>
      </c>
      <c r="H12" s="59">
        <f>AVERAGE(F12:G12)</f>
        <v>0.93674999999999997</v>
      </c>
      <c r="I12" s="29">
        <f>+I8</f>
        <v>0.84</v>
      </c>
      <c r="J12" s="6" t="s">
        <v>71</v>
      </c>
    </row>
    <row r="13" spans="2:10" ht="60" x14ac:dyDescent="0.25">
      <c r="B13" s="89" t="s">
        <v>6</v>
      </c>
      <c r="C13" s="31" t="s">
        <v>7</v>
      </c>
      <c r="D13" s="3"/>
      <c r="E13" s="24" t="s">
        <v>14</v>
      </c>
      <c r="F13" s="71">
        <v>59721045941.200005</v>
      </c>
      <c r="G13" s="74">
        <v>64707514102.190002</v>
      </c>
      <c r="H13" s="54">
        <f>F13/G13</f>
        <v>0.92293834448476775</v>
      </c>
      <c r="I13" s="52">
        <f>+I9</f>
        <v>0.9</v>
      </c>
      <c r="J13" s="53" t="s">
        <v>72</v>
      </c>
    </row>
    <row r="14" spans="2:10" ht="60" x14ac:dyDescent="0.25">
      <c r="B14" s="89" t="s">
        <v>6</v>
      </c>
      <c r="C14" s="31" t="s">
        <v>9</v>
      </c>
      <c r="D14" s="3"/>
      <c r="E14" s="24" t="s">
        <v>14</v>
      </c>
      <c r="F14" s="86">
        <v>49</v>
      </c>
      <c r="G14" s="86">
        <v>51</v>
      </c>
      <c r="H14" s="54">
        <f>F14/G14</f>
        <v>0.96078431372549022</v>
      </c>
      <c r="I14" s="52">
        <f>+I10</f>
        <v>0.8</v>
      </c>
      <c r="J14" s="53" t="s">
        <v>73</v>
      </c>
    </row>
    <row r="15" spans="2:10" ht="60" x14ac:dyDescent="0.25">
      <c r="B15" s="90" t="s">
        <v>12</v>
      </c>
      <c r="C15" s="31" t="s">
        <v>13</v>
      </c>
      <c r="D15" s="3"/>
      <c r="E15" s="23" t="s">
        <v>17</v>
      </c>
      <c r="F15" s="75" t="s">
        <v>63</v>
      </c>
      <c r="G15" s="75" t="s">
        <v>63</v>
      </c>
      <c r="H15" s="46" t="s">
        <v>63</v>
      </c>
      <c r="I15" s="47">
        <v>0.75</v>
      </c>
      <c r="J15" s="6" t="s">
        <v>62</v>
      </c>
    </row>
    <row r="16" spans="2:10" ht="153" x14ac:dyDescent="0.25">
      <c r="B16" s="91" t="s">
        <v>15</v>
      </c>
      <c r="C16" s="49" t="s">
        <v>16</v>
      </c>
      <c r="D16" s="3"/>
      <c r="E16" s="50" t="s">
        <v>17</v>
      </c>
      <c r="F16" s="76">
        <v>3</v>
      </c>
      <c r="G16" s="76">
        <v>3</v>
      </c>
      <c r="H16" s="54">
        <f>F16/G16</f>
        <v>1</v>
      </c>
      <c r="I16" s="52">
        <v>0.8</v>
      </c>
      <c r="J16" s="67" t="s">
        <v>76</v>
      </c>
    </row>
    <row r="17" spans="2:12" ht="64.5" customHeight="1" x14ac:dyDescent="0.25">
      <c r="B17" s="90" t="s">
        <v>12</v>
      </c>
      <c r="C17" s="31" t="s">
        <v>13</v>
      </c>
      <c r="D17" s="3"/>
      <c r="E17" s="23" t="s">
        <v>52</v>
      </c>
      <c r="F17" s="75" t="s">
        <v>63</v>
      </c>
      <c r="G17" s="75" t="s">
        <v>63</v>
      </c>
      <c r="H17" s="46" t="s">
        <v>63</v>
      </c>
      <c r="I17" s="29">
        <f>+I8</f>
        <v>0.84</v>
      </c>
      <c r="J17" s="6" t="s">
        <v>62</v>
      </c>
    </row>
    <row r="18" spans="2:12" ht="60" x14ac:dyDescent="0.25">
      <c r="B18" s="89" t="s">
        <v>12</v>
      </c>
      <c r="C18" s="31" t="s">
        <v>13</v>
      </c>
      <c r="D18" s="3"/>
      <c r="E18" s="23" t="s">
        <v>18</v>
      </c>
      <c r="F18" s="77">
        <v>0.86</v>
      </c>
      <c r="G18" s="77">
        <v>0.99</v>
      </c>
      <c r="H18" s="54">
        <f>AVERAGE(F18:G18)</f>
        <v>0.92500000000000004</v>
      </c>
      <c r="I18" s="29">
        <f>+I8</f>
        <v>0.84</v>
      </c>
      <c r="J18" s="6" t="s">
        <v>71</v>
      </c>
    </row>
    <row r="19" spans="2:12" ht="64.5" customHeight="1" x14ac:dyDescent="0.25">
      <c r="B19" s="89" t="s">
        <v>6</v>
      </c>
      <c r="C19" s="31" t="s">
        <v>7</v>
      </c>
      <c r="D19" s="3"/>
      <c r="E19" s="23" t="s">
        <v>18</v>
      </c>
      <c r="F19" s="75">
        <v>3804687774.4900002</v>
      </c>
      <c r="G19" s="75">
        <v>4131910173.9000001</v>
      </c>
      <c r="H19" s="54">
        <f>F19/G19</f>
        <v>0.92080602296802994</v>
      </c>
      <c r="I19" s="52">
        <f>+I9</f>
        <v>0.9</v>
      </c>
      <c r="J19" s="53" t="s">
        <v>72</v>
      </c>
      <c r="L19" s="37"/>
    </row>
    <row r="20" spans="2:12" ht="60.75" customHeight="1" x14ac:dyDescent="0.25">
      <c r="B20" s="89" t="s">
        <v>6</v>
      </c>
      <c r="C20" s="31" t="s">
        <v>9</v>
      </c>
      <c r="D20" s="3"/>
      <c r="E20" s="23" t="s">
        <v>18</v>
      </c>
      <c r="F20" s="87">
        <v>9</v>
      </c>
      <c r="G20" s="87">
        <v>10</v>
      </c>
      <c r="H20" s="54">
        <f>F20/G20</f>
        <v>0.9</v>
      </c>
      <c r="I20" s="52">
        <f>+I10</f>
        <v>0.8</v>
      </c>
      <c r="J20" s="53" t="s">
        <v>73</v>
      </c>
    </row>
    <row r="21" spans="2:12" ht="60" x14ac:dyDescent="0.25">
      <c r="B21" s="89" t="s">
        <v>12</v>
      </c>
      <c r="C21" s="31" t="s">
        <v>13</v>
      </c>
      <c r="D21" s="3"/>
      <c r="E21" s="24" t="s">
        <v>19</v>
      </c>
      <c r="F21" s="78">
        <v>0.87250000000000005</v>
      </c>
      <c r="G21" s="78">
        <v>0.997</v>
      </c>
      <c r="H21" s="54">
        <f>AVERAGE(F21:G21)</f>
        <v>0.93474999999999997</v>
      </c>
      <c r="I21" s="29">
        <f>+I8</f>
        <v>0.84</v>
      </c>
      <c r="J21" s="6" t="s">
        <v>71</v>
      </c>
    </row>
    <row r="22" spans="2:12" ht="60" x14ac:dyDescent="0.25">
      <c r="B22" s="89" t="s">
        <v>6</v>
      </c>
      <c r="C22" s="31" t="s">
        <v>7</v>
      </c>
      <c r="D22" s="3"/>
      <c r="E22" s="24" t="s">
        <v>19</v>
      </c>
      <c r="F22" s="71">
        <v>214048566534.45999</v>
      </c>
      <c r="G22" s="71">
        <v>220109509412.29001</v>
      </c>
      <c r="H22" s="54">
        <f>F22/G22</f>
        <v>0.97246396625928055</v>
      </c>
      <c r="I22" s="52">
        <f>+I9</f>
        <v>0.9</v>
      </c>
      <c r="J22" s="53" t="s">
        <v>72</v>
      </c>
      <c r="K22" s="38"/>
    </row>
    <row r="23" spans="2:12" ht="60" x14ac:dyDescent="0.25">
      <c r="B23" s="89" t="s">
        <v>6</v>
      </c>
      <c r="C23" s="31" t="s">
        <v>9</v>
      </c>
      <c r="D23" s="3"/>
      <c r="E23" s="24" t="s">
        <v>19</v>
      </c>
      <c r="F23" s="86">
        <v>36</v>
      </c>
      <c r="G23" s="86">
        <v>36</v>
      </c>
      <c r="H23" s="54">
        <f>F23/G23</f>
        <v>1</v>
      </c>
      <c r="I23" s="52">
        <f>+I10</f>
        <v>0.8</v>
      </c>
      <c r="J23" s="53" t="s">
        <v>73</v>
      </c>
      <c r="K23" s="39"/>
    </row>
    <row r="24" spans="2:12" ht="60" x14ac:dyDescent="0.25">
      <c r="B24" s="89" t="s">
        <v>12</v>
      </c>
      <c r="C24" s="31" t="s">
        <v>13</v>
      </c>
      <c r="D24" s="3"/>
      <c r="E24" s="24" t="s">
        <v>20</v>
      </c>
      <c r="F24" s="78">
        <v>0.98</v>
      </c>
      <c r="G24" s="78">
        <v>0.97299999999999998</v>
      </c>
      <c r="H24" s="54">
        <f>AVERAGE(F24:G24)</f>
        <v>0.97649999999999992</v>
      </c>
      <c r="I24" s="29">
        <f>+I8</f>
        <v>0.84</v>
      </c>
      <c r="J24" s="6" t="s">
        <v>71</v>
      </c>
      <c r="K24" s="36"/>
    </row>
    <row r="25" spans="2:12" ht="60" x14ac:dyDescent="0.25">
      <c r="B25" s="89" t="s">
        <v>6</v>
      </c>
      <c r="C25" s="31" t="s">
        <v>7</v>
      </c>
      <c r="D25" s="3"/>
      <c r="E25" s="24" t="s">
        <v>20</v>
      </c>
      <c r="F25" s="71">
        <v>10430317823.490002</v>
      </c>
      <c r="G25" s="71">
        <v>13775731819.380001</v>
      </c>
      <c r="H25" s="58">
        <f>F25/G25</f>
        <v>0.75715163159727039</v>
      </c>
      <c r="I25" s="52">
        <f>+I9</f>
        <v>0.9</v>
      </c>
      <c r="J25" s="53" t="s">
        <v>72</v>
      </c>
    </row>
    <row r="26" spans="2:12" ht="56.25" customHeight="1" x14ac:dyDescent="0.25">
      <c r="B26" s="89" t="s">
        <v>6</v>
      </c>
      <c r="C26" s="31" t="s">
        <v>9</v>
      </c>
      <c r="D26" s="3"/>
      <c r="E26" s="24" t="s">
        <v>20</v>
      </c>
      <c r="F26" s="86">
        <v>31</v>
      </c>
      <c r="G26" s="86">
        <v>31</v>
      </c>
      <c r="H26" s="54">
        <f>F26/G26</f>
        <v>1</v>
      </c>
      <c r="I26" s="52">
        <f>+I10</f>
        <v>0.8</v>
      </c>
      <c r="J26" s="53" t="s">
        <v>73</v>
      </c>
    </row>
    <row r="27" spans="2:12" ht="72.75" customHeight="1" x14ac:dyDescent="0.25">
      <c r="B27" s="89" t="s">
        <v>12</v>
      </c>
      <c r="C27" s="31" t="s">
        <v>13</v>
      </c>
      <c r="D27" s="3"/>
      <c r="E27" s="23" t="s">
        <v>21</v>
      </c>
      <c r="F27" s="77">
        <v>0.81200000000000006</v>
      </c>
      <c r="G27" s="77">
        <v>0.99299999999999999</v>
      </c>
      <c r="H27" s="54">
        <f>AVERAGE(F27:G27)</f>
        <v>0.90250000000000008</v>
      </c>
      <c r="I27" s="29">
        <f>+I8</f>
        <v>0.84</v>
      </c>
      <c r="J27" s="6" t="s">
        <v>71</v>
      </c>
    </row>
    <row r="28" spans="2:12" ht="90" x14ac:dyDescent="0.25">
      <c r="B28" s="89" t="s">
        <v>23</v>
      </c>
      <c r="C28" s="31" t="s">
        <v>22</v>
      </c>
      <c r="D28" s="62" t="s">
        <v>24</v>
      </c>
      <c r="E28" s="23" t="s">
        <v>21</v>
      </c>
      <c r="F28" s="106">
        <v>0.99</v>
      </c>
      <c r="G28" s="107"/>
      <c r="H28" s="64">
        <f>+F28</f>
        <v>0.99</v>
      </c>
      <c r="I28" s="29">
        <v>0.9</v>
      </c>
      <c r="J28" s="63" t="s">
        <v>68</v>
      </c>
    </row>
    <row r="29" spans="2:12" ht="90" x14ac:dyDescent="0.25">
      <c r="B29" s="90" t="s">
        <v>23</v>
      </c>
      <c r="C29" s="31" t="s">
        <v>25</v>
      </c>
      <c r="D29" s="3"/>
      <c r="E29" s="23" t="s">
        <v>21</v>
      </c>
      <c r="F29" s="76">
        <v>14</v>
      </c>
      <c r="G29" s="76">
        <v>14</v>
      </c>
      <c r="H29" s="51">
        <f>F29/G29</f>
        <v>1</v>
      </c>
      <c r="I29" s="52">
        <v>0.95</v>
      </c>
      <c r="J29" s="65" t="s">
        <v>69</v>
      </c>
    </row>
    <row r="30" spans="2:12" ht="75" x14ac:dyDescent="0.25">
      <c r="B30" s="90" t="s">
        <v>26</v>
      </c>
      <c r="C30" s="31" t="s">
        <v>27</v>
      </c>
      <c r="D30" s="3"/>
      <c r="E30" s="23" t="s">
        <v>21</v>
      </c>
      <c r="F30" s="76">
        <v>46</v>
      </c>
      <c r="G30" s="76">
        <v>46</v>
      </c>
      <c r="H30" s="51">
        <f t="shared" ref="H30:H31" si="0">F30/G30</f>
        <v>1</v>
      </c>
      <c r="I30" s="52">
        <v>0.95</v>
      </c>
      <c r="J30" s="65" t="s">
        <v>70</v>
      </c>
    </row>
    <row r="31" spans="2:12" ht="75" x14ac:dyDescent="0.25">
      <c r="B31" s="89" t="s">
        <v>26</v>
      </c>
      <c r="C31" s="31" t="s">
        <v>28</v>
      </c>
      <c r="D31" s="3"/>
      <c r="E31" s="23" t="s">
        <v>21</v>
      </c>
      <c r="F31" s="76">
        <v>7</v>
      </c>
      <c r="G31" s="76">
        <v>7</v>
      </c>
      <c r="H31" s="51">
        <f t="shared" si="0"/>
        <v>1</v>
      </c>
      <c r="I31" s="52">
        <v>0.9</v>
      </c>
      <c r="J31" s="65" t="s">
        <v>74</v>
      </c>
    </row>
    <row r="32" spans="2:12" ht="60" x14ac:dyDescent="0.25">
      <c r="B32" s="89" t="s">
        <v>6</v>
      </c>
      <c r="C32" s="31" t="s">
        <v>7</v>
      </c>
      <c r="D32" s="3"/>
      <c r="E32" s="23" t="s">
        <v>21</v>
      </c>
      <c r="F32" s="75">
        <v>12143295643</v>
      </c>
      <c r="G32" s="75">
        <v>14299509202</v>
      </c>
      <c r="H32" s="54">
        <f>F32/G32</f>
        <v>0.84921065971282272</v>
      </c>
      <c r="I32" s="52">
        <f>+I9</f>
        <v>0.9</v>
      </c>
      <c r="J32" s="53" t="s">
        <v>72</v>
      </c>
    </row>
    <row r="33" spans="2:10" ht="60" x14ac:dyDescent="0.25">
      <c r="B33" s="89" t="s">
        <v>6</v>
      </c>
      <c r="C33" s="31" t="s">
        <v>9</v>
      </c>
      <c r="D33" s="3"/>
      <c r="E33" s="23" t="s">
        <v>21</v>
      </c>
      <c r="F33" s="87">
        <v>3</v>
      </c>
      <c r="G33" s="87">
        <v>3</v>
      </c>
      <c r="H33" s="54">
        <f>F33/G33</f>
        <v>1</v>
      </c>
      <c r="I33" s="52">
        <f>+I10</f>
        <v>0.8</v>
      </c>
      <c r="J33" s="53" t="s">
        <v>73</v>
      </c>
    </row>
    <row r="34" spans="2:10" ht="60" x14ac:dyDescent="0.25">
      <c r="B34" s="89" t="s">
        <v>12</v>
      </c>
      <c r="C34" s="31" t="s">
        <v>13</v>
      </c>
      <c r="D34" s="3"/>
      <c r="E34" s="23" t="s">
        <v>29</v>
      </c>
      <c r="F34" s="77">
        <v>0.95850000000000002</v>
      </c>
      <c r="G34" s="77">
        <v>0.98099999999999998</v>
      </c>
      <c r="H34" s="54">
        <f>AVERAGE(F34:G34)</f>
        <v>0.96975</v>
      </c>
      <c r="I34" s="29">
        <v>0.75</v>
      </c>
      <c r="J34" s="6" t="s">
        <v>71</v>
      </c>
    </row>
    <row r="35" spans="2:10" ht="60" x14ac:dyDescent="0.25">
      <c r="B35" s="89" t="s">
        <v>6</v>
      </c>
      <c r="C35" s="31" t="s">
        <v>7</v>
      </c>
      <c r="D35" s="3"/>
      <c r="E35" s="23" t="s">
        <v>29</v>
      </c>
      <c r="F35" s="75">
        <v>41936684039.369995</v>
      </c>
      <c r="G35" s="75">
        <v>95564661835.179993</v>
      </c>
      <c r="H35" s="61">
        <f>F35/G35</f>
        <v>0.43883045504517176</v>
      </c>
      <c r="I35" s="52">
        <v>0.9</v>
      </c>
      <c r="J35" s="53" t="s">
        <v>72</v>
      </c>
    </row>
    <row r="36" spans="2:10" ht="64.5" customHeight="1" x14ac:dyDescent="0.25">
      <c r="B36" s="89" t="s">
        <v>6</v>
      </c>
      <c r="C36" s="31" t="s">
        <v>9</v>
      </c>
      <c r="D36" s="3"/>
      <c r="E36" s="23" t="s">
        <v>29</v>
      </c>
      <c r="F36" s="87">
        <v>20</v>
      </c>
      <c r="G36" s="87">
        <v>24</v>
      </c>
      <c r="H36" s="54">
        <f>F36/G36</f>
        <v>0.83333333333333337</v>
      </c>
      <c r="I36" s="52">
        <v>0.8</v>
      </c>
      <c r="J36" s="53" t="s">
        <v>73</v>
      </c>
    </row>
    <row r="37" spans="2:10" ht="72" customHeight="1" x14ac:dyDescent="0.25">
      <c r="B37" s="89" t="s">
        <v>12</v>
      </c>
      <c r="C37" s="31" t="s">
        <v>13</v>
      </c>
      <c r="D37" s="3"/>
      <c r="E37" s="23" t="s">
        <v>30</v>
      </c>
      <c r="F37" s="77">
        <v>0.96150000000000002</v>
      </c>
      <c r="G37" s="77">
        <v>0.997</v>
      </c>
      <c r="H37" s="54">
        <f>AVERAGE(F37:G37)</f>
        <v>0.97924999999999995</v>
      </c>
      <c r="I37" s="29">
        <v>0.75</v>
      </c>
      <c r="J37" s="6" t="s">
        <v>71</v>
      </c>
    </row>
    <row r="38" spans="2:10" ht="60" x14ac:dyDescent="0.25">
      <c r="B38" s="89" t="s">
        <v>12</v>
      </c>
      <c r="C38" s="31" t="s">
        <v>13</v>
      </c>
      <c r="D38" s="3"/>
      <c r="E38" s="23" t="s">
        <v>31</v>
      </c>
      <c r="F38" s="77">
        <v>1</v>
      </c>
      <c r="G38" s="77">
        <v>1</v>
      </c>
      <c r="H38" s="54">
        <f>AVERAGE(F38:G38)</f>
        <v>1</v>
      </c>
      <c r="I38" s="29">
        <v>0.75</v>
      </c>
      <c r="J38" s="6" t="s">
        <v>71</v>
      </c>
    </row>
    <row r="39" spans="2:10" ht="60" x14ac:dyDescent="0.25">
      <c r="B39" s="89" t="s">
        <v>6</v>
      </c>
      <c r="C39" s="31" t="s">
        <v>7</v>
      </c>
      <c r="D39" s="3"/>
      <c r="E39" s="50" t="s">
        <v>31</v>
      </c>
      <c r="F39" s="75">
        <v>4404200609.6700001</v>
      </c>
      <c r="G39" s="75">
        <v>4558243430</v>
      </c>
      <c r="H39" s="54">
        <f>F39/G39</f>
        <v>0.96620566174325628</v>
      </c>
      <c r="I39" s="52">
        <v>0.9</v>
      </c>
      <c r="J39" s="53" t="s">
        <v>72</v>
      </c>
    </row>
    <row r="40" spans="2:10" ht="60" x14ac:dyDescent="0.25">
      <c r="B40" s="89" t="s">
        <v>6</v>
      </c>
      <c r="C40" s="31" t="s">
        <v>9</v>
      </c>
      <c r="D40" s="3"/>
      <c r="E40" s="50" t="s">
        <v>31</v>
      </c>
      <c r="F40" s="87">
        <v>3</v>
      </c>
      <c r="G40" s="87">
        <v>3</v>
      </c>
      <c r="H40" s="54">
        <f>F40/G40</f>
        <v>1</v>
      </c>
      <c r="I40" s="52">
        <v>0.8</v>
      </c>
      <c r="J40" s="53" t="s">
        <v>73</v>
      </c>
    </row>
    <row r="41" spans="2:10" ht="60" x14ac:dyDescent="0.25">
      <c r="B41" s="89" t="s">
        <v>12</v>
      </c>
      <c r="C41" s="31" t="s">
        <v>13</v>
      </c>
      <c r="D41" s="3"/>
      <c r="E41" s="24" t="s">
        <v>33</v>
      </c>
      <c r="F41" s="78">
        <v>0.89849999999999997</v>
      </c>
      <c r="G41" s="78">
        <v>0.99</v>
      </c>
      <c r="H41" s="54">
        <f>AVERAGE(F41:G41)</f>
        <v>0.94425000000000003</v>
      </c>
      <c r="I41" s="30">
        <v>0.75</v>
      </c>
      <c r="J41" s="6" t="s">
        <v>71</v>
      </c>
    </row>
    <row r="42" spans="2:10" ht="60" x14ac:dyDescent="0.25">
      <c r="B42" s="89" t="s">
        <v>6</v>
      </c>
      <c r="C42" s="31" t="s">
        <v>7</v>
      </c>
      <c r="D42" s="3"/>
      <c r="E42" s="55" t="s">
        <v>33</v>
      </c>
      <c r="F42" s="71">
        <v>6592962642.7799997</v>
      </c>
      <c r="G42" s="71">
        <v>9959166049.1399994</v>
      </c>
      <c r="H42" s="60">
        <f>F42/G42</f>
        <v>0.66199946965934153</v>
      </c>
      <c r="I42" s="52">
        <v>0.9</v>
      </c>
      <c r="J42" s="53" t="s">
        <v>72</v>
      </c>
    </row>
    <row r="43" spans="2:10" ht="60" x14ac:dyDescent="0.25">
      <c r="B43" s="89" t="s">
        <v>6</v>
      </c>
      <c r="C43" s="31" t="s">
        <v>9</v>
      </c>
      <c r="D43" s="3"/>
      <c r="E43" s="55" t="s">
        <v>33</v>
      </c>
      <c r="F43" s="86">
        <v>21</v>
      </c>
      <c r="G43" s="86">
        <v>21</v>
      </c>
      <c r="H43" s="54">
        <f>F43/G43</f>
        <v>1</v>
      </c>
      <c r="I43" s="52">
        <v>0.8</v>
      </c>
      <c r="J43" s="53" t="s">
        <v>73</v>
      </c>
    </row>
    <row r="44" spans="2:10" ht="60" x14ac:dyDescent="0.25">
      <c r="B44" s="89" t="s">
        <v>12</v>
      </c>
      <c r="C44" s="31" t="s">
        <v>13</v>
      </c>
      <c r="D44" s="3"/>
      <c r="E44" s="24" t="s">
        <v>34</v>
      </c>
      <c r="F44" s="78">
        <v>1</v>
      </c>
      <c r="G44" s="78">
        <v>1</v>
      </c>
      <c r="H44" s="51">
        <f>AVERAGE(F44:G44)</f>
        <v>1</v>
      </c>
      <c r="I44" s="30">
        <v>0.75</v>
      </c>
      <c r="J44" s="6" t="s">
        <v>71</v>
      </c>
    </row>
    <row r="45" spans="2:10" ht="60" x14ac:dyDescent="0.25">
      <c r="B45" s="89" t="s">
        <v>6</v>
      </c>
      <c r="C45" s="31" t="s">
        <v>7</v>
      </c>
      <c r="D45" s="3"/>
      <c r="E45" s="55" t="s">
        <v>34</v>
      </c>
      <c r="F45" s="71">
        <v>4610700705.039999</v>
      </c>
      <c r="G45" s="71">
        <v>4901071565.04</v>
      </c>
      <c r="H45" s="54">
        <f>F45/G45</f>
        <v>0.94075359721917651</v>
      </c>
      <c r="I45" s="52">
        <v>0.9</v>
      </c>
      <c r="J45" s="53" t="s">
        <v>72</v>
      </c>
    </row>
    <row r="46" spans="2:10" ht="60" x14ac:dyDescent="0.25">
      <c r="B46" s="89" t="s">
        <v>6</v>
      </c>
      <c r="C46" s="31" t="s">
        <v>9</v>
      </c>
      <c r="D46" s="3"/>
      <c r="E46" s="55" t="s">
        <v>34</v>
      </c>
      <c r="F46" s="86">
        <v>9</v>
      </c>
      <c r="G46" s="86">
        <v>10</v>
      </c>
      <c r="H46" s="54">
        <f>F46/G46</f>
        <v>0.9</v>
      </c>
      <c r="I46" s="52">
        <v>0.8</v>
      </c>
      <c r="J46" s="53" t="s">
        <v>73</v>
      </c>
    </row>
    <row r="47" spans="2:10" ht="60" x14ac:dyDescent="0.25">
      <c r="B47" s="89" t="s">
        <v>12</v>
      </c>
      <c r="C47" s="31" t="s">
        <v>13</v>
      </c>
      <c r="D47" s="3"/>
      <c r="E47" s="23" t="s">
        <v>35</v>
      </c>
      <c r="F47" s="77">
        <v>0.93</v>
      </c>
      <c r="G47" s="77">
        <v>1</v>
      </c>
      <c r="H47" s="54">
        <f>AVERAGE(F47:G47)</f>
        <v>0.96500000000000008</v>
      </c>
      <c r="I47" s="30">
        <v>0.75</v>
      </c>
      <c r="J47" s="6" t="s">
        <v>71</v>
      </c>
    </row>
    <row r="48" spans="2:10" ht="60" x14ac:dyDescent="0.25">
      <c r="B48" s="108" t="s">
        <v>6</v>
      </c>
      <c r="C48" s="49" t="s">
        <v>7</v>
      </c>
      <c r="D48" s="3"/>
      <c r="E48" s="50" t="s">
        <v>35</v>
      </c>
      <c r="F48" s="75">
        <v>1334832113</v>
      </c>
      <c r="G48" s="75">
        <v>1457064026</v>
      </c>
      <c r="H48" s="54">
        <f>F48/G48</f>
        <v>0.91611081543509332</v>
      </c>
      <c r="I48" s="52">
        <v>0.9</v>
      </c>
      <c r="J48" s="53" t="s">
        <v>72</v>
      </c>
    </row>
    <row r="49" spans="2:10" ht="60" x14ac:dyDescent="0.25">
      <c r="B49" s="108" t="s">
        <v>6</v>
      </c>
      <c r="C49" s="49" t="s">
        <v>9</v>
      </c>
      <c r="D49" s="3"/>
      <c r="E49" s="50" t="s">
        <v>35</v>
      </c>
      <c r="F49" s="87">
        <v>12</v>
      </c>
      <c r="G49" s="87">
        <v>12</v>
      </c>
      <c r="H49" s="54">
        <f>F49/G49</f>
        <v>1</v>
      </c>
      <c r="I49" s="52">
        <v>0.8</v>
      </c>
      <c r="J49" s="53" t="s">
        <v>73</v>
      </c>
    </row>
    <row r="50" spans="2:10" ht="60" x14ac:dyDescent="0.25">
      <c r="B50" s="89" t="s">
        <v>12</v>
      </c>
      <c r="C50" s="31" t="s">
        <v>13</v>
      </c>
      <c r="D50" s="3"/>
      <c r="E50" s="23" t="s">
        <v>36</v>
      </c>
      <c r="F50" s="77">
        <v>0.83299999999999996</v>
      </c>
      <c r="G50" s="77">
        <v>0.94</v>
      </c>
      <c r="H50" s="54">
        <f>AVERAGE(F50:G50)</f>
        <v>0.88649999999999995</v>
      </c>
      <c r="I50" s="30">
        <v>0.75</v>
      </c>
      <c r="J50" s="6" t="s">
        <v>71</v>
      </c>
    </row>
    <row r="51" spans="2:10" ht="76.5" x14ac:dyDescent="0.25">
      <c r="B51" s="108" t="s">
        <v>26</v>
      </c>
      <c r="C51" s="49" t="s">
        <v>37</v>
      </c>
      <c r="E51" s="50" t="s">
        <v>64</v>
      </c>
      <c r="F51" s="76">
        <v>45</v>
      </c>
      <c r="G51" s="76">
        <v>45</v>
      </c>
      <c r="H51" s="54">
        <f>F51/G51</f>
        <v>1</v>
      </c>
      <c r="I51" s="52">
        <v>0.9</v>
      </c>
      <c r="J51" s="66" t="s">
        <v>75</v>
      </c>
    </row>
    <row r="52" spans="2:10" ht="60" x14ac:dyDescent="0.25">
      <c r="B52" s="108" t="s">
        <v>6</v>
      </c>
      <c r="C52" s="49" t="s">
        <v>7</v>
      </c>
      <c r="D52" s="3"/>
      <c r="E52" s="50" t="s">
        <v>36</v>
      </c>
      <c r="F52" s="75">
        <v>3751416914.4400001</v>
      </c>
      <c r="G52" s="75">
        <v>5930194939</v>
      </c>
      <c r="H52" s="60">
        <f>F52/G52</f>
        <v>0.63259588479440376</v>
      </c>
      <c r="I52" s="52">
        <v>0.9</v>
      </c>
      <c r="J52" s="53" t="s">
        <v>72</v>
      </c>
    </row>
    <row r="53" spans="2:10" ht="60" x14ac:dyDescent="0.25">
      <c r="B53" s="108" t="s">
        <v>6</v>
      </c>
      <c r="C53" s="49" t="s">
        <v>9</v>
      </c>
      <c r="D53" s="3"/>
      <c r="E53" s="50" t="s">
        <v>36</v>
      </c>
      <c r="F53" s="87">
        <v>36</v>
      </c>
      <c r="G53" s="87">
        <v>37</v>
      </c>
      <c r="H53" s="54">
        <f>F53/G53</f>
        <v>0.97297297297297303</v>
      </c>
      <c r="I53" s="52">
        <v>0.8</v>
      </c>
      <c r="J53" s="53" t="s">
        <v>73</v>
      </c>
    </row>
    <row r="54" spans="2:10" ht="62.25" customHeight="1" x14ac:dyDescent="0.25">
      <c r="B54" s="89" t="s">
        <v>12</v>
      </c>
      <c r="C54" s="31" t="s">
        <v>13</v>
      </c>
      <c r="D54" s="3"/>
      <c r="E54" s="23" t="s">
        <v>54</v>
      </c>
      <c r="F54" s="77">
        <v>0.96299999999999997</v>
      </c>
      <c r="G54" s="77">
        <v>0.98699999999999999</v>
      </c>
      <c r="H54" s="54">
        <f>AVERAGE(F54:G54)</f>
        <v>0.97499999999999998</v>
      </c>
      <c r="I54" s="30">
        <v>0.75</v>
      </c>
      <c r="J54" s="6" t="s">
        <v>71</v>
      </c>
    </row>
    <row r="55" spans="2:10" ht="60" x14ac:dyDescent="0.25">
      <c r="B55" s="108" t="s">
        <v>6</v>
      </c>
      <c r="C55" s="49" t="s">
        <v>7</v>
      </c>
      <c r="D55" s="3"/>
      <c r="E55" s="50" t="s">
        <v>54</v>
      </c>
      <c r="F55" s="75">
        <v>2236027603</v>
      </c>
      <c r="G55" s="75">
        <v>2328894018</v>
      </c>
      <c r="H55" s="54">
        <f>F55/G55</f>
        <v>0.96012424168629562</v>
      </c>
      <c r="I55" s="52">
        <v>0.9</v>
      </c>
      <c r="J55" s="53" t="s">
        <v>72</v>
      </c>
    </row>
    <row r="56" spans="2:10" ht="60" x14ac:dyDescent="0.25">
      <c r="B56" s="89" t="s">
        <v>6</v>
      </c>
      <c r="C56" s="31" t="s">
        <v>9</v>
      </c>
      <c r="D56" s="3"/>
      <c r="E56" s="23" t="s">
        <v>54</v>
      </c>
      <c r="F56" s="88">
        <v>23</v>
      </c>
      <c r="G56" s="88">
        <v>24</v>
      </c>
      <c r="H56" s="59">
        <f>F56/G56</f>
        <v>0.95833333333333337</v>
      </c>
      <c r="I56" s="29">
        <v>0.8</v>
      </c>
      <c r="J56" s="53" t="s">
        <v>73</v>
      </c>
    </row>
    <row r="59" spans="2:10" x14ac:dyDescent="0.25">
      <c r="E59" s="25" t="s">
        <v>38</v>
      </c>
      <c r="F59" s="79" t="s">
        <v>46</v>
      </c>
      <c r="G59" s="79" t="s">
        <v>39</v>
      </c>
      <c r="H59" s="7"/>
      <c r="I59"/>
      <c r="J59"/>
    </row>
    <row r="60" spans="2:10" ht="25.5" x14ac:dyDescent="0.25">
      <c r="E60" s="35" t="s">
        <v>40</v>
      </c>
      <c r="F60" s="80">
        <f>COUNTIF(H8:H56,"&gt;=80%")</f>
        <v>43</v>
      </c>
      <c r="G60" s="81">
        <f t="shared" ref="G60:G65" si="1">+F60/$F$66</f>
        <v>0.87755102040816324</v>
      </c>
      <c r="H60" s="7"/>
      <c r="I60"/>
      <c r="J60"/>
    </row>
    <row r="61" spans="2:10" ht="25.5" x14ac:dyDescent="0.25">
      <c r="E61" s="34" t="s">
        <v>41</v>
      </c>
      <c r="F61" s="80">
        <f>COUNTIFS(H8:H56,"&gt;=70%",H8:H56,"&lt;80%")</f>
        <v>1</v>
      </c>
      <c r="G61" s="81">
        <f t="shared" si="1"/>
        <v>2.0408163265306121E-2</v>
      </c>
      <c r="H61" s="7"/>
      <c r="I61"/>
      <c r="J61"/>
    </row>
    <row r="62" spans="2:10" x14ac:dyDescent="0.25">
      <c r="E62" s="22" t="s">
        <v>42</v>
      </c>
      <c r="F62" s="80">
        <f>COUNTIFS(H8:H56,"&gt;=60%",H8:H56,"&lt;70%")</f>
        <v>2</v>
      </c>
      <c r="G62" s="81">
        <f t="shared" si="1"/>
        <v>4.0816326530612242E-2</v>
      </c>
      <c r="H62" s="7"/>
      <c r="I62"/>
      <c r="J62"/>
    </row>
    <row r="63" spans="2:10" x14ac:dyDescent="0.25">
      <c r="E63" s="33" t="s">
        <v>43</v>
      </c>
      <c r="F63" s="80">
        <f>COUNTIFS(H8:H56,"&gt;=40%",H8:H56,"&lt;60%")</f>
        <v>1</v>
      </c>
      <c r="G63" s="81">
        <f t="shared" si="1"/>
        <v>2.0408163265306121E-2</v>
      </c>
      <c r="H63" s="7"/>
      <c r="I63"/>
      <c r="J63"/>
    </row>
    <row r="64" spans="2:10" x14ac:dyDescent="0.25">
      <c r="E64" s="32" t="s">
        <v>44</v>
      </c>
      <c r="F64" s="80">
        <f>COUNTIFS(H8:H56,"&gt;=0%",H8:H56,"&lt;40%")</f>
        <v>0</v>
      </c>
      <c r="G64" s="81">
        <f t="shared" si="1"/>
        <v>0</v>
      </c>
      <c r="H64" s="7"/>
      <c r="I64"/>
      <c r="J64"/>
    </row>
    <row r="65" spans="5:10" x14ac:dyDescent="0.25">
      <c r="E65" s="48" t="s">
        <v>67</v>
      </c>
      <c r="F65" s="80">
        <f>COUNTIF(H8:H56,"ND")</f>
        <v>2</v>
      </c>
      <c r="G65" s="81">
        <f t="shared" si="1"/>
        <v>4.0816326530612242E-2</v>
      </c>
      <c r="H65" s="7"/>
      <c r="I65"/>
      <c r="J65"/>
    </row>
    <row r="66" spans="5:10" x14ac:dyDescent="0.25">
      <c r="E66" s="26" t="s">
        <v>45</v>
      </c>
      <c r="F66" s="82">
        <f>SUM(F60:F65)</f>
        <v>49</v>
      </c>
      <c r="G66" s="83">
        <f>SUM(G60:G65)</f>
        <v>1</v>
      </c>
      <c r="H66" s="7"/>
      <c r="I66"/>
      <c r="J66"/>
    </row>
    <row r="67" spans="5:10" x14ac:dyDescent="0.25">
      <c r="F67" s="84"/>
      <c r="H67" s="40"/>
    </row>
  </sheetData>
  <sheetProtection insertColumns="0" insertRows="0" deleteColumns="0" deleteRows="0"/>
  <mergeCells count="4">
    <mergeCell ref="C2:C5"/>
    <mergeCell ref="D2:G2"/>
    <mergeCell ref="D3:G5"/>
    <mergeCell ref="F28:G28"/>
  </mergeCells>
  <pageMargins left="0.7" right="0.7" top="0.75" bottom="0.75" header="0.3" footer="0.3"/>
  <pageSetup paperSize="9" orientation="portrait" r:id="rId1"/>
  <ignoredErrors>
    <ignoredError sqref="H1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election activeCell="B11" sqref="B11"/>
    </sheetView>
  </sheetViews>
  <sheetFormatPr baseColWidth="10" defaultRowHeight="15" x14ac:dyDescent="0.25"/>
  <cols>
    <col min="2" max="2" width="26.42578125" bestFit="1" customWidth="1"/>
    <col min="3" max="3" width="12.7109375" customWidth="1"/>
    <col min="4" max="4" width="1.42578125" customWidth="1"/>
    <col min="5" max="5" width="12.7109375" customWidth="1"/>
    <col min="6" max="6" width="14.85546875" customWidth="1"/>
    <col min="7" max="7" width="13.85546875" customWidth="1"/>
    <col min="8" max="8" width="12.7109375" customWidth="1"/>
    <col min="9" max="9" width="15.7109375" customWidth="1"/>
    <col min="10" max="10" width="14.7109375" customWidth="1"/>
    <col min="11" max="11" width="1.42578125" customWidth="1"/>
    <col min="12" max="12" width="17" customWidth="1"/>
    <col min="13" max="13" width="1.5703125" customWidth="1"/>
    <col min="14" max="14" width="14.7109375" customWidth="1"/>
    <col min="15" max="15" width="14.28515625" customWidth="1"/>
  </cols>
  <sheetData>
    <row r="1" spans="1:15" x14ac:dyDescent="0.25">
      <c r="B1" s="10" t="s">
        <v>48</v>
      </c>
      <c r="C1" s="11">
        <v>1</v>
      </c>
      <c r="D1" s="11"/>
      <c r="E1" s="11">
        <v>2</v>
      </c>
      <c r="F1" s="11">
        <v>2</v>
      </c>
      <c r="G1" s="11">
        <v>3</v>
      </c>
      <c r="H1" s="11">
        <v>3</v>
      </c>
      <c r="I1" s="11">
        <v>3</v>
      </c>
      <c r="J1" s="11">
        <v>4</v>
      </c>
      <c r="K1" s="11"/>
      <c r="L1" s="11">
        <v>4</v>
      </c>
      <c r="M1" s="11"/>
      <c r="N1" s="11">
        <v>4</v>
      </c>
      <c r="O1" s="11">
        <v>5</v>
      </c>
    </row>
    <row r="2" spans="1:15" s="8" customFormat="1" ht="77.25" customHeight="1" x14ac:dyDescent="0.25">
      <c r="B2" s="12" t="s">
        <v>1</v>
      </c>
      <c r="C2" s="13" t="str">
        <f>+GENERAL!C38</f>
        <v>I. Incremento del nivel de satisfacción del cliente</v>
      </c>
      <c r="D2" s="13"/>
      <c r="E2" s="13" t="str">
        <f>+GENERAL!C28</f>
        <v>II. Nivel de competencia del personal</v>
      </c>
      <c r="F2" s="13" t="str">
        <f>+GENERAL!C29</f>
        <v>III. Cumplimiento Plan Institucional de Capacitación</v>
      </c>
      <c r="G2" s="13" t="str">
        <f>+GENERAL!C30</f>
        <v>IV. Cumplimiento Plan Anual de Bienestar</v>
      </c>
      <c r="H2" s="13" t="str">
        <f>+GENERAL!C31</f>
        <v>V. Intervención de peligros y riesgos</v>
      </c>
      <c r="I2" s="13" t="str">
        <f>+GENERAL!C51</f>
        <v>VI. Acciones de promoción de la responsabilidad ambiental</v>
      </c>
      <c r="J2" s="13" t="str">
        <f>+GENERAL!C39</f>
        <v>VII. Cumplimiento de metas financieras (POAI)</v>
      </c>
      <c r="K2" s="13"/>
      <c r="L2" s="13" t="str">
        <f>+GENERAL!C40</f>
        <v>VIII. Cumplimiento de metas físicas Plan de Desarrollo Departamental</v>
      </c>
      <c r="M2" s="13"/>
      <c r="N2" s="13" t="str">
        <f>+GENERAL!C11</f>
        <v>IX. Cumplimiento Indicadores de Disciplina Fiscal</v>
      </c>
      <c r="O2" s="13" t="str">
        <f>+GENERAL!C16</f>
        <v>X. Mejoramiento continuo de los procesos</v>
      </c>
    </row>
    <row r="3" spans="1:15" s="9" customFormat="1" x14ac:dyDescent="0.25">
      <c r="B3" s="14" t="s">
        <v>32</v>
      </c>
      <c r="C3" s="18">
        <v>0.75</v>
      </c>
      <c r="D3" s="18"/>
      <c r="E3" s="18">
        <v>0.9</v>
      </c>
      <c r="F3" s="18">
        <v>0.95</v>
      </c>
      <c r="G3" s="18">
        <v>0.95</v>
      </c>
      <c r="H3" s="18">
        <v>0.9</v>
      </c>
      <c r="I3" s="18">
        <v>0.9</v>
      </c>
      <c r="J3" s="18">
        <v>0.9</v>
      </c>
      <c r="K3" s="18"/>
      <c r="L3" s="18">
        <v>0.8</v>
      </c>
      <c r="M3" s="18"/>
      <c r="N3" s="19">
        <v>1</v>
      </c>
      <c r="O3" s="18">
        <v>0.8</v>
      </c>
    </row>
    <row r="4" spans="1:15" x14ac:dyDescent="0.25">
      <c r="A4">
        <v>1</v>
      </c>
      <c r="B4" s="3" t="s">
        <v>31</v>
      </c>
      <c r="C4" s="15">
        <f>+GENERAL!H38</f>
        <v>1</v>
      </c>
      <c r="D4" s="15">
        <v>0.75</v>
      </c>
      <c r="E4" s="15"/>
      <c r="F4" s="15"/>
      <c r="G4" s="15"/>
      <c r="H4" s="15"/>
      <c r="I4" s="15"/>
      <c r="J4" s="15">
        <f>+GENERAL!H39</f>
        <v>0.96620566174325628</v>
      </c>
      <c r="K4" s="15">
        <v>0.9</v>
      </c>
      <c r="L4" s="15">
        <f>+GENERAL!H40</f>
        <v>1</v>
      </c>
      <c r="M4" s="15">
        <v>0.8</v>
      </c>
      <c r="N4" s="3"/>
      <c r="O4" s="3"/>
    </row>
    <row r="5" spans="1:15" x14ac:dyDescent="0.25">
      <c r="A5">
        <v>2</v>
      </c>
      <c r="B5" s="3" t="s">
        <v>47</v>
      </c>
      <c r="C5" s="15">
        <f>+GENERAL!H47</f>
        <v>0.96500000000000008</v>
      </c>
      <c r="D5" s="15">
        <v>0.75</v>
      </c>
      <c r="E5" s="15"/>
      <c r="F5" s="15"/>
      <c r="G5" s="15"/>
      <c r="H5" s="15"/>
      <c r="I5" s="15"/>
      <c r="J5" s="15">
        <f>+GENERAL!H48</f>
        <v>0.91611081543509332</v>
      </c>
      <c r="K5" s="15">
        <v>0.9</v>
      </c>
      <c r="L5" s="15">
        <f>+GENERAL!H49</f>
        <v>1</v>
      </c>
      <c r="M5" s="15">
        <v>0.8</v>
      </c>
      <c r="N5" s="3"/>
      <c r="O5" s="3"/>
    </row>
    <row r="6" spans="1:15" x14ac:dyDescent="0.25">
      <c r="A6">
        <v>3</v>
      </c>
      <c r="B6" s="3" t="s">
        <v>49</v>
      </c>
      <c r="C6" s="15">
        <f>+GENERAL!H50</f>
        <v>0.88649999999999995</v>
      </c>
      <c r="D6" s="15">
        <v>0.75</v>
      </c>
      <c r="E6" s="3"/>
      <c r="F6" s="3"/>
      <c r="G6" s="3"/>
      <c r="H6" s="3"/>
      <c r="I6" s="15">
        <f>+GENERAL!H51</f>
        <v>1</v>
      </c>
      <c r="J6" s="15">
        <f>+GENERAL!H52</f>
        <v>0.63259588479440376</v>
      </c>
      <c r="K6" s="15">
        <v>0.9</v>
      </c>
      <c r="L6" s="15">
        <f>+GENERAL!H53</f>
        <v>0.97297297297297303</v>
      </c>
      <c r="M6" s="15">
        <v>0.8</v>
      </c>
      <c r="N6" s="3"/>
      <c r="O6" s="3"/>
    </row>
    <row r="7" spans="1:15" x14ac:dyDescent="0.25">
      <c r="A7">
        <v>4</v>
      </c>
      <c r="B7" s="3" t="s">
        <v>29</v>
      </c>
      <c r="C7" s="15">
        <f>+GENERAL!H34</f>
        <v>0.96975</v>
      </c>
      <c r="D7" s="15">
        <v>0.75</v>
      </c>
      <c r="E7" s="3"/>
      <c r="F7" s="3"/>
      <c r="G7" s="3"/>
      <c r="H7" s="3"/>
      <c r="I7" s="3"/>
      <c r="J7" s="15">
        <f>+GENERAL!H35</f>
        <v>0.43883045504517176</v>
      </c>
      <c r="K7" s="15">
        <v>0.9</v>
      </c>
      <c r="L7" s="15">
        <f>+GENERAL!H36</f>
        <v>0.83333333333333337</v>
      </c>
      <c r="M7" s="15">
        <v>0.8</v>
      </c>
      <c r="N7" s="3"/>
      <c r="O7" s="3"/>
    </row>
    <row r="8" spans="1:15" x14ac:dyDescent="0.25">
      <c r="A8">
        <v>5</v>
      </c>
      <c r="B8" s="3" t="s">
        <v>34</v>
      </c>
      <c r="C8" s="15">
        <f>+GENERAL!H44</f>
        <v>1</v>
      </c>
      <c r="D8" s="15">
        <v>0.75</v>
      </c>
      <c r="E8" s="3"/>
      <c r="F8" s="3"/>
      <c r="G8" s="3"/>
      <c r="H8" s="3"/>
      <c r="I8" s="15"/>
      <c r="J8" s="15">
        <f>+GENERAL!H45</f>
        <v>0.94075359721917651</v>
      </c>
      <c r="K8" s="15">
        <v>0.9</v>
      </c>
      <c r="L8" s="15">
        <f>+GENERAL!H46</f>
        <v>0.9</v>
      </c>
      <c r="M8" s="15">
        <v>0.8</v>
      </c>
      <c r="N8" s="3"/>
      <c r="O8" s="3"/>
    </row>
    <row r="9" spans="1:15" x14ac:dyDescent="0.25">
      <c r="A9">
        <v>6</v>
      </c>
      <c r="B9" s="3" t="s">
        <v>50</v>
      </c>
      <c r="C9" s="15">
        <f>+GENERAL!H21</f>
        <v>0.93474999999999997</v>
      </c>
      <c r="D9" s="15">
        <v>0.75</v>
      </c>
      <c r="E9" s="3"/>
      <c r="F9" s="3"/>
      <c r="G9" s="3"/>
      <c r="H9" s="3"/>
      <c r="I9" s="3"/>
      <c r="J9" s="15">
        <f>+GENERAL!H22</f>
        <v>0.97246396625928055</v>
      </c>
      <c r="K9" s="15">
        <v>0.9</v>
      </c>
      <c r="L9" s="15">
        <f>+GENERAL!H23</f>
        <v>1</v>
      </c>
      <c r="M9" s="15">
        <v>0.8</v>
      </c>
      <c r="N9" s="3"/>
      <c r="O9" s="3"/>
    </row>
    <row r="10" spans="1:15" x14ac:dyDescent="0.25">
      <c r="A10">
        <v>7</v>
      </c>
      <c r="B10" s="3" t="s">
        <v>20</v>
      </c>
      <c r="C10" s="15">
        <f>+GENERAL!H24</f>
        <v>0.97649999999999992</v>
      </c>
      <c r="D10" s="15">
        <v>0.75</v>
      </c>
      <c r="E10" s="3"/>
      <c r="F10" s="3"/>
      <c r="G10" s="3"/>
      <c r="H10" s="3"/>
      <c r="I10" s="3"/>
      <c r="J10" s="15">
        <f>+GENERAL!H25</f>
        <v>0.75715163159727039</v>
      </c>
      <c r="K10" s="15">
        <v>0.9</v>
      </c>
      <c r="L10" s="15">
        <f>+GENERAL!H26</f>
        <v>1</v>
      </c>
      <c r="M10" s="15">
        <v>0.8</v>
      </c>
      <c r="N10" s="3"/>
      <c r="O10" s="3"/>
    </row>
    <row r="11" spans="1:15" x14ac:dyDescent="0.25">
      <c r="A11">
        <v>8</v>
      </c>
      <c r="B11" s="3" t="s">
        <v>33</v>
      </c>
      <c r="C11" s="15">
        <f>+GENERAL!H41</f>
        <v>0.94425000000000003</v>
      </c>
      <c r="D11" s="15">
        <v>0.75</v>
      </c>
      <c r="E11" s="3"/>
      <c r="F11" s="3"/>
      <c r="G11" s="3"/>
      <c r="H11" s="3"/>
      <c r="I11" s="3"/>
      <c r="J11" s="15">
        <f>+GENERAL!H42</f>
        <v>0.66199946965934153</v>
      </c>
      <c r="K11" s="15">
        <v>0.9</v>
      </c>
      <c r="L11" s="15">
        <f>+GENERAL!H43</f>
        <v>1</v>
      </c>
      <c r="M11" s="15">
        <v>0.8</v>
      </c>
      <c r="N11" s="3"/>
      <c r="O11" s="3"/>
    </row>
    <row r="12" spans="1:15" x14ac:dyDescent="0.25">
      <c r="A12">
        <v>9</v>
      </c>
      <c r="B12" s="3" t="s">
        <v>14</v>
      </c>
      <c r="C12" s="15">
        <f>+GENERAL!H12</f>
        <v>0.93674999999999997</v>
      </c>
      <c r="D12" s="15">
        <v>0.75</v>
      </c>
      <c r="E12" s="3"/>
      <c r="F12" s="3"/>
      <c r="G12" s="3"/>
      <c r="H12" s="3"/>
      <c r="I12" s="3"/>
      <c r="J12" s="15">
        <f>+GENERAL!H13</f>
        <v>0.92293834448476775</v>
      </c>
      <c r="K12" s="15">
        <v>0.9</v>
      </c>
      <c r="L12" s="15">
        <f>+GENERAL!H14</f>
        <v>0.96078431372549022</v>
      </c>
      <c r="M12" s="15">
        <v>0.8</v>
      </c>
      <c r="N12" s="3"/>
      <c r="O12" s="3"/>
    </row>
    <row r="13" spans="1:15" s="2" customFormat="1" ht="30" x14ac:dyDescent="0.25">
      <c r="A13">
        <v>10</v>
      </c>
      <c r="B13" s="13" t="s">
        <v>18</v>
      </c>
      <c r="C13" s="16">
        <f>+GENERAL!H18</f>
        <v>0.92500000000000004</v>
      </c>
      <c r="D13" s="15">
        <v>0.75</v>
      </c>
      <c r="E13" s="17"/>
      <c r="F13" s="17"/>
      <c r="G13" s="17"/>
      <c r="H13" s="17"/>
      <c r="I13" s="17"/>
      <c r="J13" s="16">
        <f>+GENERAL!H19</f>
        <v>0.92080602296802994</v>
      </c>
      <c r="K13" s="15">
        <v>0.9</v>
      </c>
      <c r="L13" s="16">
        <f>+GENERAL!H20</f>
        <v>0.9</v>
      </c>
      <c r="M13" s="15">
        <v>0.8</v>
      </c>
      <c r="N13" s="17"/>
      <c r="O13" s="17"/>
    </row>
    <row r="14" spans="1:15" x14ac:dyDescent="0.25">
      <c r="A14">
        <v>11</v>
      </c>
      <c r="B14" s="3" t="s">
        <v>21</v>
      </c>
      <c r="C14" s="15">
        <f>+GENERAL!H27</f>
        <v>0.90250000000000008</v>
      </c>
      <c r="D14" s="15">
        <v>0.75</v>
      </c>
      <c r="E14" s="15">
        <f>+GENERAL!H28</f>
        <v>0.99</v>
      </c>
      <c r="F14" s="15">
        <f>+GENERAL!H29</f>
        <v>1</v>
      </c>
      <c r="G14" s="15">
        <f>+GENERAL!H30</f>
        <v>1</v>
      </c>
      <c r="H14" s="15">
        <f>+GENERAL!H31</f>
        <v>1</v>
      </c>
      <c r="I14" s="3"/>
      <c r="J14" s="15">
        <f>+GENERAL!H32</f>
        <v>0.84921065971282272</v>
      </c>
      <c r="K14" s="15">
        <v>0.9</v>
      </c>
      <c r="L14" s="15">
        <f>+GENERAL!H33</f>
        <v>1</v>
      </c>
      <c r="M14" s="15">
        <v>0.8</v>
      </c>
      <c r="N14" s="3"/>
      <c r="O14" s="3"/>
    </row>
    <row r="15" spans="1:15" s="2" customFormat="1" ht="30" x14ac:dyDescent="0.25">
      <c r="A15">
        <v>12</v>
      </c>
      <c r="B15" s="13" t="s">
        <v>30</v>
      </c>
      <c r="C15" s="16">
        <f>+GENERAL!H37</f>
        <v>0.97924999999999995</v>
      </c>
      <c r="D15" s="15">
        <v>0.75</v>
      </c>
      <c r="E15" s="17"/>
      <c r="F15" s="17"/>
      <c r="G15" s="17"/>
      <c r="H15" s="17"/>
      <c r="I15" s="17"/>
      <c r="J15" s="17"/>
      <c r="K15" s="15">
        <v>0.9</v>
      </c>
      <c r="L15" s="17"/>
      <c r="M15" s="15">
        <v>0.8</v>
      </c>
      <c r="N15" s="17"/>
      <c r="O15" s="16"/>
    </row>
    <row r="16" spans="1:15" x14ac:dyDescent="0.25">
      <c r="A16">
        <v>13</v>
      </c>
      <c r="B16" s="3" t="s">
        <v>8</v>
      </c>
      <c r="C16" s="15">
        <f>+GENERAL!H8</f>
        <v>0.94399999999999995</v>
      </c>
      <c r="D16" s="15">
        <v>0.75</v>
      </c>
      <c r="E16" s="3"/>
      <c r="F16" s="3"/>
      <c r="G16" s="3"/>
      <c r="H16" s="3"/>
      <c r="I16" s="3"/>
      <c r="J16" s="16">
        <f>+GENERAL!H9</f>
        <v>0.98044131258489486</v>
      </c>
      <c r="K16" s="15">
        <v>0.9</v>
      </c>
      <c r="L16" s="16">
        <f>+GENERAL!H10</f>
        <v>1</v>
      </c>
      <c r="M16" s="15">
        <v>0.8</v>
      </c>
      <c r="N16" s="16">
        <f>+GENERAL!H11</f>
        <v>1</v>
      </c>
      <c r="O16" s="3"/>
    </row>
    <row r="17" spans="1:15" x14ac:dyDescent="0.25">
      <c r="A17">
        <v>13</v>
      </c>
      <c r="B17" s="3" t="s">
        <v>53</v>
      </c>
      <c r="C17" s="15">
        <f>+GENERAL!H54</f>
        <v>0.97499999999999998</v>
      </c>
      <c r="D17" s="15">
        <v>0.75</v>
      </c>
      <c r="E17" s="3"/>
      <c r="F17" s="3"/>
      <c r="G17" s="3"/>
      <c r="H17" s="3"/>
      <c r="I17" s="3"/>
      <c r="J17" s="16">
        <f>+GENERAL!H55</f>
        <v>0.96012424168629562</v>
      </c>
      <c r="K17" s="15">
        <v>0.9</v>
      </c>
      <c r="L17" s="16">
        <f>+GENERAL!H56</f>
        <v>0.95833333333333337</v>
      </c>
      <c r="M17" s="15">
        <v>0.8</v>
      </c>
      <c r="N17" s="16"/>
      <c r="O17" s="3"/>
    </row>
    <row r="18" spans="1:15" ht="30" x14ac:dyDescent="0.25">
      <c r="A18">
        <v>13</v>
      </c>
      <c r="B18" s="42" t="s">
        <v>52</v>
      </c>
      <c r="C18" s="15" t="str">
        <f>+GENERAL!H17</f>
        <v>ND</v>
      </c>
      <c r="D18" s="15">
        <v>0.75</v>
      </c>
      <c r="E18" s="3"/>
      <c r="F18" s="3"/>
      <c r="G18" s="3"/>
      <c r="H18" s="3"/>
      <c r="I18" s="3"/>
      <c r="J18" s="16"/>
      <c r="K18" s="15">
        <v>0.9</v>
      </c>
      <c r="L18" s="16"/>
      <c r="M18" s="15">
        <v>0.8</v>
      </c>
      <c r="N18" s="16"/>
      <c r="O18" s="3"/>
    </row>
    <row r="19" spans="1:15" s="2" customFormat="1" ht="30" x14ac:dyDescent="0.25">
      <c r="A19">
        <v>13</v>
      </c>
      <c r="B19" s="13" t="s">
        <v>17</v>
      </c>
      <c r="C19" s="16" t="str">
        <f>+GENERAL!H15</f>
        <v>ND</v>
      </c>
      <c r="D19" s="15">
        <v>0.75</v>
      </c>
      <c r="E19" s="17"/>
      <c r="F19" s="17"/>
      <c r="G19" s="17"/>
      <c r="H19" s="17"/>
      <c r="I19" s="17"/>
      <c r="J19" s="17"/>
      <c r="K19" s="15">
        <v>0.9</v>
      </c>
      <c r="L19" s="17"/>
      <c r="M19" s="15">
        <v>0.8</v>
      </c>
      <c r="N19" s="17"/>
      <c r="O19" s="16">
        <f>+GENERAL!H16</f>
        <v>1</v>
      </c>
    </row>
    <row r="20" spans="1:15" s="5" customFormat="1" ht="15.75" x14ac:dyDescent="0.25">
      <c r="B20" s="20" t="s">
        <v>51</v>
      </c>
      <c r="C20" s="21">
        <f>AVERAGE(C4:C16)</f>
        <v>0.95109615384615398</v>
      </c>
      <c r="D20" s="21"/>
      <c r="E20" s="21">
        <f>AVERAGE(E14)</f>
        <v>0.99</v>
      </c>
      <c r="F20" s="21">
        <f t="shared" ref="F20:H20" si="0">AVERAGE(F14)</f>
        <v>1</v>
      </c>
      <c r="G20" s="21">
        <f t="shared" si="0"/>
        <v>1</v>
      </c>
      <c r="H20" s="21">
        <f t="shared" si="0"/>
        <v>1</v>
      </c>
      <c r="I20" s="21">
        <f>AVERAGE(I6)</f>
        <v>1</v>
      </c>
      <c r="J20" s="21">
        <f>AVERAGE(J4:J14,J16)</f>
        <v>0.82995898512529254</v>
      </c>
      <c r="K20" s="21"/>
      <c r="L20" s="21">
        <f>AVERAGE(L4:L14,L16)</f>
        <v>0.96392421833598307</v>
      </c>
      <c r="M20" s="21"/>
      <c r="N20" s="21">
        <f>AVERAGE(N16)</f>
        <v>1</v>
      </c>
      <c r="O20" s="21">
        <f>AVERAGE(O19)</f>
        <v>1</v>
      </c>
    </row>
  </sheetData>
  <sheetProtection algorithmName="SHA-512" hashValue="i/TQcTCAilCVj9lIX0AGwjHiBTE2PxCRONHvjPXtz3JPheh1yiAI3NbdVlVZ4WqQsKbQTiquNEwmtqM2lTOuHw==" saltValue="065rnpvDz5J76geSVoqCig==" spinCount="100000" sheet="1" objects="1" scenarios="1" insertColumns="0" insertRows="0" deleteColumns="0" deleteRows="0"/>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election activeCell="X10" sqref="X10"/>
    </sheetView>
  </sheetViews>
  <sheetFormatPr baseColWidth="10" defaultRowHeight="15" x14ac:dyDescent="0.25"/>
  <cols>
    <col min="13" max="13" width="5" customWidth="1"/>
  </cols>
  <sheetData/>
  <sheetProtection algorithmName="SHA-512" hashValue="ksWYJDQKUL35nAMD2XUE8HynwyShtZ0fu6ttqJpaeLcTl0NqS4z3ITEL3f5Ikryp3ft0y978SrqSqnMcSefDPw==" saltValue="xWZsBY5VW3xF2SP1VVM2XA==" spinCount="100000" sheet="1" objects="1" scenarios="1" insertColumns="0" insertRows="0" deleteColumns="0" deleteRows="0"/>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GENERAL</vt:lpstr>
      <vt:lpstr>POR SECRETARÍAS</vt:lpstr>
      <vt:lpstr>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2025-04-30T19:06:58Z</dcterms:modified>
</cp:coreProperties>
</file>