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Sgto PDD 2023\IV TRIMESTRE 2023\"/>
    </mc:Choice>
  </mc:AlternateContent>
  <bookViews>
    <workbookView xWindow="0" yWindow="0" windowWidth="24000" windowHeight="9645"/>
  </bookViews>
  <sheets>
    <sheet name="RELACIÓ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PROYECTOS'!$B$2:$D$200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 l="1"/>
  <c r="D198" i="1"/>
  <c r="E199" i="1"/>
  <c r="G196" i="1"/>
  <c r="D196" i="1"/>
  <c r="E196" i="1"/>
  <c r="H194" i="1"/>
  <c r="F194" i="1"/>
  <c r="H193" i="1"/>
  <c r="E192" i="1"/>
  <c r="D192" i="1"/>
  <c r="F191" i="1"/>
  <c r="H190" i="1"/>
  <c r="F190" i="1"/>
  <c r="E189" i="1"/>
  <c r="D189" i="1"/>
  <c r="F187" i="1"/>
  <c r="H186" i="1"/>
  <c r="H185" i="1"/>
  <c r="F185" i="1"/>
  <c r="D184" i="1"/>
  <c r="D183" i="1" s="1"/>
  <c r="E184" i="1"/>
  <c r="H182" i="1"/>
  <c r="F182" i="1"/>
  <c r="E181" i="1"/>
  <c r="D181" i="1"/>
  <c r="G178" i="1"/>
  <c r="F179" i="1"/>
  <c r="E178" i="1"/>
  <c r="H177" i="1"/>
  <c r="F177" i="1"/>
  <c r="F176" i="1"/>
  <c r="D174" i="1"/>
  <c r="H172" i="1"/>
  <c r="F172" i="1"/>
  <c r="F171" i="1"/>
  <c r="F170" i="1"/>
  <c r="H169" i="1"/>
  <c r="H167" i="1"/>
  <c r="H166" i="1"/>
  <c r="F166" i="1"/>
  <c r="H164" i="1"/>
  <c r="F164" i="1"/>
  <c r="F163" i="1"/>
  <c r="H162" i="1"/>
  <c r="F162" i="1"/>
  <c r="H161" i="1"/>
  <c r="H159" i="1"/>
  <c r="H158" i="1"/>
  <c r="F158" i="1"/>
  <c r="H156" i="1"/>
  <c r="F156" i="1"/>
  <c r="F155" i="1"/>
  <c r="F154" i="1"/>
  <c r="H153" i="1"/>
  <c r="H151" i="1"/>
  <c r="H150" i="1"/>
  <c r="F150" i="1"/>
  <c r="H147" i="1"/>
  <c r="F147" i="1"/>
  <c r="H145" i="1"/>
  <c r="F145" i="1"/>
  <c r="H144" i="1"/>
  <c r="F144" i="1"/>
  <c r="H143" i="1"/>
  <c r="D142" i="1"/>
  <c r="F141" i="1"/>
  <c r="G139" i="1"/>
  <c r="E139" i="1"/>
  <c r="H138" i="1"/>
  <c r="H137" i="1"/>
  <c r="F137" i="1"/>
  <c r="H134" i="1"/>
  <c r="H133" i="1"/>
  <c r="F133" i="1"/>
  <c r="H130" i="1"/>
  <c r="H129" i="1"/>
  <c r="F129" i="1"/>
  <c r="H126" i="1"/>
  <c r="F126" i="1"/>
  <c r="H125" i="1"/>
  <c r="F125" i="1"/>
  <c r="D120" i="1"/>
  <c r="H122" i="1"/>
  <c r="F122" i="1"/>
  <c r="H121" i="1"/>
  <c r="G118" i="1"/>
  <c r="E118" i="1"/>
  <c r="D118" i="1"/>
  <c r="D117" i="1" s="1"/>
  <c r="G117" i="1"/>
  <c r="H117" i="1" s="1"/>
  <c r="E117" i="1"/>
  <c r="F116" i="1"/>
  <c r="F115" i="1"/>
  <c r="H113" i="1"/>
  <c r="F113" i="1"/>
  <c r="H112" i="1"/>
  <c r="F112" i="1"/>
  <c r="G108" i="1"/>
  <c r="G107" i="1" s="1"/>
  <c r="E108" i="1"/>
  <c r="E107" i="1" s="1"/>
  <c r="F106" i="1"/>
  <c r="H105" i="1"/>
  <c r="F105" i="1"/>
  <c r="F104" i="1"/>
  <c r="H104" i="1"/>
  <c r="D102" i="1"/>
  <c r="D101" i="1" s="1"/>
  <c r="H100" i="1"/>
  <c r="F100" i="1"/>
  <c r="F99" i="1"/>
  <c r="E93" i="1"/>
  <c r="H97" i="1"/>
  <c r="F96" i="1"/>
  <c r="H95" i="1"/>
  <c r="D93" i="1"/>
  <c r="H92" i="1"/>
  <c r="F92" i="1"/>
  <c r="H91" i="1"/>
  <c r="H89" i="1"/>
  <c r="H88" i="1"/>
  <c r="F88" i="1"/>
  <c r="H86" i="1"/>
  <c r="F86" i="1"/>
  <c r="H83" i="1"/>
  <c r="H82" i="1"/>
  <c r="F82" i="1"/>
  <c r="H78" i="1"/>
  <c r="H75" i="1"/>
  <c r="F75" i="1"/>
  <c r="F70" i="1"/>
  <c r="H69" i="1"/>
  <c r="F68" i="1"/>
  <c r="F64" i="1"/>
  <c r="D62" i="1"/>
  <c r="D59" i="1"/>
  <c r="G59" i="1"/>
  <c r="F60" i="1"/>
  <c r="F58" i="1"/>
  <c r="H57" i="1"/>
  <c r="H55" i="1"/>
  <c r="F55" i="1"/>
  <c r="H54" i="1"/>
  <c r="F54" i="1"/>
  <c r="H53" i="1"/>
  <c r="F52" i="1"/>
  <c r="F47" i="1"/>
  <c r="E45" i="1"/>
  <c r="H42" i="1"/>
  <c r="F42" i="1"/>
  <c r="H41" i="1"/>
  <c r="H38" i="1"/>
  <c r="F38" i="1"/>
  <c r="H37" i="1"/>
  <c r="D35" i="1"/>
  <c r="H34" i="1"/>
  <c r="F33" i="1"/>
  <c r="H32" i="1"/>
  <c r="G30" i="1"/>
  <c r="F30" i="1"/>
  <c r="G29" i="1"/>
  <c r="H29" i="1" s="1"/>
  <c r="G28" i="1"/>
  <c r="H28" i="1" s="1"/>
  <c r="F28" i="1"/>
  <c r="G27" i="1"/>
  <c r="H27" i="1" s="1"/>
  <c r="G26" i="1"/>
  <c r="H26" i="1" s="1"/>
  <c r="F26" i="1"/>
  <c r="G25" i="1"/>
  <c r="H25" i="1" s="1"/>
  <c r="D23" i="1"/>
  <c r="G24" i="1"/>
  <c r="E23" i="1"/>
  <c r="H21" i="1"/>
  <c r="F21" i="1"/>
  <c r="G19" i="1"/>
  <c r="F20" i="1"/>
  <c r="D19" i="1"/>
  <c r="D18" i="1" s="1"/>
  <c r="E19" i="1"/>
  <c r="E18" i="1" s="1"/>
  <c r="H17" i="1"/>
  <c r="F17" i="1"/>
  <c r="H16" i="1"/>
  <c r="F16" i="1"/>
  <c r="H15" i="1"/>
  <c r="F15" i="1"/>
  <c r="H14" i="1"/>
  <c r="F14" i="1"/>
  <c r="H13" i="1"/>
  <c r="F13" i="1"/>
  <c r="H12" i="1"/>
  <c r="E10" i="1"/>
  <c r="G10" i="1"/>
  <c r="F11" i="1"/>
  <c r="D10" i="1"/>
  <c r="D9" i="1" s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3" i="1" s="1"/>
  <c r="A64" i="1" s="1"/>
  <c r="A67" i="1" s="1"/>
  <c r="A68" i="1" s="1"/>
  <c r="A69" i="1" s="1"/>
  <c r="A70" i="1" s="1"/>
  <c r="A73" i="1" s="1"/>
  <c r="A74" i="1" s="1"/>
  <c r="A75" i="1" s="1"/>
  <c r="A76" i="1" s="1"/>
  <c r="A77" i="1" s="1"/>
  <c r="A78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3" i="1" s="1"/>
  <c r="A104" i="1" s="1"/>
  <c r="A105" i="1" s="1"/>
  <c r="A106" i="1" s="1"/>
  <c r="A109" i="1" s="1"/>
  <c r="A110" i="1" s="1"/>
  <c r="A111" i="1" s="1"/>
  <c r="A112" i="1" s="1"/>
  <c r="A113" i="1" s="1"/>
  <c r="A114" i="1" s="1"/>
  <c r="A115" i="1" s="1"/>
  <c r="A116" i="1" s="1"/>
  <c r="A118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3" i="1" s="1"/>
  <c r="A144" i="1" s="1"/>
  <c r="A145" i="1" s="1"/>
  <c r="A146" i="1" s="1"/>
  <c r="A147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5" i="1" s="1"/>
  <c r="A176" i="1" s="1"/>
  <c r="A177" i="1" s="1"/>
  <c r="A179" i="1" s="1"/>
  <c r="A180" i="1" s="1"/>
  <c r="A182" i="1" s="1"/>
  <c r="A185" i="1" s="1"/>
  <c r="A186" i="1" s="1"/>
  <c r="A187" i="1" s="1"/>
  <c r="A190" i="1" s="1"/>
  <c r="A191" i="1" s="1"/>
  <c r="A193" i="1" s="1"/>
  <c r="A194" i="1" s="1"/>
  <c r="A195" i="1" s="1"/>
  <c r="A197" i="1" s="1"/>
  <c r="A200" i="1" s="1"/>
  <c r="H8" i="1"/>
  <c r="F8" i="1"/>
  <c r="F7" i="1"/>
  <c r="H7" i="1"/>
  <c r="H6" i="1"/>
  <c r="E4" i="1"/>
  <c r="H5" i="1"/>
  <c r="F5" i="1"/>
  <c r="G4" i="1"/>
  <c r="F93" i="1" l="1"/>
  <c r="H59" i="1"/>
  <c r="E102" i="1"/>
  <c r="F102" i="1" s="1"/>
  <c r="F103" i="1"/>
  <c r="F40" i="1"/>
  <c r="F51" i="1"/>
  <c r="H74" i="1"/>
  <c r="G72" i="1"/>
  <c r="G71" i="1" s="1"/>
  <c r="F77" i="1"/>
  <c r="F94" i="1"/>
  <c r="E149" i="1"/>
  <c r="F152" i="1"/>
  <c r="D31" i="1"/>
  <c r="D22" i="1" s="1"/>
  <c r="F34" i="1"/>
  <c r="F48" i="1"/>
  <c r="F61" i="1"/>
  <c r="G66" i="1"/>
  <c r="G65" i="1" s="1"/>
  <c r="D80" i="1"/>
  <c r="D79" i="1" s="1"/>
  <c r="F90" i="1"/>
  <c r="H94" i="1"/>
  <c r="F97" i="1"/>
  <c r="F98" i="1"/>
  <c r="E142" i="1"/>
  <c r="F142" i="1" s="1"/>
  <c r="F143" i="1"/>
  <c r="D149" i="1"/>
  <c r="F160" i="1"/>
  <c r="F36" i="1"/>
  <c r="F44" i="1"/>
  <c r="H52" i="1"/>
  <c r="G50" i="1"/>
  <c r="F63" i="1"/>
  <c r="F73" i="1"/>
  <c r="F91" i="1"/>
  <c r="H24" i="1"/>
  <c r="G23" i="1"/>
  <c r="D45" i="1"/>
  <c r="F45" i="1" s="1"/>
  <c r="H46" i="1"/>
  <c r="E80" i="1"/>
  <c r="E79" i="1" s="1"/>
  <c r="F79" i="1" s="1"/>
  <c r="F168" i="1"/>
  <c r="E174" i="1"/>
  <c r="F174" i="1" s="1"/>
  <c r="F175" i="1"/>
  <c r="F121" i="1"/>
  <c r="E120" i="1"/>
  <c r="E119" i="1" s="1"/>
  <c r="F184" i="1"/>
  <c r="E183" i="1"/>
  <c r="F183" i="1" s="1"/>
  <c r="F111" i="1"/>
  <c r="F128" i="1"/>
  <c r="F132" i="1"/>
  <c r="F124" i="1"/>
  <c r="H141" i="1"/>
  <c r="D148" i="1"/>
  <c r="F153" i="1"/>
  <c r="F161" i="1"/>
  <c r="F169" i="1"/>
  <c r="F181" i="1"/>
  <c r="F189" i="1"/>
  <c r="H36" i="1"/>
  <c r="H40" i="1"/>
  <c r="H48" i="1"/>
  <c r="H51" i="1"/>
  <c r="F56" i="1"/>
  <c r="H64" i="1"/>
  <c r="F67" i="1"/>
  <c r="H68" i="1"/>
  <c r="H70" i="1"/>
  <c r="H73" i="1"/>
  <c r="H77" i="1"/>
  <c r="H81" i="1"/>
  <c r="F84" i="1"/>
  <c r="H85" i="1"/>
  <c r="H87" i="1"/>
  <c r="F95" i="1"/>
  <c r="H98" i="1"/>
  <c r="D108" i="1"/>
  <c r="D107" i="1" s="1"/>
  <c r="H107" i="1" s="1"/>
  <c r="F110" i="1"/>
  <c r="H111" i="1"/>
  <c r="F114" i="1"/>
  <c r="H115" i="1"/>
  <c r="F118" i="1"/>
  <c r="G120" i="1"/>
  <c r="H120" i="1" s="1"/>
  <c r="F123" i="1"/>
  <c r="H124" i="1"/>
  <c r="F127" i="1"/>
  <c r="H128" i="1"/>
  <c r="F131" i="1"/>
  <c r="H132" i="1"/>
  <c r="F135" i="1"/>
  <c r="H136" i="1"/>
  <c r="H140" i="1"/>
  <c r="H146" i="1"/>
  <c r="E148" i="1"/>
  <c r="F151" i="1"/>
  <c r="H154" i="1"/>
  <c r="H157" i="1"/>
  <c r="F159" i="1"/>
  <c r="H165" i="1"/>
  <c r="F167" i="1"/>
  <c r="H170" i="1"/>
  <c r="H175" i="1"/>
  <c r="D178" i="1"/>
  <c r="D173" i="1" s="1"/>
  <c r="F180" i="1"/>
  <c r="F186" i="1"/>
  <c r="H191" i="1"/>
  <c r="G192" i="1"/>
  <c r="H192" i="1" s="1"/>
  <c r="F195" i="1"/>
  <c r="F197" i="1"/>
  <c r="F200" i="1"/>
  <c r="F136" i="1"/>
  <c r="H33" i="1"/>
  <c r="H39" i="1"/>
  <c r="H43" i="1"/>
  <c r="H47" i="1"/>
  <c r="H56" i="1"/>
  <c r="H58" i="1"/>
  <c r="H63" i="1"/>
  <c r="H67" i="1"/>
  <c r="D72" i="1"/>
  <c r="D71" i="1" s="1"/>
  <c r="H76" i="1"/>
  <c r="H84" i="1"/>
  <c r="H90" i="1"/>
  <c r="H96" i="1"/>
  <c r="H99" i="1"/>
  <c r="H103" i="1"/>
  <c r="H106" i="1"/>
  <c r="H110" i="1"/>
  <c r="H114" i="1"/>
  <c r="H116" i="1"/>
  <c r="F117" i="1"/>
  <c r="H118" i="1"/>
  <c r="H123" i="1"/>
  <c r="H127" i="1"/>
  <c r="F130" i="1"/>
  <c r="H131" i="1"/>
  <c r="F134" i="1"/>
  <c r="H135" i="1"/>
  <c r="F138" i="1"/>
  <c r="F146" i="1"/>
  <c r="H152" i="1"/>
  <c r="H155" i="1"/>
  <c r="F157" i="1"/>
  <c r="H160" i="1"/>
  <c r="H163" i="1"/>
  <c r="F165" i="1"/>
  <c r="H168" i="1"/>
  <c r="H171" i="1"/>
  <c r="H176" i="1"/>
  <c r="H180" i="1"/>
  <c r="H187" i="1"/>
  <c r="H196" i="1"/>
  <c r="F10" i="1"/>
  <c r="E9" i="1"/>
  <c r="F9" i="1" s="1"/>
  <c r="G18" i="1"/>
  <c r="H18" i="1" s="1"/>
  <c r="H19" i="1"/>
  <c r="H65" i="1"/>
  <c r="F18" i="1"/>
  <c r="H10" i="1"/>
  <c r="G9" i="1"/>
  <c r="H9" i="1" s="1"/>
  <c r="E3" i="1"/>
  <c r="F23" i="1"/>
  <c r="D4" i="1"/>
  <c r="D3" i="1" s="1"/>
  <c r="F6" i="1"/>
  <c r="F19" i="1"/>
  <c r="H20" i="1"/>
  <c r="H23" i="1"/>
  <c r="F24" i="1"/>
  <c r="F29" i="1"/>
  <c r="G31" i="1"/>
  <c r="F46" i="1"/>
  <c r="F53" i="1"/>
  <c r="F57" i="1"/>
  <c r="E62" i="1"/>
  <c r="F62" i="1" s="1"/>
  <c r="F69" i="1"/>
  <c r="G80" i="1"/>
  <c r="G3" i="1"/>
  <c r="F27" i="1"/>
  <c r="F37" i="1"/>
  <c r="F41" i="1"/>
  <c r="G45" i="1"/>
  <c r="H45" i="1" s="1"/>
  <c r="E50" i="1"/>
  <c r="D50" i="1"/>
  <c r="D49" i="1" s="1"/>
  <c r="E59" i="1"/>
  <c r="F59" i="1" s="1"/>
  <c r="H60" i="1"/>
  <c r="G62" i="1"/>
  <c r="E66" i="1"/>
  <c r="D66" i="1"/>
  <c r="D65" i="1" s="1"/>
  <c r="E72" i="1"/>
  <c r="F76" i="1"/>
  <c r="F83" i="1"/>
  <c r="H61" i="1"/>
  <c r="F12" i="1"/>
  <c r="E31" i="1"/>
  <c r="E35" i="1"/>
  <c r="F35" i="1" s="1"/>
  <c r="F39" i="1"/>
  <c r="F43" i="1"/>
  <c r="F74" i="1"/>
  <c r="F78" i="1"/>
  <c r="F80" i="1"/>
  <c r="F81" i="1"/>
  <c r="F85" i="1"/>
  <c r="F87" i="1"/>
  <c r="F89" i="1"/>
  <c r="H11" i="1"/>
  <c r="F25" i="1"/>
  <c r="F32" i="1"/>
  <c r="G35" i="1"/>
  <c r="H35" i="1" s="1"/>
  <c r="G93" i="1"/>
  <c r="H93" i="1" s="1"/>
  <c r="G102" i="1"/>
  <c r="H108" i="1"/>
  <c r="H109" i="1"/>
  <c r="D188" i="1"/>
  <c r="E188" i="1"/>
  <c r="F192" i="1"/>
  <c r="F196" i="1"/>
  <c r="E101" i="1"/>
  <c r="F101" i="1" s="1"/>
  <c r="F178" i="1"/>
  <c r="F109" i="1"/>
  <c r="D139" i="1"/>
  <c r="H139" i="1" s="1"/>
  <c r="F140" i="1"/>
  <c r="G142" i="1"/>
  <c r="H142" i="1" s="1"/>
  <c r="G149" i="1"/>
  <c r="G174" i="1"/>
  <c r="G181" i="1"/>
  <c r="H181" i="1" s="1"/>
  <c r="G184" i="1"/>
  <c r="G189" i="1"/>
  <c r="E198" i="1"/>
  <c r="F198" i="1" s="1"/>
  <c r="D199" i="1"/>
  <c r="F199" i="1" s="1"/>
  <c r="F120" i="1"/>
  <c r="H179" i="1"/>
  <c r="F193" i="1"/>
  <c r="H197" i="1"/>
  <c r="G198" i="1"/>
  <c r="H198" i="1" s="1"/>
  <c r="H200" i="1"/>
  <c r="G148" i="1"/>
  <c r="F188" i="1" l="1"/>
  <c r="H178" i="1"/>
  <c r="E173" i="1"/>
  <c r="F173" i="1" s="1"/>
  <c r="G119" i="1"/>
  <c r="H71" i="1"/>
  <c r="H148" i="1"/>
  <c r="F108" i="1"/>
  <c r="H72" i="1"/>
  <c r="F149" i="1"/>
  <c r="H149" i="1"/>
  <c r="H66" i="1"/>
  <c r="F31" i="1"/>
  <c r="H31" i="1"/>
  <c r="F148" i="1"/>
  <c r="F107" i="1"/>
  <c r="E65" i="1"/>
  <c r="F65" i="1" s="1"/>
  <c r="F66" i="1"/>
  <c r="F3" i="1"/>
  <c r="G188" i="1"/>
  <c r="H188" i="1" s="1"/>
  <c r="H189" i="1"/>
  <c r="H199" i="1"/>
  <c r="G101" i="1"/>
  <c r="H101" i="1" s="1"/>
  <c r="H102" i="1"/>
  <c r="F72" i="1"/>
  <c r="E71" i="1"/>
  <c r="F71" i="1" s="1"/>
  <c r="H3" i="1"/>
  <c r="G22" i="1"/>
  <c r="H22" i="1" s="1"/>
  <c r="G183" i="1"/>
  <c r="H183" i="1" s="1"/>
  <c r="H184" i="1"/>
  <c r="H80" i="1"/>
  <c r="G79" i="1"/>
  <c r="H79" i="1" s="1"/>
  <c r="F4" i="1"/>
  <c r="H4" i="1"/>
  <c r="G173" i="1"/>
  <c r="H173" i="1" s="1"/>
  <c r="H174" i="1"/>
  <c r="F139" i="1"/>
  <c r="D119" i="1"/>
  <c r="F119" i="1" s="1"/>
  <c r="H50" i="1"/>
  <c r="G49" i="1"/>
  <c r="H49" i="1" s="1"/>
  <c r="H62" i="1"/>
  <c r="E49" i="1"/>
  <c r="F49" i="1" s="1"/>
  <c r="F50" i="1"/>
  <c r="E22" i="1"/>
  <c r="F22" i="1" s="1"/>
  <c r="H119" i="1" l="1"/>
  <c r="D201" i="1"/>
  <c r="G201" i="1"/>
  <c r="E201" i="1"/>
  <c r="H201" i="1" l="1"/>
  <c r="F201" i="1"/>
</calcChain>
</file>

<file path=xl/sharedStrings.xml><?xml version="1.0" encoding="utf-8"?>
<sst xmlns="http://schemas.openxmlformats.org/spreadsheetml/2006/main" count="216" uniqueCount="191">
  <si>
    <t>Número</t>
  </si>
  <si>
    <t>CÓDIGO BPIN</t>
  </si>
  <si>
    <t>NOMBRE DEL PROYECTO</t>
  </si>
  <si>
    <t>PRESUPUESTO</t>
  </si>
  <si>
    <t>COMPROMISOS</t>
  </si>
  <si>
    <t>% COMPROMISOS</t>
  </si>
  <si>
    <t>OBLIGACIONES</t>
  </si>
  <si>
    <t>% OBLIGACIONES</t>
  </si>
  <si>
    <t>304 SECRETARÍA ADMINISTRATIVA</t>
  </si>
  <si>
    <t>Liderazgo, Gobernabilidad y Transparencia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</si>
  <si>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</si>
  <si>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</si>
  <si>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</si>
  <si>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</si>
  <si>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</si>
  <si>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</si>
  <si>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</si>
  <si>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</si>
  <si>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</si>
  <si>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</si>
  <si>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</si>
  <si>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</si>
  <si>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</si>
  <si>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</si>
  <si>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</si>
  <si>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</si>
  <si>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</si>
  <si>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</si>
  <si>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</si>
  <si>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</si>
  <si>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</si>
  <si>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</si>
  <si>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</si>
  <si>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</si>
  <si>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</si>
  <si>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</si>
  <si>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</si>
  <si>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Mantenimiento y Mejoramiento del ECO Parque MIrador "Colina Iluminada" en el Municipio de Filandia.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</si>
  <si>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</si>
  <si>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</si>
  <si>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</si>
  <si>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</si>
  <si>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</si>
  <si>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</si>
  <si>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</si>
  <si>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</si>
  <si>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</si>
  <si>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Estudios y diseños para la adecuación del Puente Don Nicolás Via Armenia-Bohemia-Calarcá con código 40QN10 en el departamento del Quindío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</si>
  <si>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</si>
  <si>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</si>
  <si>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</si>
  <si>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</si>
  <si>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</si>
  <si>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</si>
  <si>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</si>
  <si>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</si>
  <si>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</si>
  <si>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</si>
  <si>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</si>
  <si>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</si>
  <si>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</si>
  <si>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</si>
  <si>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</si>
  <si>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</si>
  <si>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</si>
  <si>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</si>
  <si>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</si>
  <si>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</si>
  <si>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</si>
  <si>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</si>
  <si>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</si>
  <si>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</si>
  <si>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</si>
  <si>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</si>
  <si>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</si>
  <si>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</si>
  <si>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</si>
  <si>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</si>
  <si>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</si>
  <si>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</si>
  <si>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</si>
  <si>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</si>
  <si>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</si>
  <si>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</si>
  <si>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</si>
  <si>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</si>
  <si>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</si>
  <si>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</si>
  <si>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</si>
  <si>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</si>
  <si>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</si>
  <si>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</si>
  <si>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</si>
  <si>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</si>
  <si>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</si>
  <si>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</si>
  <si>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</si>
  <si>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</si>
  <si>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</si>
  <si>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</si>
  <si>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</si>
  <si>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</si>
  <si>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</si>
  <si>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</si>
  <si>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</si>
  <si>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</si>
  <si>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</si>
  <si>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</si>
  <si>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</si>
  <si>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</si>
  <si>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</si>
  <si>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</si>
  <si>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</si>
  <si>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</si>
  <si>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</si>
  <si>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</si>
  <si>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</si>
  <si>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</si>
  <si>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</si>
  <si>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</si>
  <si>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</si>
  <si>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</si>
  <si>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</si>
  <si>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</si>
  <si>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</si>
  <si>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</si>
  <si>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</si>
  <si>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</si>
  <si>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</si>
  <si>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</si>
  <si>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</si>
  <si>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</si>
  <si>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</si>
  <si>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</si>
  <si>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</si>
  <si>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</si>
  <si>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</si>
  <si>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</si>
  <si>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</si>
  <si>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</si>
  <si>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</si>
  <si>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</si>
  <si>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</si>
  <si>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</si>
  <si>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</si>
  <si>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</si>
  <si>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</si>
  <si>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</si>
  <si>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</si>
  <si>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</si>
  <si>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</si>
  <si>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</si>
  <si>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</si>
  <si>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</si>
  <si>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</si>
  <si>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</si>
  <si>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</si>
  <si>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</si>
  <si>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</si>
  <si>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</si>
  <si>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</si>
  <si>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</si>
  <si>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</si>
  <si>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</si>
  <si>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</si>
  <si>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</si>
  <si>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</si>
  <si>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</si>
  <si>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</si>
  <si>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</si>
  <si>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</si>
  <si>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</si>
  <si>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</si>
  <si>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</si>
  <si>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</si>
  <si>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</si>
  <si>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</si>
  <si>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</si>
  <si>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</si>
  <si>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</si>
  <si>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</si>
  <si>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</si>
  <si>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</si>
  <si>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</si>
  <si>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SEMAFORO CUMPLIMIENTO</t>
  </si>
  <si>
    <t xml:space="preserve">Sobresaliente  (Entre 80%-100%) </t>
  </si>
  <si>
    <t>Satisfactorio (Entre 70% -79%)</t>
  </si>
  <si>
    <t>Medio (Entre 60%-69%)</t>
  </si>
  <si>
    <t>Bajo (Entre 40% - 59%)</t>
  </si>
  <si>
    <t>Critico (Entre 0% - 39%)</t>
  </si>
  <si>
    <t>PLAN DE DESARROLLO 2020-2023 "TÚ Y YO SOMOS QUINDIO"
RELACIÓN PROYECTOS DE INVERSION EN EJECUCIÓN
PROYECCIÓN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</si>
</sst>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  <numFmt numFmtId="167" formatCode="_ [$€-2]\ * #,##0.00_ ;_ [$€-2]\ * \-#,##0.00_ ;_ [$€-2]\ * &quot;-&quot;??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/>
  </cellStyleXfs>
  <cellXfs count="128">
    <xf numFmtId="164" fontId="0" fillId="0" borderId="0" xfId="0"/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0" borderId="0" xfId="0" applyFont="1"/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6" fontId="5" fillId="2" borderId="6" xfId="2" applyNumberFormat="1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6" fontId="5" fillId="2" borderId="8" xfId="2" applyNumberFormat="1" applyFont="1" applyFill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43" fontId="2" fillId="3" borderId="9" xfId="1" applyFont="1" applyFill="1" applyBorder="1" applyAlignment="1">
      <alignment vertical="center" wrapText="1"/>
    </xf>
    <xf numFmtId="10" fontId="6" fillId="4" borderId="3" xfId="0" applyNumberFormat="1" applyFont="1" applyFill="1" applyBorder="1" applyAlignment="1" applyProtection="1">
      <alignment horizontal="center" vertical="center"/>
      <protection locked="0"/>
    </xf>
    <xf numFmtId="43" fontId="2" fillId="3" borderId="5" xfId="1" applyFont="1" applyFill="1" applyBorder="1" applyAlignment="1">
      <alignment vertical="center" wrapText="1"/>
    </xf>
    <xf numFmtId="1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NumberFormat="1" applyFont="1" applyFill="1" applyBorder="1" applyAlignment="1">
      <alignment horizontal="center" vertical="center" wrapText="1"/>
    </xf>
    <xf numFmtId="164" fontId="2" fillId="5" borderId="12" xfId="0" applyFont="1" applyFill="1" applyBorder="1" applyAlignment="1">
      <alignment horizontal="left" vertical="center" wrapText="1"/>
    </xf>
    <xf numFmtId="164" fontId="2" fillId="5" borderId="13" xfId="0" applyFont="1" applyFill="1" applyBorder="1" applyAlignment="1">
      <alignment horizontal="left" vertical="center" wrapText="1"/>
    </xf>
    <xf numFmtId="43" fontId="2" fillId="5" borderId="13" xfId="1" applyFont="1" applyFill="1" applyBorder="1" applyAlignment="1">
      <alignment vertical="center" wrapText="1"/>
    </xf>
    <xf numFmtId="43" fontId="2" fillId="5" borderId="12" xfId="1" applyFont="1" applyFill="1" applyBorder="1" applyAlignment="1">
      <alignment vertical="center" wrapText="1"/>
    </xf>
    <xf numFmtId="43" fontId="2" fillId="5" borderId="14" xfId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1" fontId="7" fillId="6" borderId="15" xfId="1" applyNumberFormat="1" applyFont="1" applyFill="1" applyBorder="1" applyAlignment="1">
      <alignment horizontal="center" vertical="center" wrapText="1"/>
    </xf>
    <xf numFmtId="164" fontId="7" fillId="6" borderId="15" xfId="0" applyFont="1" applyFill="1" applyBorder="1" applyAlignment="1">
      <alignment horizontal="justify" vertical="center" wrapText="1"/>
    </xf>
    <xf numFmtId="43" fontId="7" fillId="0" borderId="16" xfId="1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10" fontId="6" fillId="4" borderId="15" xfId="0" applyNumberFormat="1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1" fontId="7" fillId="6" borderId="10" xfId="1" applyNumberFormat="1" applyFont="1" applyFill="1" applyBorder="1" applyAlignment="1">
      <alignment horizontal="center" vertical="center" wrapText="1"/>
    </xf>
    <xf numFmtId="164" fontId="7" fillId="6" borderId="10" xfId="0" applyFont="1" applyFill="1" applyBorder="1" applyAlignment="1">
      <alignment horizontal="justify" vertical="center" wrapText="1"/>
    </xf>
    <xf numFmtId="1" fontId="7" fillId="0" borderId="10" xfId="1" applyNumberFormat="1" applyFont="1" applyBorder="1" applyAlignment="1">
      <alignment horizontal="center" vertical="center" wrapText="1"/>
    </xf>
    <xf numFmtId="164" fontId="7" fillId="0" borderId="10" xfId="0" applyFont="1" applyBorder="1" applyAlignment="1">
      <alignment horizontal="justify" vertical="center" wrapText="1"/>
    </xf>
    <xf numFmtId="43" fontId="7" fillId="0" borderId="14" xfId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1" fontId="7" fillId="0" borderId="21" xfId="1" applyNumberFormat="1" applyFont="1" applyBorder="1" applyAlignment="1">
      <alignment horizontal="center" vertical="center" wrapText="1"/>
    </xf>
    <xf numFmtId="164" fontId="7" fillId="0" borderId="22" xfId="0" applyFont="1" applyBorder="1" applyAlignment="1">
      <alignment horizontal="justify" vertical="center" wrapText="1"/>
    </xf>
    <xf numFmtId="43" fontId="7" fillId="0" borderId="23" xfId="1" applyFont="1" applyBorder="1" applyAlignment="1">
      <alignment vertical="center"/>
    </xf>
    <xf numFmtId="43" fontId="7" fillId="0" borderId="24" xfId="1" applyFont="1" applyBorder="1" applyAlignment="1">
      <alignment vertical="center"/>
    </xf>
    <xf numFmtId="10" fontId="6" fillId="4" borderId="6" xfId="0" applyNumberFormat="1" applyFont="1" applyFill="1" applyBorder="1" applyAlignment="1" applyProtection="1">
      <alignment horizontal="center" vertical="center"/>
      <protection locked="0"/>
    </xf>
    <xf numFmtId="43" fontId="7" fillId="0" borderId="0" xfId="1" applyFont="1" applyBorder="1" applyAlignment="1">
      <alignment vertical="center"/>
    </xf>
    <xf numFmtId="164" fontId="2" fillId="3" borderId="25" xfId="0" applyFont="1" applyFill="1" applyBorder="1" applyAlignment="1">
      <alignment horizontal="center" vertical="center" wrapText="1"/>
    </xf>
    <xf numFmtId="164" fontId="2" fillId="3" borderId="26" xfId="0" applyFont="1" applyFill="1" applyBorder="1" applyAlignment="1">
      <alignment horizontal="center" vertical="center" wrapText="1"/>
    </xf>
    <xf numFmtId="164" fontId="2" fillId="3" borderId="27" xfId="0" applyFont="1" applyFill="1" applyBorder="1" applyAlignment="1">
      <alignment horizontal="center" vertical="center" wrapText="1"/>
    </xf>
    <xf numFmtId="43" fontId="2" fillId="3" borderId="9" xfId="1" applyFont="1" applyFill="1" applyBorder="1" applyAlignment="1">
      <alignment vertical="center"/>
    </xf>
    <xf numFmtId="43" fontId="2" fillId="3" borderId="5" xfId="1" applyFont="1" applyFill="1" applyBorder="1" applyAlignment="1">
      <alignment vertical="center"/>
    </xf>
    <xf numFmtId="0" fontId="2" fillId="5" borderId="28" xfId="0" applyNumberFormat="1" applyFont="1" applyFill="1" applyBorder="1" applyAlignment="1">
      <alignment horizontal="center" vertical="center" wrapText="1"/>
    </xf>
    <xf numFmtId="1" fontId="7" fillId="0" borderId="1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64" fontId="7" fillId="6" borderId="6" xfId="0" applyFont="1" applyFill="1" applyBorder="1" applyAlignment="1">
      <alignment horizontal="justify" vertical="center" wrapText="1"/>
    </xf>
    <xf numFmtId="43" fontId="2" fillId="3" borderId="3" xfId="1" applyFont="1" applyFill="1" applyBorder="1" applyAlignment="1">
      <alignment vertical="center"/>
    </xf>
    <xf numFmtId="43" fontId="2" fillId="3" borderId="29" xfId="1" applyFont="1" applyFill="1" applyBorder="1" applyAlignment="1">
      <alignment vertical="center"/>
    </xf>
    <xf numFmtId="164" fontId="7" fillId="0" borderId="15" xfId="0" applyFont="1" applyBorder="1" applyAlignment="1">
      <alignment horizontal="justify" vertical="center" wrapText="1"/>
    </xf>
    <xf numFmtId="0" fontId="3" fillId="0" borderId="30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justify" vertical="center" wrapText="1"/>
    </xf>
    <xf numFmtId="164" fontId="2" fillId="5" borderId="31" xfId="0" applyFont="1" applyFill="1" applyBorder="1" applyAlignment="1">
      <alignment horizontal="left" vertical="center" wrapText="1"/>
    </xf>
    <xf numFmtId="164" fontId="2" fillId="5" borderId="32" xfId="0" applyFont="1" applyFill="1" applyBorder="1" applyAlignment="1">
      <alignment horizontal="left" vertical="center" wrapText="1"/>
    </xf>
    <xf numFmtId="43" fontId="7" fillId="0" borderId="16" xfId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center" vertical="center" wrapText="1"/>
    </xf>
    <xf numFmtId="164" fontId="2" fillId="5" borderId="10" xfId="0" applyFont="1" applyFill="1" applyBorder="1" applyAlignment="1">
      <alignment horizontal="left" vertical="center" wrapText="1"/>
    </xf>
    <xf numFmtId="43" fontId="2" fillId="5" borderId="10" xfId="1" applyFont="1" applyFill="1" applyBorder="1" applyAlignment="1">
      <alignment vertical="center" wrapText="1"/>
    </xf>
    <xf numFmtId="43" fontId="2" fillId="5" borderId="17" xfId="1" applyFont="1" applyFill="1" applyBorder="1" applyAlignment="1">
      <alignment vertical="center" wrapText="1"/>
    </xf>
    <xf numFmtId="43" fontId="2" fillId="5" borderId="33" xfId="1" applyFont="1" applyFill="1" applyBorder="1" applyAlignment="1">
      <alignment vertical="center" wrapText="1"/>
    </xf>
    <xf numFmtId="43" fontId="7" fillId="0" borderId="23" xfId="1" applyFont="1" applyFill="1" applyBorder="1" applyAlignment="1">
      <alignment vertical="center"/>
    </xf>
    <xf numFmtId="43" fontId="2" fillId="5" borderId="15" xfId="1" applyFont="1" applyFill="1" applyBorder="1" applyAlignment="1">
      <alignment vertical="center" wrapText="1"/>
    </xf>
    <xf numFmtId="43" fontId="7" fillId="0" borderId="17" xfId="1" applyFont="1" applyFill="1" applyBorder="1" applyAlignment="1">
      <alignment vertical="center"/>
    </xf>
    <xf numFmtId="43" fontId="7" fillId="0" borderId="18" xfId="1" applyFont="1" applyFill="1" applyBorder="1" applyAlignment="1">
      <alignment vertical="center"/>
    </xf>
    <xf numFmtId="43" fontId="7" fillId="0" borderId="24" xfId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horizontal="justify" vertical="center" wrapText="1"/>
    </xf>
    <xf numFmtId="43" fontId="7" fillId="0" borderId="34" xfId="1" applyFont="1" applyBorder="1" applyAlignment="1">
      <alignment vertical="center"/>
    </xf>
    <xf numFmtId="1" fontId="7" fillId="0" borderId="35" xfId="1" applyNumberFormat="1" applyFont="1" applyBorder="1" applyAlignment="1">
      <alignment horizontal="center" vertical="center" wrapText="1"/>
    </xf>
    <xf numFmtId="164" fontId="7" fillId="6" borderId="36" xfId="0" applyFont="1" applyFill="1" applyBorder="1" applyAlignment="1">
      <alignment horizontal="justify" vertical="center" wrapText="1"/>
    </xf>
    <xf numFmtId="43" fontId="7" fillId="0" borderId="37" xfId="1" applyFont="1" applyFill="1" applyBorder="1" applyAlignment="1">
      <alignment vertical="center"/>
    </xf>
    <xf numFmtId="1" fontId="7" fillId="0" borderId="38" xfId="1" applyNumberFormat="1" applyFont="1" applyBorder="1" applyAlignment="1">
      <alignment horizontal="center" vertical="center" wrapText="1"/>
    </xf>
    <xf numFmtId="164" fontId="7" fillId="0" borderId="39" xfId="0" applyFont="1" applyBorder="1" applyAlignment="1">
      <alignment horizontal="justify" vertical="center" wrapText="1"/>
    </xf>
    <xf numFmtId="164" fontId="7" fillId="6" borderId="39" xfId="0" applyFont="1" applyFill="1" applyBorder="1" applyAlignment="1">
      <alignment horizontal="justify" vertical="center" wrapText="1"/>
    </xf>
    <xf numFmtId="43" fontId="7" fillId="0" borderId="37" xfId="1" applyFont="1" applyBorder="1" applyAlignment="1">
      <alignment vertical="center"/>
    </xf>
    <xf numFmtId="1" fontId="7" fillId="0" borderId="40" xfId="1" applyNumberFormat="1" applyFont="1" applyBorder="1" applyAlignment="1">
      <alignment horizontal="center" vertical="center" wrapText="1"/>
    </xf>
    <xf numFmtId="164" fontId="7" fillId="6" borderId="41" xfId="0" applyFont="1" applyFill="1" applyBorder="1" applyAlignment="1">
      <alignment horizontal="justify" vertical="center" wrapText="1"/>
    </xf>
    <xf numFmtId="43" fontId="7" fillId="0" borderId="42" xfId="1" applyFont="1" applyBorder="1" applyAlignment="1">
      <alignment vertical="center"/>
    </xf>
    <xf numFmtId="164" fontId="7" fillId="0" borderId="36" xfId="0" applyFont="1" applyBorder="1" applyAlignment="1">
      <alignment horizontal="justify" vertical="center" wrapText="1"/>
    </xf>
    <xf numFmtId="43" fontId="7" fillId="0" borderId="33" xfId="1" applyFont="1" applyBorder="1" applyAlignment="1">
      <alignment vertical="center"/>
    </xf>
    <xf numFmtId="164" fontId="7" fillId="0" borderId="41" xfId="0" applyFont="1" applyBorder="1" applyAlignment="1">
      <alignment horizontal="justify" vertical="center" wrapText="1"/>
    </xf>
    <xf numFmtId="0" fontId="3" fillId="0" borderId="43" xfId="0" applyNumberFormat="1" applyFont="1" applyBorder="1" applyAlignment="1">
      <alignment horizontal="center" vertical="center"/>
    </xf>
    <xf numFmtId="43" fontId="7" fillId="0" borderId="44" xfId="1" applyFont="1" applyBorder="1" applyAlignment="1">
      <alignment vertical="center"/>
    </xf>
    <xf numFmtId="1" fontId="7" fillId="0" borderId="45" xfId="1" applyNumberFormat="1" applyFont="1" applyBorder="1" applyAlignment="1">
      <alignment horizontal="center" vertical="center" wrapText="1"/>
    </xf>
    <xf numFmtId="164" fontId="7" fillId="0" borderId="38" xfId="0" applyFont="1" applyBorder="1" applyAlignment="1">
      <alignment horizontal="justify" vertical="center" wrapText="1"/>
    </xf>
    <xf numFmtId="43" fontId="7" fillId="0" borderId="10" xfId="1" applyFont="1" applyBorder="1" applyAlignment="1">
      <alignment vertical="center"/>
    </xf>
    <xf numFmtId="164" fontId="7" fillId="0" borderId="40" xfId="0" applyFont="1" applyBorder="1" applyAlignment="1">
      <alignment horizontal="justify" vertical="center" wrapText="1"/>
    </xf>
    <xf numFmtId="164" fontId="2" fillId="5" borderId="15" xfId="0" applyFont="1" applyFill="1" applyBorder="1" applyAlignment="1">
      <alignment horizontal="left" vertical="center" wrapText="1"/>
    </xf>
    <xf numFmtId="164" fontId="7" fillId="0" borderId="46" xfId="0" applyFont="1" applyBorder="1" applyAlignment="1">
      <alignment horizontal="justify" vertical="center" wrapText="1"/>
    </xf>
    <xf numFmtId="43" fontId="7" fillId="0" borderId="47" xfId="1" applyFont="1" applyBorder="1" applyAlignment="1">
      <alignment vertical="center"/>
    </xf>
    <xf numFmtId="43" fontId="7" fillId="0" borderId="48" xfId="1" applyFont="1" applyBorder="1" applyAlignment="1">
      <alignment vertical="center"/>
    </xf>
    <xf numFmtId="164" fontId="2" fillId="2" borderId="9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49" xfId="0" applyFont="1" applyFill="1" applyBorder="1" applyAlignment="1">
      <alignment horizontal="center" vertical="center" wrapText="1"/>
    </xf>
    <xf numFmtId="43" fontId="2" fillId="7" borderId="50" xfId="1" applyFont="1" applyFill="1" applyBorder="1" applyAlignment="1">
      <alignment vertical="center"/>
    </xf>
    <xf numFmtId="43" fontId="2" fillId="7" borderId="9" xfId="1" applyFont="1" applyFill="1" applyBorder="1" applyAlignment="1">
      <alignment vertical="center"/>
    </xf>
    <xf numFmtId="43" fontId="2" fillId="7" borderId="7" xfId="1" applyFont="1" applyFill="1" applyBorder="1" applyAlignment="1">
      <alignment vertical="center"/>
    </xf>
    <xf numFmtId="10" fontId="6" fillId="4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right"/>
    </xf>
    <xf numFmtId="43" fontId="8" fillId="0" borderId="0" xfId="1" applyFont="1"/>
    <xf numFmtId="43" fontId="3" fillId="0" borderId="0" xfId="1" applyFont="1"/>
    <xf numFmtId="164" fontId="3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top"/>
    </xf>
    <xf numFmtId="164" fontId="10" fillId="0" borderId="0" xfId="0" applyFont="1" applyAlignment="1">
      <alignment horizontal="left" vertical="center" wrapText="1"/>
    </xf>
    <xf numFmtId="164" fontId="11" fillId="0" borderId="0" xfId="0" applyFont="1" applyAlignment="1">
      <alignment horizontal="left" vertical="center"/>
    </xf>
    <xf numFmtId="164" fontId="11" fillId="0" borderId="0" xfId="0" applyFont="1" applyAlignment="1">
      <alignment horizontal="left" vertical="center" wrapText="1"/>
    </xf>
    <xf numFmtId="0" fontId="12" fillId="0" borderId="28" xfId="3" applyNumberFormat="1" applyFont="1" applyBorder="1" applyAlignment="1">
      <alignment horizontal="center" vertical="center" wrapText="1"/>
    </xf>
    <xf numFmtId="0" fontId="12" fillId="0" borderId="52" xfId="3" applyNumberFormat="1" applyFont="1" applyBorder="1" applyAlignment="1">
      <alignment horizontal="center" vertical="center" wrapText="1"/>
    </xf>
    <xf numFmtId="0" fontId="12" fillId="0" borderId="0" xfId="3" applyNumberFormat="1" applyFont="1" applyAlignment="1">
      <alignment horizontal="center" vertical="center" wrapText="1"/>
    </xf>
    <xf numFmtId="0" fontId="13" fillId="8" borderId="19" xfId="3" applyNumberFormat="1" applyFont="1" applyFill="1" applyBorder="1" applyAlignment="1">
      <alignment horizontal="left" vertical="center" wrapText="1"/>
    </xf>
    <xf numFmtId="0" fontId="13" fillId="8" borderId="10" xfId="3" applyNumberFormat="1" applyFont="1" applyFill="1" applyBorder="1" applyAlignment="1">
      <alignment horizontal="left" vertical="center" wrapText="1"/>
    </xf>
    <xf numFmtId="0" fontId="13" fillId="9" borderId="19" xfId="3" applyNumberFormat="1" applyFont="1" applyFill="1" applyBorder="1" applyAlignment="1">
      <alignment horizontal="left" vertical="center" wrapText="1"/>
    </xf>
    <xf numFmtId="0" fontId="13" fillId="9" borderId="10" xfId="3" applyNumberFormat="1" applyFont="1" applyFill="1" applyBorder="1" applyAlignment="1">
      <alignment horizontal="left" vertical="center" wrapText="1"/>
    </xf>
    <xf numFmtId="0" fontId="13" fillId="10" borderId="19" xfId="3" applyNumberFormat="1" applyFont="1" applyFill="1" applyBorder="1" applyAlignment="1">
      <alignment horizontal="left" vertical="center" wrapText="1"/>
    </xf>
    <xf numFmtId="0" fontId="13" fillId="10" borderId="10" xfId="3" applyNumberFormat="1" applyFont="1" applyFill="1" applyBorder="1" applyAlignment="1">
      <alignment horizontal="left" vertical="center" wrapText="1"/>
    </xf>
    <xf numFmtId="0" fontId="13" fillId="11" borderId="19" xfId="3" applyNumberFormat="1" applyFont="1" applyFill="1" applyBorder="1" applyAlignment="1">
      <alignment horizontal="left" vertical="center" wrapText="1"/>
    </xf>
    <xf numFmtId="0" fontId="13" fillId="11" borderId="10" xfId="3" applyNumberFormat="1" applyFont="1" applyFill="1" applyBorder="1" applyAlignment="1">
      <alignment horizontal="left" vertical="center" wrapText="1"/>
    </xf>
    <xf numFmtId="0" fontId="13" fillId="12" borderId="19" xfId="3" applyNumberFormat="1" applyFont="1" applyFill="1" applyBorder="1" applyAlignment="1">
      <alignment horizontal="left" vertical="center" wrapText="1"/>
    </xf>
    <xf numFmtId="0" fontId="13" fillId="12" borderId="10" xfId="3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1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2023/Sgto%20PDD%202023/Sgto%20noviembre%202023/F-PLA-43%20SGTO%20POAI%202023%20NOV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23 NOV-DIC"/>
      <sheetName val="RESUMEN PROGRAMAS"/>
      <sheetName val="FUENTES POR UNIDAD"/>
      <sheetName val="LÍNEA ESTRATEGICA"/>
      <sheetName val="RELACIÓN PROYECTOS"/>
      <sheetName val="CONSOLIDADO UNIDADES"/>
    </sheetNames>
    <sheetDataSet>
      <sheetData sheetId="0">
        <row r="26">
          <cell r="BH26">
            <v>24050000</v>
          </cell>
        </row>
        <row r="27">
          <cell r="BH27">
            <v>2069830190.3099999</v>
          </cell>
        </row>
        <row r="28">
          <cell r="BH28">
            <v>30175000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1133660397.6900001</v>
          </cell>
        </row>
        <row r="52">
          <cell r="BH52">
            <v>0</v>
          </cell>
        </row>
        <row r="173">
          <cell r="BF173">
            <v>62514678</v>
          </cell>
          <cell r="BG173">
            <v>62510500</v>
          </cell>
          <cell r="BH173">
            <v>62510500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21"/>
  <sheetViews>
    <sheetView showGridLines="0" tabSelected="1" zoomScale="80" zoomScaleNormal="80" workbookViewId="0">
      <selection activeCell="A2" sqref="A2"/>
    </sheetView>
  </sheetViews>
  <sheetFormatPr baseColWidth="10" defaultColWidth="11.42578125" defaultRowHeight="12.75" x14ac:dyDescent="0.2"/>
  <cols>
    <col min="1" max="1" width="11.42578125" style="103"/>
    <col min="2" max="2" width="17.85546875" style="3" customWidth="1"/>
    <col min="3" max="3" width="54.7109375" style="3" customWidth="1"/>
    <col min="4" max="4" width="24.140625" style="3" customWidth="1"/>
    <col min="5" max="6" width="23" style="3" customWidth="1"/>
    <col min="7" max="7" width="22.140625" style="3" customWidth="1"/>
    <col min="8" max="8" width="15.140625" style="3" customWidth="1"/>
    <col min="9" max="9" width="11.42578125" style="3"/>
    <col min="10" max="10" width="16.42578125" style="3" bestFit="1" customWidth="1"/>
    <col min="11" max="16384" width="11.42578125" style="3"/>
  </cols>
  <sheetData>
    <row r="1" spans="1:8" ht="71.25" customHeight="1" thickBot="1" x14ac:dyDescent="0.25">
      <c r="A1" s="1" t="s">
        <v>190</v>
      </c>
      <c r="B1" s="2"/>
      <c r="C1" s="2"/>
      <c r="D1" s="2"/>
      <c r="E1" s="2"/>
      <c r="F1" s="2"/>
      <c r="G1" s="2"/>
      <c r="H1" s="2"/>
    </row>
    <row r="2" spans="1:8" ht="30" customHeight="1" thickBot="1" x14ac:dyDescent="0.25">
      <c r="A2" s="4" t="s">
        <v>0</v>
      </c>
      <c r="B2" s="5" t="s">
        <v>1</v>
      </c>
      <c r="C2" s="4" t="s">
        <v>2</v>
      </c>
      <c r="D2" s="6" t="s">
        <v>3</v>
      </c>
      <c r="E2" s="4" t="s">
        <v>4</v>
      </c>
      <c r="F2" s="7" t="s">
        <v>5</v>
      </c>
      <c r="G2" s="8" t="s">
        <v>6</v>
      </c>
      <c r="H2" s="9" t="s">
        <v>7</v>
      </c>
    </row>
    <row r="3" spans="1:8" ht="30" customHeight="1" thickBot="1" x14ac:dyDescent="0.25">
      <c r="A3" s="10" t="s">
        <v>8</v>
      </c>
      <c r="B3" s="11"/>
      <c r="C3" s="12"/>
      <c r="D3" s="13">
        <f>D4</f>
        <v>14299509202</v>
      </c>
      <c r="E3" s="13">
        <f>E4</f>
        <v>9790017963</v>
      </c>
      <c r="F3" s="14">
        <f>E3/D3</f>
        <v>0.68464013867208251</v>
      </c>
      <c r="G3" s="15">
        <f>G4</f>
        <v>9790017963</v>
      </c>
      <c r="H3" s="16">
        <f t="shared" ref="H3:H29" si="0">G3/D3</f>
        <v>0.68464013867208251</v>
      </c>
    </row>
    <row r="4" spans="1:8" ht="30" customHeight="1" thickBot="1" x14ac:dyDescent="0.25">
      <c r="A4" s="17">
        <v>4</v>
      </c>
      <c r="B4" s="18" t="s">
        <v>9</v>
      </c>
      <c r="C4" s="19"/>
      <c r="D4" s="20">
        <f>SUM(D5:D8)</f>
        <v>14299509202</v>
      </c>
      <c r="E4" s="21">
        <f>SUM(E5:E8)</f>
        <v>9790017963</v>
      </c>
      <c r="F4" s="14">
        <f t="shared" ref="F4:F66" si="1">E4/D4</f>
        <v>0.68464013867208251</v>
      </c>
      <c r="G4" s="22">
        <f>SUM(G5:G8)</f>
        <v>9790017963</v>
      </c>
      <c r="H4" s="16">
        <f t="shared" si="0"/>
        <v>0.68464013867208251</v>
      </c>
    </row>
    <row r="5" spans="1:8" ht="66" customHeight="1" x14ac:dyDescent="0.2">
      <c r="A5" s="23">
        <v>1</v>
      </c>
      <c r="B5" s="24">
        <v>2020003630006</v>
      </c>
      <c r="C5" s="25" t="s">
        <v>10</v>
      </c>
      <c r="D5" s="26">
        <v>1109720500</v>
      </c>
      <c r="E5" s="27">
        <v>1106985798</v>
      </c>
      <c r="F5" s="28">
        <f t="shared" si="1"/>
        <v>0.9975356839852918</v>
      </c>
      <c r="G5" s="29">
        <v>1106985798</v>
      </c>
      <c r="H5" s="16">
        <f t="shared" si="0"/>
        <v>0.9975356839852918</v>
      </c>
    </row>
    <row r="6" spans="1:8" ht="66" customHeight="1" x14ac:dyDescent="0.2">
      <c r="A6" s="30">
        <v>2</v>
      </c>
      <c r="B6" s="31">
        <v>2020003630007</v>
      </c>
      <c r="C6" s="32" t="s">
        <v>11</v>
      </c>
      <c r="D6" s="26">
        <v>663878702</v>
      </c>
      <c r="E6" s="27">
        <v>663369300</v>
      </c>
      <c r="F6" s="16">
        <f t="shared" si="1"/>
        <v>0.99923268814247934</v>
      </c>
      <c r="G6" s="29">
        <v>663369300</v>
      </c>
      <c r="H6" s="16">
        <f t="shared" si="0"/>
        <v>0.99923268814247934</v>
      </c>
    </row>
    <row r="7" spans="1:8" ht="66" customHeight="1" x14ac:dyDescent="0.2">
      <c r="A7" s="30">
        <v>3</v>
      </c>
      <c r="B7" s="33">
        <v>2020003630005</v>
      </c>
      <c r="C7" s="34" t="s">
        <v>12</v>
      </c>
      <c r="D7" s="26">
        <v>125910000</v>
      </c>
      <c r="E7" s="27">
        <v>125824933</v>
      </c>
      <c r="F7" s="16">
        <f t="shared" si="1"/>
        <v>0.99932438249543321</v>
      </c>
      <c r="G7" s="35">
        <v>125824933</v>
      </c>
      <c r="H7" s="16">
        <f t="shared" si="0"/>
        <v>0.99932438249543321</v>
      </c>
    </row>
    <row r="8" spans="1:8" ht="66" customHeight="1" thickBot="1" x14ac:dyDescent="0.25">
      <c r="A8" s="36">
        <v>4</v>
      </c>
      <c r="B8" s="37">
        <v>2022003630011</v>
      </c>
      <c r="C8" s="38" t="s">
        <v>13</v>
      </c>
      <c r="D8" s="39">
        <v>12400000000</v>
      </c>
      <c r="E8" s="40">
        <v>7893837932</v>
      </c>
      <c r="F8" s="41">
        <f t="shared" si="1"/>
        <v>0.63659983322580649</v>
      </c>
      <c r="G8" s="42">
        <v>7893837932</v>
      </c>
      <c r="H8" s="41">
        <f t="shared" si="0"/>
        <v>0.63659983322580649</v>
      </c>
    </row>
    <row r="9" spans="1:8" ht="30" customHeight="1" thickBot="1" x14ac:dyDescent="0.25">
      <c r="A9" s="43" t="s">
        <v>14</v>
      </c>
      <c r="B9" s="44"/>
      <c r="C9" s="45"/>
      <c r="D9" s="46">
        <f>D10</f>
        <v>1457064026</v>
      </c>
      <c r="E9" s="46">
        <f>E10</f>
        <v>1280251070</v>
      </c>
      <c r="F9" s="14">
        <f t="shared" si="1"/>
        <v>0.87865121034839133</v>
      </c>
      <c r="G9" s="47">
        <f>G10</f>
        <v>1280251070</v>
      </c>
      <c r="H9" s="14">
        <f t="shared" si="0"/>
        <v>0.87865121034839133</v>
      </c>
    </row>
    <row r="10" spans="1:8" ht="30" customHeight="1" x14ac:dyDescent="0.2">
      <c r="A10" s="48">
        <v>4</v>
      </c>
      <c r="B10" s="18" t="s">
        <v>9</v>
      </c>
      <c r="C10" s="19"/>
      <c r="D10" s="20">
        <f>SUM(D11:D17)</f>
        <v>1457064026</v>
      </c>
      <c r="E10" s="21">
        <f>SUM(E11:E17)</f>
        <v>1280251070</v>
      </c>
      <c r="F10" s="28">
        <f t="shared" si="1"/>
        <v>0.87865121034839133</v>
      </c>
      <c r="G10" s="22">
        <f>SUM(G11:G17)</f>
        <v>1280251070</v>
      </c>
      <c r="H10" s="28">
        <f t="shared" si="0"/>
        <v>0.87865121034839133</v>
      </c>
    </row>
    <row r="11" spans="1:8" ht="66" customHeight="1" x14ac:dyDescent="0.2">
      <c r="A11" s="23">
        <f>A8+1</f>
        <v>5</v>
      </c>
      <c r="B11" s="49">
        <v>2020003630042</v>
      </c>
      <c r="C11" s="25" t="s">
        <v>15</v>
      </c>
      <c r="D11" s="26">
        <v>140000000</v>
      </c>
      <c r="E11" s="27">
        <v>120491024</v>
      </c>
      <c r="F11" s="28">
        <f t="shared" si="1"/>
        <v>0.86065017142857148</v>
      </c>
      <c r="G11" s="29">
        <v>120491024</v>
      </c>
      <c r="H11" s="16">
        <f t="shared" si="0"/>
        <v>0.86065017142857148</v>
      </c>
    </row>
    <row r="12" spans="1:8" ht="66" customHeight="1" x14ac:dyDescent="0.2">
      <c r="A12" s="30">
        <f t="shared" ref="A12:A17" si="2">A11+1</f>
        <v>6</v>
      </c>
      <c r="B12" s="33">
        <v>2020003630043</v>
      </c>
      <c r="C12" s="34" t="s">
        <v>16</v>
      </c>
      <c r="D12" s="26">
        <v>55000000</v>
      </c>
      <c r="E12" s="27">
        <v>54986666</v>
      </c>
      <c r="F12" s="16">
        <f t="shared" si="1"/>
        <v>0.99975756363636359</v>
      </c>
      <c r="G12" s="29">
        <v>54986666</v>
      </c>
      <c r="H12" s="16">
        <f t="shared" si="0"/>
        <v>0.99975756363636359</v>
      </c>
    </row>
    <row r="13" spans="1:8" ht="66" customHeight="1" x14ac:dyDescent="0.2">
      <c r="A13" s="30">
        <f t="shared" si="2"/>
        <v>7</v>
      </c>
      <c r="B13" s="33">
        <v>2020003630044</v>
      </c>
      <c r="C13" s="34" t="s">
        <v>17</v>
      </c>
      <c r="D13" s="26">
        <v>299549126</v>
      </c>
      <c r="E13" s="27">
        <v>209630013</v>
      </c>
      <c r="F13" s="16">
        <f t="shared" si="1"/>
        <v>0.69981847651927387</v>
      </c>
      <c r="G13" s="29">
        <v>209630013</v>
      </c>
      <c r="H13" s="16">
        <f t="shared" si="0"/>
        <v>0.69981847651927387</v>
      </c>
    </row>
    <row r="14" spans="1:8" ht="66" customHeight="1" x14ac:dyDescent="0.2">
      <c r="A14" s="30">
        <f t="shared" si="2"/>
        <v>8</v>
      </c>
      <c r="B14" s="33">
        <v>2020003630045</v>
      </c>
      <c r="C14" s="32" t="s">
        <v>18</v>
      </c>
      <c r="D14" s="26">
        <v>99367200</v>
      </c>
      <c r="E14" s="27">
        <v>92480012</v>
      </c>
      <c r="F14" s="16">
        <f t="shared" si="1"/>
        <v>0.93068952330346433</v>
      </c>
      <c r="G14" s="29">
        <v>92480012</v>
      </c>
      <c r="H14" s="16">
        <f t="shared" si="0"/>
        <v>0.93068952330346433</v>
      </c>
    </row>
    <row r="15" spans="1:8" ht="66" customHeight="1" x14ac:dyDescent="0.2">
      <c r="A15" s="30">
        <f t="shared" si="2"/>
        <v>9</v>
      </c>
      <c r="B15" s="33">
        <v>2020003630046</v>
      </c>
      <c r="C15" s="32" t="s">
        <v>19</v>
      </c>
      <c r="D15" s="26">
        <v>590112700</v>
      </c>
      <c r="E15" s="27">
        <v>551366665</v>
      </c>
      <c r="F15" s="16">
        <f t="shared" si="1"/>
        <v>0.93434129616258044</v>
      </c>
      <c r="G15" s="29">
        <v>551366665</v>
      </c>
      <c r="H15" s="16">
        <f t="shared" si="0"/>
        <v>0.93434129616258044</v>
      </c>
    </row>
    <row r="16" spans="1:8" ht="66" customHeight="1" x14ac:dyDescent="0.2">
      <c r="A16" s="30">
        <f t="shared" si="2"/>
        <v>10</v>
      </c>
      <c r="B16" s="33">
        <v>2020003630047</v>
      </c>
      <c r="C16" s="34" t="s">
        <v>20</v>
      </c>
      <c r="D16" s="26">
        <v>204953000</v>
      </c>
      <c r="E16" s="27">
        <v>189226690</v>
      </c>
      <c r="F16" s="16">
        <f t="shared" si="1"/>
        <v>0.92326870062892463</v>
      </c>
      <c r="G16" s="29">
        <v>189226690</v>
      </c>
      <c r="H16" s="16">
        <f t="shared" si="0"/>
        <v>0.92326870062892463</v>
      </c>
    </row>
    <row r="17" spans="1:8" ht="66" customHeight="1" thickBot="1" x14ac:dyDescent="0.25">
      <c r="A17" s="30">
        <f t="shared" si="2"/>
        <v>11</v>
      </c>
      <c r="B17" s="50">
        <v>2020003630008</v>
      </c>
      <c r="C17" s="51" t="s">
        <v>21</v>
      </c>
      <c r="D17" s="39">
        <v>68082000</v>
      </c>
      <c r="E17" s="40">
        <v>62070000</v>
      </c>
      <c r="F17" s="41">
        <f t="shared" si="1"/>
        <v>0.91169472107164884</v>
      </c>
      <c r="G17" s="29">
        <v>62070000</v>
      </c>
      <c r="H17" s="41">
        <f t="shared" si="0"/>
        <v>0.91169472107164884</v>
      </c>
    </row>
    <row r="18" spans="1:8" ht="30" customHeight="1" thickBot="1" x14ac:dyDescent="0.25">
      <c r="A18" s="43" t="s">
        <v>22</v>
      </c>
      <c r="B18" s="44"/>
      <c r="C18" s="45"/>
      <c r="D18" s="52">
        <f>D19</f>
        <v>5228695734</v>
      </c>
      <c r="E18" s="46">
        <f>E19</f>
        <v>5109163160</v>
      </c>
      <c r="F18" s="14">
        <f t="shared" si="1"/>
        <v>0.9771391222436735</v>
      </c>
      <c r="G18" s="53">
        <f>G19</f>
        <v>5109163160</v>
      </c>
      <c r="H18" s="14">
        <f t="shared" si="0"/>
        <v>0.9771391222436735</v>
      </c>
    </row>
    <row r="19" spans="1:8" ht="30" customHeight="1" x14ac:dyDescent="0.2">
      <c r="A19" s="48">
        <v>4</v>
      </c>
      <c r="B19" s="18" t="s">
        <v>9</v>
      </c>
      <c r="C19" s="19"/>
      <c r="D19" s="20">
        <f>SUM(D20:D21)</f>
        <v>5228695734</v>
      </c>
      <c r="E19" s="21">
        <f>SUM(E20:E21)</f>
        <v>5109163160</v>
      </c>
      <c r="F19" s="28">
        <f t="shared" si="1"/>
        <v>0.9771391222436735</v>
      </c>
      <c r="G19" s="22">
        <f>SUM(G20:G21)</f>
        <v>5109163160</v>
      </c>
      <c r="H19" s="28">
        <f t="shared" si="0"/>
        <v>0.9771391222436735</v>
      </c>
    </row>
    <row r="20" spans="1:8" ht="66" customHeight="1" x14ac:dyDescent="0.2">
      <c r="A20" s="23">
        <f>A17+1</f>
        <v>12</v>
      </c>
      <c r="B20" s="49">
        <v>2020003630048</v>
      </c>
      <c r="C20" s="54" t="s">
        <v>23</v>
      </c>
      <c r="D20" s="26">
        <v>3764429066</v>
      </c>
      <c r="E20" s="27">
        <v>3647349825</v>
      </c>
      <c r="F20" s="28">
        <f t="shared" si="1"/>
        <v>0.96889853973941242</v>
      </c>
      <c r="G20" s="29">
        <v>3647349825</v>
      </c>
      <c r="H20" s="16">
        <f t="shared" si="0"/>
        <v>0.96889853973941242</v>
      </c>
    </row>
    <row r="21" spans="1:8" ht="66" customHeight="1" thickBot="1" x14ac:dyDescent="0.25">
      <c r="A21" s="55">
        <f>A20+1</f>
        <v>13</v>
      </c>
      <c r="B21" s="50">
        <v>2020003630049</v>
      </c>
      <c r="C21" s="56" t="s">
        <v>24</v>
      </c>
      <c r="D21" s="39">
        <v>1464266668</v>
      </c>
      <c r="E21" s="40">
        <v>1461813335</v>
      </c>
      <c r="F21" s="41">
        <f t="shared" si="1"/>
        <v>0.99832453127998133</v>
      </c>
      <c r="G21" s="29">
        <v>1461813335</v>
      </c>
      <c r="H21" s="41">
        <f t="shared" si="0"/>
        <v>0.99832453127998133</v>
      </c>
    </row>
    <row r="22" spans="1:8" ht="30" customHeight="1" thickBot="1" x14ac:dyDescent="0.25">
      <c r="A22" s="43" t="s">
        <v>25</v>
      </c>
      <c r="B22" s="44"/>
      <c r="C22" s="45"/>
      <c r="D22" s="52">
        <f>D23+D31+D35+D45</f>
        <v>95388240819.809998</v>
      </c>
      <c r="E22" s="46">
        <f>E23+E31+E35+E45</f>
        <v>70117585681.610001</v>
      </c>
      <c r="F22" s="14">
        <f t="shared" si="1"/>
        <v>0.73507578165806942</v>
      </c>
      <c r="G22" s="53">
        <f>G23+G31+G35+G45</f>
        <v>21331072828.539997</v>
      </c>
      <c r="H22" s="14">
        <f t="shared" si="0"/>
        <v>0.22362371551473262</v>
      </c>
    </row>
    <row r="23" spans="1:8" ht="30" customHeight="1" x14ac:dyDescent="0.2">
      <c r="A23" s="48">
        <v>1</v>
      </c>
      <c r="B23" s="57" t="s">
        <v>26</v>
      </c>
      <c r="C23" s="58"/>
      <c r="D23" s="20">
        <f>SUM(D24:D30)</f>
        <v>36111014664.099998</v>
      </c>
      <c r="E23" s="21">
        <f>SUM(E24:E30)</f>
        <v>25129013205.510002</v>
      </c>
      <c r="F23" s="28">
        <f t="shared" si="1"/>
        <v>0.69588222428134028</v>
      </c>
      <c r="G23" s="22">
        <f>SUM(G24:G30)</f>
        <v>3257715588</v>
      </c>
      <c r="H23" s="28">
        <f t="shared" si="0"/>
        <v>9.0213903383852559E-2</v>
      </c>
    </row>
    <row r="24" spans="1:8" ht="66" customHeight="1" x14ac:dyDescent="0.2">
      <c r="A24" s="23">
        <f>A21+1</f>
        <v>14</v>
      </c>
      <c r="B24" s="49">
        <v>2020003630017</v>
      </c>
      <c r="C24" s="54" t="s">
        <v>27</v>
      </c>
      <c r="D24" s="59">
        <v>82327300</v>
      </c>
      <c r="E24" s="27">
        <v>24050000</v>
      </c>
      <c r="F24" s="28">
        <f t="shared" si="1"/>
        <v>0.29212667001104131</v>
      </c>
      <c r="G24" s="29">
        <f>'[1]SGTO POAI 2023 NOV-DIC'!BH26</f>
        <v>24050000</v>
      </c>
      <c r="H24" s="16">
        <f t="shared" si="0"/>
        <v>0.29212667001104131</v>
      </c>
    </row>
    <row r="25" spans="1:8" ht="66" customHeight="1" x14ac:dyDescent="0.2">
      <c r="A25" s="30">
        <f>A24+1</f>
        <v>15</v>
      </c>
      <c r="B25" s="33">
        <v>2020003630050</v>
      </c>
      <c r="C25" s="34" t="s">
        <v>28</v>
      </c>
      <c r="D25" s="59">
        <v>3207024296</v>
      </c>
      <c r="E25" s="27">
        <v>2662167584.1099997</v>
      </c>
      <c r="F25" s="16">
        <f t="shared" si="1"/>
        <v>0.83010521230862533</v>
      </c>
      <c r="G25" s="29">
        <f>'[1]SGTO POAI 2023 NOV-DIC'!BH27</f>
        <v>2069830190.3099999</v>
      </c>
      <c r="H25" s="16">
        <f t="shared" si="0"/>
        <v>0.64540521033520726</v>
      </c>
    </row>
    <row r="26" spans="1:8" ht="66" customHeight="1" x14ac:dyDescent="0.2">
      <c r="A26" s="30">
        <f>A25+1</f>
        <v>16</v>
      </c>
      <c r="B26" s="33">
        <v>2021003630001</v>
      </c>
      <c r="C26" s="34" t="s">
        <v>29</v>
      </c>
      <c r="D26" s="59">
        <v>73966912</v>
      </c>
      <c r="E26" s="27">
        <v>30175000</v>
      </c>
      <c r="F26" s="16">
        <f t="shared" si="1"/>
        <v>0.40795268024708131</v>
      </c>
      <c r="G26" s="29">
        <f>'[1]SGTO POAI 2023 NOV-DIC'!BH28</f>
        <v>30175000</v>
      </c>
      <c r="H26" s="16">
        <f t="shared" si="0"/>
        <v>0.40795268024708131</v>
      </c>
    </row>
    <row r="27" spans="1:8" ht="66" customHeight="1" x14ac:dyDescent="0.2">
      <c r="A27" s="30">
        <f>A26+1</f>
        <v>17</v>
      </c>
      <c r="B27" s="33">
        <v>2021003630017</v>
      </c>
      <c r="C27" s="34" t="s">
        <v>30</v>
      </c>
      <c r="D27" s="59">
        <v>1700000000</v>
      </c>
      <c r="E27" s="27">
        <v>0</v>
      </c>
      <c r="F27" s="16">
        <f t="shared" si="1"/>
        <v>0</v>
      </c>
      <c r="G27" s="29">
        <f>'[1]SGTO POAI 2023 NOV-DIC'!BH29</f>
        <v>0</v>
      </c>
      <c r="H27" s="16">
        <f t="shared" si="0"/>
        <v>0</v>
      </c>
    </row>
    <row r="28" spans="1:8" ht="66" customHeight="1" x14ac:dyDescent="0.2">
      <c r="A28" s="30">
        <f>A27+1</f>
        <v>18</v>
      </c>
      <c r="B28" s="33">
        <v>2022003630007</v>
      </c>
      <c r="C28" s="34" t="s">
        <v>31</v>
      </c>
      <c r="D28" s="59">
        <v>3179932867</v>
      </c>
      <c r="E28" s="27">
        <v>3049428918</v>
      </c>
      <c r="F28" s="16">
        <f t="shared" si="1"/>
        <v>0.9589601559346379</v>
      </c>
      <c r="G28" s="29">
        <f>'[1]SGTO POAI 2023 NOV-DIC'!BH30</f>
        <v>0</v>
      </c>
      <c r="H28" s="16">
        <f t="shared" si="0"/>
        <v>0</v>
      </c>
    </row>
    <row r="29" spans="1:8" ht="66" customHeight="1" x14ac:dyDescent="0.2">
      <c r="A29" s="30">
        <f>A28+1</f>
        <v>19</v>
      </c>
      <c r="B29" s="33">
        <v>2020003630052</v>
      </c>
      <c r="C29" s="34" t="s">
        <v>32</v>
      </c>
      <c r="D29" s="59">
        <v>6255563289.1000004</v>
      </c>
      <c r="E29" s="27">
        <v>3277592443.4000001</v>
      </c>
      <c r="F29" s="16">
        <f t="shared" si="1"/>
        <v>0.5239484107068404</v>
      </c>
      <c r="G29" s="29">
        <f>'[1]SGTO POAI 2023 NOV-DIC'!BH31</f>
        <v>1133660397.6900001</v>
      </c>
      <c r="H29" s="16">
        <f t="shared" si="0"/>
        <v>0.18122435107727955</v>
      </c>
    </row>
    <row r="30" spans="1:8" ht="66" customHeight="1" x14ac:dyDescent="0.2">
      <c r="A30" s="55">
        <f>A29+1</f>
        <v>20</v>
      </c>
      <c r="B30" s="50">
        <v>2023003630002</v>
      </c>
      <c r="C30" s="56" t="s">
        <v>33</v>
      </c>
      <c r="D30" s="59">
        <v>21612200000</v>
      </c>
      <c r="E30" s="27">
        <v>16085599260</v>
      </c>
      <c r="F30" s="41">
        <f t="shared" si="1"/>
        <v>0.744283287217405</v>
      </c>
      <c r="G30" s="42">
        <f>'[1]SGTO POAI 2023 NOV-DIC'!BH52</f>
        <v>0</v>
      </c>
      <c r="H30" s="16"/>
    </row>
    <row r="31" spans="1:8" ht="30" customHeight="1" x14ac:dyDescent="0.2">
      <c r="A31" s="61">
        <v>2</v>
      </c>
      <c r="B31" s="62" t="s">
        <v>34</v>
      </c>
      <c r="C31" s="62"/>
      <c r="D31" s="63">
        <f>SUM(D32:D34)</f>
        <v>441000000</v>
      </c>
      <c r="E31" s="64">
        <f>SUM(E32:E34)</f>
        <v>430900000</v>
      </c>
      <c r="F31" s="16">
        <f t="shared" si="1"/>
        <v>0.97709750566893427</v>
      </c>
      <c r="G31" s="65">
        <f>SUM(G32:G34)</f>
        <v>430900000</v>
      </c>
      <c r="H31" s="16">
        <f t="shared" ref="H31:H43" si="3">G31/D31</f>
        <v>0.97709750566893427</v>
      </c>
    </row>
    <row r="32" spans="1:8" ht="39.75" customHeight="1" x14ac:dyDescent="0.2">
      <c r="A32" s="23">
        <f>A30+1</f>
        <v>21</v>
      </c>
      <c r="B32" s="49">
        <v>2021003630018</v>
      </c>
      <c r="C32" s="54" t="s">
        <v>35</v>
      </c>
      <c r="D32" s="59">
        <v>1000000</v>
      </c>
      <c r="E32" s="27">
        <v>0</v>
      </c>
      <c r="F32" s="28">
        <f t="shared" si="1"/>
        <v>0</v>
      </c>
      <c r="G32" s="29">
        <v>0</v>
      </c>
      <c r="H32" s="16">
        <f t="shared" si="3"/>
        <v>0</v>
      </c>
    </row>
    <row r="33" spans="1:8" ht="66" customHeight="1" x14ac:dyDescent="0.2">
      <c r="A33" s="23">
        <f>A32+1</f>
        <v>22</v>
      </c>
      <c r="B33" s="49">
        <v>2021003630019</v>
      </c>
      <c r="C33" s="54" t="s">
        <v>36</v>
      </c>
      <c r="D33" s="59">
        <v>40000000</v>
      </c>
      <c r="E33" s="27">
        <v>30900000</v>
      </c>
      <c r="F33" s="16">
        <f t="shared" si="1"/>
        <v>0.77249999999999996</v>
      </c>
      <c r="G33" s="29">
        <v>30900000</v>
      </c>
      <c r="H33" s="16">
        <f t="shared" si="3"/>
        <v>0.77249999999999996</v>
      </c>
    </row>
    <row r="34" spans="1:8" ht="66" customHeight="1" x14ac:dyDescent="0.2">
      <c r="A34" s="23">
        <f>A33+1</f>
        <v>23</v>
      </c>
      <c r="B34" s="49">
        <v>2023003630004</v>
      </c>
      <c r="C34" s="54" t="s">
        <v>37</v>
      </c>
      <c r="D34" s="59">
        <v>400000000</v>
      </c>
      <c r="E34" s="27">
        <v>400000000</v>
      </c>
      <c r="F34" s="41">
        <f t="shared" si="1"/>
        <v>1</v>
      </c>
      <c r="G34" s="42">
        <v>400000000</v>
      </c>
      <c r="H34" s="16">
        <f t="shared" si="3"/>
        <v>1</v>
      </c>
    </row>
    <row r="35" spans="1:8" ht="28.5" customHeight="1" x14ac:dyDescent="0.2">
      <c r="A35" s="61">
        <v>3</v>
      </c>
      <c r="B35" s="62" t="s">
        <v>38</v>
      </c>
      <c r="C35" s="62"/>
      <c r="D35" s="63">
        <f>SUM(D36:D44)</f>
        <v>57638606135.709991</v>
      </c>
      <c r="E35" s="64">
        <f>SUM(E36:E44)</f>
        <v>43669770558.099998</v>
      </c>
      <c r="F35" s="16">
        <f t="shared" si="1"/>
        <v>0.75764792880798681</v>
      </c>
      <c r="G35" s="65">
        <f>SUM(G36:G44)</f>
        <v>16808673314.74</v>
      </c>
      <c r="H35" s="16">
        <f t="shared" si="3"/>
        <v>0.29162178688297924</v>
      </c>
    </row>
    <row r="36" spans="1:8" ht="66" customHeight="1" x14ac:dyDescent="0.2">
      <c r="A36" s="30">
        <f>A34+1</f>
        <v>24</v>
      </c>
      <c r="B36" s="33">
        <v>2020003630053</v>
      </c>
      <c r="C36" s="34" t="s">
        <v>39</v>
      </c>
      <c r="D36" s="59">
        <v>34119173645.869999</v>
      </c>
      <c r="E36" s="27">
        <v>24023046081.52</v>
      </c>
      <c r="F36" s="28">
        <f t="shared" si="1"/>
        <v>0.70409225999610048</v>
      </c>
      <c r="G36" s="29">
        <v>2697244930.0100002</v>
      </c>
      <c r="H36" s="16">
        <f t="shared" si="3"/>
        <v>7.905364174423643E-2</v>
      </c>
    </row>
    <row r="37" spans="1:8" ht="66" customHeight="1" x14ac:dyDescent="0.2">
      <c r="A37" s="30">
        <f t="shared" ref="A37:A44" si="4">A36+1</f>
        <v>25</v>
      </c>
      <c r="B37" s="33">
        <v>2018000040059</v>
      </c>
      <c r="C37" s="34" t="s">
        <v>40</v>
      </c>
      <c r="D37" s="59">
        <v>6536661612</v>
      </c>
      <c r="E37" s="27">
        <v>6536661612</v>
      </c>
      <c r="F37" s="16">
        <f t="shared" si="1"/>
        <v>1</v>
      </c>
      <c r="G37" s="29">
        <v>5145935029.4799995</v>
      </c>
      <c r="H37" s="16">
        <f t="shared" si="3"/>
        <v>0.78724207170722971</v>
      </c>
    </row>
    <row r="38" spans="1:8" ht="66" customHeight="1" x14ac:dyDescent="0.2">
      <c r="A38" s="30">
        <f t="shared" si="4"/>
        <v>26</v>
      </c>
      <c r="B38" s="33">
        <v>2022003630010</v>
      </c>
      <c r="C38" s="34" t="s">
        <v>41</v>
      </c>
      <c r="D38" s="59">
        <v>9133426135</v>
      </c>
      <c r="E38" s="27">
        <v>6059439946.3299999</v>
      </c>
      <c r="F38" s="16">
        <f t="shared" si="1"/>
        <v>0.66343558887609044</v>
      </c>
      <c r="G38" s="29">
        <v>3634930665</v>
      </c>
      <c r="H38" s="16">
        <f t="shared" si="3"/>
        <v>0.39798106551392176</v>
      </c>
    </row>
    <row r="39" spans="1:8" ht="66" customHeight="1" x14ac:dyDescent="0.2">
      <c r="A39" s="30">
        <f t="shared" si="4"/>
        <v>27</v>
      </c>
      <c r="B39" s="33">
        <v>2020003630054</v>
      </c>
      <c r="C39" s="34" t="s">
        <v>42</v>
      </c>
      <c r="D39" s="59">
        <v>152514047</v>
      </c>
      <c r="E39" s="27">
        <v>112338687</v>
      </c>
      <c r="F39" s="16">
        <f t="shared" si="1"/>
        <v>0.73657928046457255</v>
      </c>
      <c r="G39" s="29">
        <v>106400000</v>
      </c>
      <c r="H39" s="16">
        <f t="shared" si="3"/>
        <v>0.697640657322535</v>
      </c>
    </row>
    <row r="40" spans="1:8" ht="66" customHeight="1" x14ac:dyDescent="0.2">
      <c r="A40" s="30">
        <f t="shared" si="4"/>
        <v>28</v>
      </c>
      <c r="B40" s="33">
        <v>2021003630004</v>
      </c>
      <c r="C40" s="34" t="s">
        <v>43</v>
      </c>
      <c r="D40" s="59">
        <v>735000000</v>
      </c>
      <c r="E40" s="27">
        <v>693500000</v>
      </c>
      <c r="F40" s="16">
        <f t="shared" si="1"/>
        <v>0.94353741496598642</v>
      </c>
      <c r="G40" s="29">
        <v>10500000</v>
      </c>
      <c r="H40" s="16">
        <f t="shared" si="3"/>
        <v>1.4285714285714285E-2</v>
      </c>
    </row>
    <row r="41" spans="1:8" ht="66" customHeight="1" x14ac:dyDescent="0.2">
      <c r="A41" s="30">
        <f t="shared" si="4"/>
        <v>29</v>
      </c>
      <c r="B41" s="33">
        <v>2021003630002</v>
      </c>
      <c r="C41" s="34" t="s">
        <v>44</v>
      </c>
      <c r="D41" s="59">
        <v>1105000000</v>
      </c>
      <c r="E41" s="27">
        <v>837433696</v>
      </c>
      <c r="F41" s="16">
        <f t="shared" si="1"/>
        <v>0.75785854841628963</v>
      </c>
      <c r="G41" s="29">
        <v>94257000</v>
      </c>
      <c r="H41" s="16">
        <f t="shared" si="3"/>
        <v>8.5300452488687784E-2</v>
      </c>
    </row>
    <row r="42" spans="1:8" ht="66" customHeight="1" x14ac:dyDescent="0.2">
      <c r="A42" s="30">
        <f t="shared" si="4"/>
        <v>30</v>
      </c>
      <c r="B42" s="33">
        <v>2020003630057</v>
      </c>
      <c r="C42" s="34" t="s">
        <v>45</v>
      </c>
      <c r="D42" s="59">
        <v>350000000</v>
      </c>
      <c r="E42" s="27">
        <v>350000000</v>
      </c>
      <c r="F42" s="16">
        <f t="shared" si="1"/>
        <v>1</v>
      </c>
      <c r="G42" s="29">
        <v>350000000</v>
      </c>
      <c r="H42" s="16">
        <f t="shared" si="3"/>
        <v>1</v>
      </c>
    </row>
    <row r="43" spans="1:8" ht="66" customHeight="1" x14ac:dyDescent="0.2">
      <c r="A43" s="30">
        <f t="shared" si="4"/>
        <v>31</v>
      </c>
      <c r="B43" s="33">
        <v>2020003630014</v>
      </c>
      <c r="C43" s="32" t="s">
        <v>46</v>
      </c>
      <c r="D43" s="59">
        <v>5216830695.8400002</v>
      </c>
      <c r="E43" s="27">
        <v>4769405690.25</v>
      </c>
      <c r="F43" s="16">
        <f t="shared" si="1"/>
        <v>0.91423432507656699</v>
      </c>
      <c r="G43" s="29">
        <v>4769405690.25</v>
      </c>
      <c r="H43" s="16">
        <f t="shared" si="3"/>
        <v>0.91423432507656699</v>
      </c>
    </row>
    <row r="44" spans="1:8" ht="66" customHeight="1" x14ac:dyDescent="0.2">
      <c r="A44" s="30">
        <f t="shared" si="4"/>
        <v>32</v>
      </c>
      <c r="B44" s="33">
        <v>2022003630009</v>
      </c>
      <c r="C44" s="32" t="s">
        <v>47</v>
      </c>
      <c r="D44" s="59">
        <v>290000000</v>
      </c>
      <c r="E44" s="27">
        <v>287944845</v>
      </c>
      <c r="F44" s="41">
        <f t="shared" si="1"/>
        <v>0.99291325862068969</v>
      </c>
      <c r="G44" s="42">
        <v>0</v>
      </c>
      <c r="H44" s="16"/>
    </row>
    <row r="45" spans="1:8" ht="28.5" customHeight="1" x14ac:dyDescent="0.2">
      <c r="A45" s="61">
        <v>4</v>
      </c>
      <c r="B45" s="62" t="s">
        <v>9</v>
      </c>
      <c r="C45" s="62"/>
      <c r="D45" s="63">
        <f>SUM(D46:D48)</f>
        <v>1197620020</v>
      </c>
      <c r="E45" s="64">
        <f>SUM(E46:E48)</f>
        <v>887901918</v>
      </c>
      <c r="F45" s="16">
        <f t="shared" si="1"/>
        <v>0.74138867351265558</v>
      </c>
      <c r="G45" s="65">
        <f>SUM(G46:G48)</f>
        <v>833783925.79999995</v>
      </c>
      <c r="H45" s="16">
        <f t="shared" ref="H45:H108" si="5">G45/D45</f>
        <v>0.69620072466724459</v>
      </c>
    </row>
    <row r="46" spans="1:8" ht="66" customHeight="1" x14ac:dyDescent="0.2">
      <c r="A46" s="30">
        <f>A44+1</f>
        <v>33</v>
      </c>
      <c r="B46" s="33">
        <v>2021003630003</v>
      </c>
      <c r="C46" s="34" t="s">
        <v>48</v>
      </c>
      <c r="D46" s="59">
        <v>573000000</v>
      </c>
      <c r="E46" s="27">
        <v>313487078</v>
      </c>
      <c r="F46" s="28">
        <f t="shared" si="1"/>
        <v>0.54709786736474697</v>
      </c>
      <c r="G46" s="29">
        <v>262759995.80000001</v>
      </c>
      <c r="H46" s="16">
        <f t="shared" si="5"/>
        <v>0.45856892809773125</v>
      </c>
    </row>
    <row r="47" spans="1:8" ht="66" customHeight="1" x14ac:dyDescent="0.2">
      <c r="A47" s="55">
        <f>A46+1</f>
        <v>34</v>
      </c>
      <c r="B47" s="50">
        <v>2022003630008</v>
      </c>
      <c r="C47" s="56" t="s">
        <v>49</v>
      </c>
      <c r="D47" s="59">
        <v>499979386</v>
      </c>
      <c r="E47" s="27">
        <v>458696637</v>
      </c>
      <c r="F47" s="16">
        <f t="shared" si="1"/>
        <v>0.9174310978493021</v>
      </c>
      <c r="G47" s="29">
        <v>458696637</v>
      </c>
      <c r="H47" s="16">
        <f t="shared" si="5"/>
        <v>0.9174310978493021</v>
      </c>
    </row>
    <row r="48" spans="1:8" ht="66" customHeight="1" thickBot="1" x14ac:dyDescent="0.25">
      <c r="A48" s="55">
        <f>A47+1</f>
        <v>35</v>
      </c>
      <c r="B48" s="50">
        <v>2021003630006</v>
      </c>
      <c r="C48" s="56" t="s">
        <v>50</v>
      </c>
      <c r="D48" s="66">
        <v>124640634</v>
      </c>
      <c r="E48" s="40">
        <v>115718203</v>
      </c>
      <c r="F48" s="41">
        <f t="shared" si="1"/>
        <v>0.92841474955912051</v>
      </c>
      <c r="G48" s="29">
        <v>112327293</v>
      </c>
      <c r="H48" s="41">
        <f t="shared" si="5"/>
        <v>0.90120925572313759</v>
      </c>
    </row>
    <row r="49" spans="1:8" ht="30" customHeight="1" thickBot="1" x14ac:dyDescent="0.25">
      <c r="A49" s="43" t="s">
        <v>51</v>
      </c>
      <c r="B49" s="44"/>
      <c r="C49" s="45"/>
      <c r="D49" s="52">
        <f>D50+D59+D62</f>
        <v>9959166049.1399994</v>
      </c>
      <c r="E49" s="46">
        <f>E50+E59+E62</f>
        <v>5606159704.3500004</v>
      </c>
      <c r="F49" s="14">
        <f t="shared" si="1"/>
        <v>0.5629145730363746</v>
      </c>
      <c r="G49" s="53">
        <f>G50+G59+G62</f>
        <v>5606159704.3500004</v>
      </c>
      <c r="H49" s="14">
        <f t="shared" si="5"/>
        <v>0.5629145730363746</v>
      </c>
    </row>
    <row r="50" spans="1:8" ht="30" customHeight="1" x14ac:dyDescent="0.2">
      <c r="A50" s="48">
        <v>1</v>
      </c>
      <c r="B50" s="57" t="s">
        <v>26</v>
      </c>
      <c r="C50" s="58"/>
      <c r="D50" s="20">
        <f>SUM(D51:D58)</f>
        <v>8332237735.1399994</v>
      </c>
      <c r="E50" s="21">
        <f>SUM(E51:E58)</f>
        <v>4150123787.3499999</v>
      </c>
      <c r="F50" s="28">
        <f t="shared" si="1"/>
        <v>0.49808033799221274</v>
      </c>
      <c r="G50" s="22">
        <f>SUM(G51:G58)</f>
        <v>4150123787.3499999</v>
      </c>
      <c r="H50" s="28">
        <f t="shared" si="5"/>
        <v>0.49808033799221274</v>
      </c>
    </row>
    <row r="51" spans="1:8" ht="66" customHeight="1" x14ac:dyDescent="0.2">
      <c r="A51" s="23">
        <f>A48+1</f>
        <v>36</v>
      </c>
      <c r="B51" s="49">
        <v>2020003630060</v>
      </c>
      <c r="C51" s="25" t="s">
        <v>52</v>
      </c>
      <c r="D51" s="26">
        <v>169255000</v>
      </c>
      <c r="E51" s="27">
        <v>167514499</v>
      </c>
      <c r="F51" s="16">
        <f t="shared" si="1"/>
        <v>0.9897166937461227</v>
      </c>
      <c r="G51" s="29">
        <v>167514499</v>
      </c>
      <c r="H51" s="16">
        <f t="shared" si="5"/>
        <v>0.9897166937461227</v>
      </c>
    </row>
    <row r="52" spans="1:8" ht="66" customHeight="1" x14ac:dyDescent="0.2">
      <c r="A52" s="30">
        <f>A51+1</f>
        <v>37</v>
      </c>
      <c r="B52" s="33">
        <v>2020003630061</v>
      </c>
      <c r="C52" s="32" t="s">
        <v>53</v>
      </c>
      <c r="D52" s="26">
        <v>67000000</v>
      </c>
      <c r="E52" s="27">
        <v>67000000</v>
      </c>
      <c r="F52" s="16">
        <f t="shared" si="1"/>
        <v>1</v>
      </c>
      <c r="G52" s="29">
        <v>67000000</v>
      </c>
      <c r="H52" s="16">
        <f t="shared" si="5"/>
        <v>1</v>
      </c>
    </row>
    <row r="53" spans="1:8" ht="66" customHeight="1" x14ac:dyDescent="0.2">
      <c r="A53" s="30">
        <f t="shared" ref="A53:A64" si="6">A52+1</f>
        <v>38</v>
      </c>
      <c r="B53" s="33">
        <v>2020003630062</v>
      </c>
      <c r="C53" s="32" t="s">
        <v>54</v>
      </c>
      <c r="D53" s="26">
        <v>67000000</v>
      </c>
      <c r="E53" s="27">
        <v>66893333</v>
      </c>
      <c r="F53" s="16">
        <f t="shared" si="1"/>
        <v>0.99840795522388059</v>
      </c>
      <c r="G53" s="29">
        <v>66893333</v>
      </c>
      <c r="H53" s="16">
        <f t="shared" si="5"/>
        <v>0.99840795522388059</v>
      </c>
    </row>
    <row r="54" spans="1:8" ht="66" customHeight="1" x14ac:dyDescent="0.2">
      <c r="A54" s="30">
        <f t="shared" si="6"/>
        <v>39</v>
      </c>
      <c r="B54" s="33">
        <v>2020003630063</v>
      </c>
      <c r="C54" s="34" t="s">
        <v>55</v>
      </c>
      <c r="D54" s="26">
        <v>118089677</v>
      </c>
      <c r="E54" s="27">
        <v>117874677</v>
      </c>
      <c r="F54" s="16">
        <f t="shared" si="1"/>
        <v>0.99817934974959754</v>
      </c>
      <c r="G54" s="29">
        <v>117874677</v>
      </c>
      <c r="H54" s="16">
        <f t="shared" si="5"/>
        <v>0.99817934974959754</v>
      </c>
    </row>
    <row r="55" spans="1:8" ht="66" customHeight="1" x14ac:dyDescent="0.2">
      <c r="A55" s="30">
        <f t="shared" si="6"/>
        <v>40</v>
      </c>
      <c r="B55" s="33">
        <v>2020003630064</v>
      </c>
      <c r="C55" s="34" t="s">
        <v>56</v>
      </c>
      <c r="D55" s="26">
        <v>497116497</v>
      </c>
      <c r="E55" s="27">
        <v>481317866</v>
      </c>
      <c r="F55" s="16">
        <f t="shared" si="1"/>
        <v>0.96821945943186027</v>
      </c>
      <c r="G55" s="29">
        <v>481317866</v>
      </c>
      <c r="H55" s="16">
        <f t="shared" si="5"/>
        <v>0.96821945943186027</v>
      </c>
    </row>
    <row r="56" spans="1:8" ht="66" customHeight="1" x14ac:dyDescent="0.2">
      <c r="A56" s="30">
        <f t="shared" si="6"/>
        <v>41</v>
      </c>
      <c r="B56" s="33">
        <v>2020003630065</v>
      </c>
      <c r="C56" s="34" t="s">
        <v>57</v>
      </c>
      <c r="D56" s="26">
        <v>35500000</v>
      </c>
      <c r="E56" s="27">
        <v>34983333</v>
      </c>
      <c r="F56" s="16">
        <f t="shared" si="1"/>
        <v>0.98544600000000004</v>
      </c>
      <c r="G56" s="29">
        <v>34983333</v>
      </c>
      <c r="H56" s="16">
        <f t="shared" si="5"/>
        <v>0.98544600000000004</v>
      </c>
    </row>
    <row r="57" spans="1:8" ht="66" customHeight="1" x14ac:dyDescent="0.2">
      <c r="A57" s="30">
        <f t="shared" si="6"/>
        <v>42</v>
      </c>
      <c r="B57" s="33">
        <v>2020003630066</v>
      </c>
      <c r="C57" s="34" t="s">
        <v>58</v>
      </c>
      <c r="D57" s="26">
        <v>7293276561.1399994</v>
      </c>
      <c r="E57" s="27">
        <v>3130446746.3499999</v>
      </c>
      <c r="F57" s="16">
        <f t="shared" si="1"/>
        <v>0.42922364455910406</v>
      </c>
      <c r="G57" s="29">
        <v>3130446746.3499999</v>
      </c>
      <c r="H57" s="16">
        <f t="shared" si="5"/>
        <v>0.42922364455910406</v>
      </c>
    </row>
    <row r="58" spans="1:8" ht="53.25" customHeight="1" x14ac:dyDescent="0.2">
      <c r="A58" s="30">
        <f>A57+1</f>
        <v>43</v>
      </c>
      <c r="B58" s="33">
        <v>2020003630068</v>
      </c>
      <c r="C58" s="34" t="s">
        <v>59</v>
      </c>
      <c r="D58" s="26">
        <v>85000000</v>
      </c>
      <c r="E58" s="27">
        <v>84093333</v>
      </c>
      <c r="F58" s="16">
        <f t="shared" si="1"/>
        <v>0.98933332941176466</v>
      </c>
      <c r="G58" s="29">
        <v>84093333</v>
      </c>
      <c r="H58" s="16">
        <f t="shared" si="5"/>
        <v>0.98933332941176466</v>
      </c>
    </row>
    <row r="59" spans="1:8" ht="36" customHeight="1" x14ac:dyDescent="0.2">
      <c r="A59" s="61">
        <v>3</v>
      </c>
      <c r="B59" s="62" t="s">
        <v>38</v>
      </c>
      <c r="C59" s="62"/>
      <c r="D59" s="63">
        <f>SUM(D60:D61)</f>
        <v>838661482</v>
      </c>
      <c r="E59" s="64">
        <f>SUM(E60:E61)</f>
        <v>694406033</v>
      </c>
      <c r="F59" s="16">
        <f t="shared" si="1"/>
        <v>0.82799323434291217</v>
      </c>
      <c r="G59" s="65">
        <f>SUM(G60:G61)</f>
        <v>694406033</v>
      </c>
      <c r="H59" s="16">
        <f t="shared" si="5"/>
        <v>0.82799323434291217</v>
      </c>
    </row>
    <row r="60" spans="1:8" ht="66" customHeight="1" x14ac:dyDescent="0.2">
      <c r="A60" s="30">
        <f>A58+1</f>
        <v>44</v>
      </c>
      <c r="B60" s="33">
        <v>2020003630069</v>
      </c>
      <c r="C60" s="34" t="s">
        <v>60</v>
      </c>
      <c r="D60" s="26">
        <v>144630832</v>
      </c>
      <c r="E60" s="27">
        <v>143829165</v>
      </c>
      <c r="F60" s="16">
        <f t="shared" si="1"/>
        <v>0.99445715004944446</v>
      </c>
      <c r="G60" s="29">
        <v>143829165</v>
      </c>
      <c r="H60" s="16">
        <f t="shared" si="5"/>
        <v>0.99445715004944446</v>
      </c>
    </row>
    <row r="61" spans="1:8" ht="66" customHeight="1" x14ac:dyDescent="0.2">
      <c r="A61" s="30">
        <f t="shared" si="6"/>
        <v>45</v>
      </c>
      <c r="B61" s="33">
        <v>2020003630070</v>
      </c>
      <c r="C61" s="34" t="s">
        <v>61</v>
      </c>
      <c r="D61" s="26">
        <v>694030650</v>
      </c>
      <c r="E61" s="27">
        <v>550576868</v>
      </c>
      <c r="F61" s="16">
        <f t="shared" si="1"/>
        <v>0.79330339085168644</v>
      </c>
      <c r="G61" s="29">
        <v>550576868</v>
      </c>
      <c r="H61" s="16">
        <f t="shared" si="5"/>
        <v>0.79330339085168644</v>
      </c>
    </row>
    <row r="62" spans="1:8" ht="31.5" customHeight="1" x14ac:dyDescent="0.2">
      <c r="A62" s="61">
        <v>4</v>
      </c>
      <c r="B62" s="62" t="s">
        <v>9</v>
      </c>
      <c r="C62" s="62"/>
      <c r="D62" s="63">
        <f>SUM(D63:D64)</f>
        <v>788266832</v>
      </c>
      <c r="E62" s="64">
        <f>SUM(E63:E64)</f>
        <v>761629884</v>
      </c>
      <c r="F62" s="16">
        <f t="shared" si="1"/>
        <v>0.96620820904969906</v>
      </c>
      <c r="G62" s="65">
        <f>SUM(G63:G64)</f>
        <v>761629884</v>
      </c>
      <c r="H62" s="16">
        <f t="shared" si="5"/>
        <v>0.96620820904969906</v>
      </c>
    </row>
    <row r="63" spans="1:8" ht="66" customHeight="1" x14ac:dyDescent="0.2">
      <c r="A63" s="30">
        <f>A61+1</f>
        <v>46</v>
      </c>
      <c r="B63" s="33">
        <v>2020003630067</v>
      </c>
      <c r="C63" s="32" t="s">
        <v>62</v>
      </c>
      <c r="D63" s="26">
        <v>147930499</v>
      </c>
      <c r="E63" s="27">
        <v>141805665</v>
      </c>
      <c r="F63" s="16">
        <f t="shared" si="1"/>
        <v>0.95859654336730116</v>
      </c>
      <c r="G63" s="29">
        <v>141805665</v>
      </c>
      <c r="H63" s="16">
        <f t="shared" si="5"/>
        <v>0.95859654336730116</v>
      </c>
    </row>
    <row r="64" spans="1:8" ht="66" customHeight="1" thickBot="1" x14ac:dyDescent="0.25">
      <c r="A64" s="55">
        <f t="shared" si="6"/>
        <v>47</v>
      </c>
      <c r="B64" s="50">
        <v>2020003630071</v>
      </c>
      <c r="C64" s="51" t="s">
        <v>63</v>
      </c>
      <c r="D64" s="39">
        <v>640336333</v>
      </c>
      <c r="E64" s="40">
        <v>619824219</v>
      </c>
      <c r="F64" s="41">
        <f t="shared" si="1"/>
        <v>0.96796665604792409</v>
      </c>
      <c r="G64" s="29">
        <v>619824219</v>
      </c>
      <c r="H64" s="41">
        <f t="shared" si="5"/>
        <v>0.96796665604792409</v>
      </c>
    </row>
    <row r="65" spans="1:8" ht="30" customHeight="1" thickBot="1" x14ac:dyDescent="0.25">
      <c r="A65" s="43" t="s">
        <v>64</v>
      </c>
      <c r="B65" s="44"/>
      <c r="C65" s="45"/>
      <c r="D65" s="52">
        <f>D66</f>
        <v>4901071565.04</v>
      </c>
      <c r="E65" s="46">
        <f>E66</f>
        <v>4614573853.3000002</v>
      </c>
      <c r="F65" s="14">
        <f t="shared" si="1"/>
        <v>0.94154386281897484</v>
      </c>
      <c r="G65" s="53">
        <f>G66</f>
        <v>4539496197.1700001</v>
      </c>
      <c r="H65" s="14">
        <f t="shared" si="5"/>
        <v>0.92622524215945645</v>
      </c>
    </row>
    <row r="66" spans="1:8" ht="30" customHeight="1" x14ac:dyDescent="0.2">
      <c r="A66" s="48">
        <v>1</v>
      </c>
      <c r="B66" s="57" t="s">
        <v>26</v>
      </c>
      <c r="C66" s="58"/>
      <c r="D66" s="20">
        <f>SUM(D67:D70)</f>
        <v>4901071565.04</v>
      </c>
      <c r="E66" s="21">
        <f>SUM(E67:E70)</f>
        <v>4614573853.3000002</v>
      </c>
      <c r="F66" s="28">
        <f t="shared" si="1"/>
        <v>0.94154386281897484</v>
      </c>
      <c r="G66" s="22">
        <f>SUM(G67:G70)</f>
        <v>4539496197.1700001</v>
      </c>
      <c r="H66" s="28">
        <f t="shared" si="5"/>
        <v>0.92622524215945645</v>
      </c>
    </row>
    <row r="67" spans="1:8" ht="66" customHeight="1" x14ac:dyDescent="0.2">
      <c r="A67" s="23">
        <f>A64+1</f>
        <v>48</v>
      </c>
      <c r="B67" s="49">
        <v>2020003630021</v>
      </c>
      <c r="C67" s="54" t="s">
        <v>65</v>
      </c>
      <c r="D67" s="26">
        <v>3439874526.3099999</v>
      </c>
      <c r="E67" s="27">
        <v>3307117846.3000002</v>
      </c>
      <c r="F67" s="16">
        <f t="shared" ref="F67:F130" si="7">E67/D67</f>
        <v>0.96140653416436972</v>
      </c>
      <c r="G67" s="29">
        <v>3263690190.1700001</v>
      </c>
      <c r="H67" s="16">
        <f t="shared" si="5"/>
        <v>0.94878175503424678</v>
      </c>
    </row>
    <row r="68" spans="1:8" ht="66" customHeight="1" x14ac:dyDescent="0.2">
      <c r="A68" s="30">
        <f>A67+1</f>
        <v>49</v>
      </c>
      <c r="B68" s="33">
        <v>2020003630020</v>
      </c>
      <c r="C68" s="34" t="s">
        <v>66</v>
      </c>
      <c r="D68" s="26">
        <v>774754138.18000007</v>
      </c>
      <c r="E68" s="27">
        <v>660815167</v>
      </c>
      <c r="F68" s="16">
        <f t="shared" si="7"/>
        <v>0.85293531771555586</v>
      </c>
      <c r="G68" s="29">
        <v>660815167</v>
      </c>
      <c r="H68" s="16">
        <f t="shared" si="5"/>
        <v>0.85293531771555586</v>
      </c>
    </row>
    <row r="69" spans="1:8" ht="66" customHeight="1" x14ac:dyDescent="0.2">
      <c r="A69" s="30">
        <f>A68+1</f>
        <v>50</v>
      </c>
      <c r="B69" s="33">
        <v>2020003630072</v>
      </c>
      <c r="C69" s="32" t="s">
        <v>67</v>
      </c>
      <c r="D69" s="26">
        <v>369583478.55000001</v>
      </c>
      <c r="E69" s="27">
        <v>336135507</v>
      </c>
      <c r="F69" s="16">
        <f t="shared" si="7"/>
        <v>0.90949819596582715</v>
      </c>
      <c r="G69" s="29">
        <v>336135507</v>
      </c>
      <c r="H69" s="16">
        <f t="shared" si="5"/>
        <v>0.90949819596582715</v>
      </c>
    </row>
    <row r="70" spans="1:8" ht="66" customHeight="1" thickBot="1" x14ac:dyDescent="0.25">
      <c r="A70" s="55">
        <f>A69+1</f>
        <v>51</v>
      </c>
      <c r="B70" s="50">
        <v>2020003630073</v>
      </c>
      <c r="C70" s="51" t="s">
        <v>68</v>
      </c>
      <c r="D70" s="39">
        <v>316859422</v>
      </c>
      <c r="E70" s="40">
        <v>310505333</v>
      </c>
      <c r="F70" s="41">
        <f t="shared" si="7"/>
        <v>0.97994666227725424</v>
      </c>
      <c r="G70" s="29">
        <v>278855333</v>
      </c>
      <c r="H70" s="41">
        <f t="shared" si="5"/>
        <v>0.88006009491489889</v>
      </c>
    </row>
    <row r="71" spans="1:8" ht="30" customHeight="1" thickBot="1" x14ac:dyDescent="0.25">
      <c r="A71" s="43" t="s">
        <v>69</v>
      </c>
      <c r="B71" s="44"/>
      <c r="C71" s="45"/>
      <c r="D71" s="52">
        <f>D72</f>
        <v>4131910173.9000001</v>
      </c>
      <c r="E71" s="46">
        <f>E72</f>
        <v>3610948837.3400002</v>
      </c>
      <c r="F71" s="14">
        <f t="shared" si="7"/>
        <v>0.87391755516594927</v>
      </c>
      <c r="G71" s="53">
        <f>G72</f>
        <v>3448562599.3400002</v>
      </c>
      <c r="H71" s="14">
        <f t="shared" si="5"/>
        <v>0.83461703042905055</v>
      </c>
    </row>
    <row r="72" spans="1:8" ht="30" customHeight="1" x14ac:dyDescent="0.2">
      <c r="A72" s="61">
        <v>2</v>
      </c>
      <c r="B72" s="62" t="s">
        <v>34</v>
      </c>
      <c r="C72" s="62"/>
      <c r="D72" s="67">
        <f>SUM(D73:D78)</f>
        <v>4131910173.9000001</v>
      </c>
      <c r="E72" s="21">
        <f>SUM(E73:E78)</f>
        <v>3610948837.3400002</v>
      </c>
      <c r="F72" s="28">
        <f t="shared" si="7"/>
        <v>0.87391755516594927</v>
      </c>
      <c r="G72" s="65">
        <f>SUM(G73:G78)</f>
        <v>3448562599.3400002</v>
      </c>
      <c r="H72" s="28">
        <f t="shared" si="5"/>
        <v>0.83461703042905055</v>
      </c>
    </row>
    <row r="73" spans="1:8" ht="66" customHeight="1" x14ac:dyDescent="0.2">
      <c r="A73" s="23">
        <f>A70+1</f>
        <v>52</v>
      </c>
      <c r="B73" s="49">
        <v>2020003630074</v>
      </c>
      <c r="C73" s="25" t="s">
        <v>70</v>
      </c>
      <c r="D73" s="26">
        <v>164280000</v>
      </c>
      <c r="E73" s="27">
        <v>153928117</v>
      </c>
      <c r="F73" s="16">
        <f t="shared" si="7"/>
        <v>0.93698634648161672</v>
      </c>
      <c r="G73" s="29">
        <v>153928117</v>
      </c>
      <c r="H73" s="16">
        <f t="shared" si="5"/>
        <v>0.93698634648161672</v>
      </c>
    </row>
    <row r="74" spans="1:8" ht="66" customHeight="1" x14ac:dyDescent="0.2">
      <c r="A74" s="30">
        <f>A73+1</f>
        <v>53</v>
      </c>
      <c r="B74" s="33">
        <v>2020003630075</v>
      </c>
      <c r="C74" s="34" t="s">
        <v>71</v>
      </c>
      <c r="D74" s="26">
        <v>319986739</v>
      </c>
      <c r="E74" s="27">
        <v>245171739</v>
      </c>
      <c r="F74" s="16">
        <f t="shared" si="7"/>
        <v>0.766193435909855</v>
      </c>
      <c r="G74" s="29">
        <v>245171739</v>
      </c>
      <c r="H74" s="16">
        <f t="shared" si="5"/>
        <v>0.766193435909855</v>
      </c>
    </row>
    <row r="75" spans="1:8" ht="66" customHeight="1" x14ac:dyDescent="0.2">
      <c r="A75" s="30">
        <f>A74+1</f>
        <v>54</v>
      </c>
      <c r="B75" s="33">
        <v>2020003630076</v>
      </c>
      <c r="C75" s="34" t="s">
        <v>72</v>
      </c>
      <c r="D75" s="26">
        <v>704995214</v>
      </c>
      <c r="E75" s="27">
        <v>684785210</v>
      </c>
      <c r="F75" s="16">
        <f t="shared" si="7"/>
        <v>0.97133313305017699</v>
      </c>
      <c r="G75" s="29">
        <v>678785210</v>
      </c>
      <c r="H75" s="16">
        <f t="shared" si="5"/>
        <v>0.96282243697614667</v>
      </c>
    </row>
    <row r="76" spans="1:8" ht="66" customHeight="1" x14ac:dyDescent="0.2">
      <c r="A76" s="30">
        <f>A75+1</f>
        <v>55</v>
      </c>
      <c r="B76" s="33">
        <v>2020003630077</v>
      </c>
      <c r="C76" s="32" t="s">
        <v>73</v>
      </c>
      <c r="D76" s="26">
        <v>1983693054.9000001</v>
      </c>
      <c r="E76" s="27">
        <v>1644103137.3400002</v>
      </c>
      <c r="F76" s="16">
        <f t="shared" si="7"/>
        <v>0.82880924207444029</v>
      </c>
      <c r="G76" s="29">
        <v>1559736899.3400002</v>
      </c>
      <c r="H76" s="16">
        <f t="shared" si="5"/>
        <v>0.78627935682248384</v>
      </c>
    </row>
    <row r="77" spans="1:8" ht="66" customHeight="1" x14ac:dyDescent="0.2">
      <c r="A77" s="55">
        <f>A76+1</f>
        <v>56</v>
      </c>
      <c r="B77" s="50">
        <v>2020003630078</v>
      </c>
      <c r="C77" s="51" t="s">
        <v>74</v>
      </c>
      <c r="D77" s="26">
        <v>814850166</v>
      </c>
      <c r="E77" s="27">
        <v>738855634</v>
      </c>
      <c r="F77" s="16">
        <f t="shared" si="7"/>
        <v>0.90673802967599815</v>
      </c>
      <c r="G77" s="29">
        <v>666835634</v>
      </c>
      <c r="H77" s="16">
        <f t="shared" si="5"/>
        <v>0.81835368246092988</v>
      </c>
    </row>
    <row r="78" spans="1:8" ht="66" customHeight="1" thickBot="1" x14ac:dyDescent="0.25">
      <c r="A78" s="55">
        <f>A77+1</f>
        <v>57</v>
      </c>
      <c r="B78" s="50">
        <v>2022003630013</v>
      </c>
      <c r="C78" s="51" t="s">
        <v>75</v>
      </c>
      <c r="D78" s="39">
        <v>144105000</v>
      </c>
      <c r="E78" s="40">
        <v>144105000</v>
      </c>
      <c r="F78" s="41">
        <f t="shared" si="7"/>
        <v>1</v>
      </c>
      <c r="G78" s="29">
        <v>144105000</v>
      </c>
      <c r="H78" s="41">
        <f t="shared" si="5"/>
        <v>1</v>
      </c>
    </row>
    <row r="79" spans="1:8" ht="30" customHeight="1" thickBot="1" x14ac:dyDescent="0.25">
      <c r="A79" s="43" t="s">
        <v>76</v>
      </c>
      <c r="B79" s="44"/>
      <c r="C79" s="45"/>
      <c r="D79" s="52">
        <f>D80+D93</f>
        <v>5930194939</v>
      </c>
      <c r="E79" s="46">
        <f>E80+E93</f>
        <v>3783341171.8400002</v>
      </c>
      <c r="F79" s="14">
        <f t="shared" si="7"/>
        <v>0.63797922509407079</v>
      </c>
      <c r="G79" s="53">
        <f>G80+G93</f>
        <v>3783341171.8400002</v>
      </c>
      <c r="H79" s="14">
        <f t="shared" si="5"/>
        <v>0.63797922509407079</v>
      </c>
    </row>
    <row r="80" spans="1:8" ht="30" customHeight="1" x14ac:dyDescent="0.2">
      <c r="A80" s="61">
        <v>2</v>
      </c>
      <c r="B80" s="62" t="s">
        <v>34</v>
      </c>
      <c r="C80" s="62"/>
      <c r="D80" s="67">
        <f>SUM(D81:D92)</f>
        <v>2375075666.6700001</v>
      </c>
      <c r="E80" s="21">
        <f>SUM(E81:E92)</f>
        <v>2259387784.8400002</v>
      </c>
      <c r="F80" s="28">
        <f t="shared" si="7"/>
        <v>0.95129086476971014</v>
      </c>
      <c r="G80" s="65">
        <f>SUM(G81:G92)</f>
        <v>2259387784.8400002</v>
      </c>
      <c r="H80" s="28">
        <f t="shared" si="5"/>
        <v>0.95129086476971014</v>
      </c>
    </row>
    <row r="81" spans="1:8" ht="66" customHeight="1" x14ac:dyDescent="0.2">
      <c r="A81" s="23">
        <f>A78+1</f>
        <v>58</v>
      </c>
      <c r="B81" s="49">
        <v>2020003630079</v>
      </c>
      <c r="C81" s="54" t="s">
        <v>77</v>
      </c>
      <c r="D81" s="59">
        <v>728502372</v>
      </c>
      <c r="E81" s="68">
        <v>708243875</v>
      </c>
      <c r="F81" s="16">
        <f t="shared" si="7"/>
        <v>0.97219158402410799</v>
      </c>
      <c r="G81" s="69">
        <v>708243875</v>
      </c>
      <c r="H81" s="16">
        <f t="shared" si="5"/>
        <v>0.97219158402410799</v>
      </c>
    </row>
    <row r="82" spans="1:8" ht="66" customHeight="1" x14ac:dyDescent="0.2">
      <c r="A82" s="30">
        <f>A81+1</f>
        <v>59</v>
      </c>
      <c r="B82" s="33">
        <v>2020003630023</v>
      </c>
      <c r="C82" s="34" t="s">
        <v>78</v>
      </c>
      <c r="D82" s="59">
        <v>558445000</v>
      </c>
      <c r="E82" s="68">
        <v>539995307</v>
      </c>
      <c r="F82" s="16">
        <f t="shared" si="7"/>
        <v>0.96696238125509226</v>
      </c>
      <c r="G82" s="69">
        <v>539995307</v>
      </c>
      <c r="H82" s="16">
        <f t="shared" si="5"/>
        <v>0.96696238125509226</v>
      </c>
    </row>
    <row r="83" spans="1:8" ht="66" customHeight="1" x14ac:dyDescent="0.2">
      <c r="A83" s="30">
        <f t="shared" ref="A83:A100" si="8">A82+1</f>
        <v>60</v>
      </c>
      <c r="B83" s="33">
        <v>2020003630080</v>
      </c>
      <c r="C83" s="34" t="s">
        <v>79</v>
      </c>
      <c r="D83" s="59">
        <v>147035000</v>
      </c>
      <c r="E83" s="68">
        <v>131178233</v>
      </c>
      <c r="F83" s="16">
        <f t="shared" si="7"/>
        <v>0.89215651375522831</v>
      </c>
      <c r="G83" s="69">
        <v>131178233</v>
      </c>
      <c r="H83" s="16">
        <f t="shared" si="5"/>
        <v>0.89215651375522831</v>
      </c>
    </row>
    <row r="84" spans="1:8" ht="66" customHeight="1" x14ac:dyDescent="0.2">
      <c r="A84" s="30">
        <f t="shared" si="8"/>
        <v>61</v>
      </c>
      <c r="B84" s="33">
        <v>2020003630022</v>
      </c>
      <c r="C84" s="34" t="s">
        <v>80</v>
      </c>
      <c r="D84" s="59">
        <v>151466666.67000002</v>
      </c>
      <c r="E84" s="68">
        <v>137138332</v>
      </c>
      <c r="F84" s="16">
        <f t="shared" si="7"/>
        <v>0.90540272005049716</v>
      </c>
      <c r="G84" s="69">
        <v>137138332</v>
      </c>
      <c r="H84" s="16">
        <f t="shared" si="5"/>
        <v>0.90540272005049716</v>
      </c>
    </row>
    <row r="85" spans="1:8" ht="66" customHeight="1" x14ac:dyDescent="0.2">
      <c r="A85" s="30">
        <f t="shared" si="8"/>
        <v>62</v>
      </c>
      <c r="B85" s="33">
        <v>2020003630081</v>
      </c>
      <c r="C85" s="34" t="s">
        <v>81</v>
      </c>
      <c r="D85" s="59">
        <v>39700000</v>
      </c>
      <c r="E85" s="68">
        <v>37296333</v>
      </c>
      <c r="F85" s="16">
        <f t="shared" si="7"/>
        <v>0.93945423173803522</v>
      </c>
      <c r="G85" s="69">
        <v>37296333</v>
      </c>
      <c r="H85" s="16">
        <f t="shared" si="5"/>
        <v>0.93945423173803522</v>
      </c>
    </row>
    <row r="86" spans="1:8" ht="66" customHeight="1" x14ac:dyDescent="0.2">
      <c r="A86" s="30">
        <f t="shared" si="8"/>
        <v>63</v>
      </c>
      <c r="B86" s="33">
        <v>2020003630082</v>
      </c>
      <c r="C86" s="34" t="s">
        <v>82</v>
      </c>
      <c r="D86" s="59">
        <v>61807909</v>
      </c>
      <c r="E86" s="68">
        <v>56667500</v>
      </c>
      <c r="F86" s="16">
        <f t="shared" si="7"/>
        <v>0.91683250439680786</v>
      </c>
      <c r="G86" s="69">
        <v>56667500</v>
      </c>
      <c r="H86" s="16">
        <f t="shared" si="5"/>
        <v>0.91683250439680786</v>
      </c>
    </row>
    <row r="87" spans="1:8" ht="66" customHeight="1" x14ac:dyDescent="0.2">
      <c r="A87" s="30">
        <f t="shared" si="8"/>
        <v>64</v>
      </c>
      <c r="B87" s="33">
        <v>2020003630025</v>
      </c>
      <c r="C87" s="34" t="s">
        <v>83</v>
      </c>
      <c r="D87" s="59">
        <v>162072092.67000002</v>
      </c>
      <c r="E87" s="68">
        <v>159277498.66</v>
      </c>
      <c r="F87" s="16">
        <f t="shared" si="7"/>
        <v>0.98275709306913084</v>
      </c>
      <c r="G87" s="69">
        <v>159277498.66</v>
      </c>
      <c r="H87" s="16">
        <f t="shared" si="5"/>
        <v>0.98275709306913084</v>
      </c>
    </row>
    <row r="88" spans="1:8" ht="66" customHeight="1" x14ac:dyDescent="0.2">
      <c r="A88" s="30">
        <f t="shared" si="8"/>
        <v>65</v>
      </c>
      <c r="B88" s="33">
        <v>2020003630083</v>
      </c>
      <c r="C88" s="34" t="s">
        <v>84</v>
      </c>
      <c r="D88" s="59">
        <v>106000000</v>
      </c>
      <c r="E88" s="68">
        <v>103000000</v>
      </c>
      <c r="F88" s="16">
        <f t="shared" si="7"/>
        <v>0.97169811320754718</v>
      </c>
      <c r="G88" s="69">
        <v>103000000</v>
      </c>
      <c r="H88" s="16">
        <f t="shared" si="5"/>
        <v>0.97169811320754718</v>
      </c>
    </row>
    <row r="89" spans="1:8" ht="66" customHeight="1" x14ac:dyDescent="0.2">
      <c r="A89" s="30">
        <f t="shared" si="8"/>
        <v>66</v>
      </c>
      <c r="B89" s="33">
        <v>2020003630084</v>
      </c>
      <c r="C89" s="34" t="s">
        <v>85</v>
      </c>
      <c r="D89" s="59">
        <v>72725000</v>
      </c>
      <c r="E89" s="68">
        <v>72664173</v>
      </c>
      <c r="F89" s="16">
        <f t="shared" si="7"/>
        <v>0.99916360261258164</v>
      </c>
      <c r="G89" s="69">
        <v>72664173</v>
      </c>
      <c r="H89" s="16">
        <f t="shared" si="5"/>
        <v>0.99916360261258164</v>
      </c>
    </row>
    <row r="90" spans="1:8" ht="66" customHeight="1" x14ac:dyDescent="0.2">
      <c r="A90" s="30">
        <f t="shared" si="8"/>
        <v>67</v>
      </c>
      <c r="B90" s="33">
        <v>2020003630026</v>
      </c>
      <c r="C90" s="34" t="s">
        <v>86</v>
      </c>
      <c r="D90" s="59">
        <v>83358333.329999998</v>
      </c>
      <c r="E90" s="68">
        <v>82900000</v>
      </c>
      <c r="F90" s="16">
        <f t="shared" si="7"/>
        <v>0.9945016495449166</v>
      </c>
      <c r="G90" s="69">
        <v>82900000</v>
      </c>
      <c r="H90" s="16">
        <f t="shared" si="5"/>
        <v>0.9945016495449166</v>
      </c>
    </row>
    <row r="91" spans="1:8" ht="66" customHeight="1" x14ac:dyDescent="0.2">
      <c r="A91" s="30">
        <f t="shared" si="8"/>
        <v>68</v>
      </c>
      <c r="B91" s="33">
        <v>2020003630024</v>
      </c>
      <c r="C91" s="34" t="s">
        <v>87</v>
      </c>
      <c r="D91" s="59">
        <v>142676627</v>
      </c>
      <c r="E91" s="68">
        <v>129920036.18000001</v>
      </c>
      <c r="F91" s="16">
        <f t="shared" si="7"/>
        <v>0.91059088591994819</v>
      </c>
      <c r="G91" s="69">
        <v>129920036.18000001</v>
      </c>
      <c r="H91" s="16">
        <f t="shared" si="5"/>
        <v>0.91059088591994819</v>
      </c>
    </row>
    <row r="92" spans="1:8" ht="66" customHeight="1" x14ac:dyDescent="0.2">
      <c r="A92" s="30">
        <f t="shared" si="8"/>
        <v>69</v>
      </c>
      <c r="B92" s="33">
        <v>2020003630085</v>
      </c>
      <c r="C92" s="34" t="s">
        <v>88</v>
      </c>
      <c r="D92" s="59">
        <v>121286666</v>
      </c>
      <c r="E92" s="68">
        <v>101106497</v>
      </c>
      <c r="F92" s="16">
        <f t="shared" si="7"/>
        <v>0.8336159310372997</v>
      </c>
      <c r="G92" s="69">
        <v>101106497</v>
      </c>
      <c r="H92" s="16">
        <f t="shared" si="5"/>
        <v>0.8336159310372997</v>
      </c>
    </row>
    <row r="93" spans="1:8" ht="26.25" customHeight="1" x14ac:dyDescent="0.2">
      <c r="A93" s="61">
        <v>3</v>
      </c>
      <c r="B93" s="62" t="s">
        <v>38</v>
      </c>
      <c r="C93" s="62"/>
      <c r="D93" s="63">
        <f>SUM(D94:D100)</f>
        <v>3555119272.3299999</v>
      </c>
      <c r="E93" s="64">
        <f>SUM(E94:E100)</f>
        <v>1523953387</v>
      </c>
      <c r="F93" s="16">
        <f t="shared" si="7"/>
        <v>0.42866448922294859</v>
      </c>
      <c r="G93" s="65">
        <f>SUM(G94:G100)</f>
        <v>1523953387</v>
      </c>
      <c r="H93" s="16">
        <f t="shared" si="5"/>
        <v>0.42866448922294859</v>
      </c>
    </row>
    <row r="94" spans="1:8" ht="66" customHeight="1" x14ac:dyDescent="0.2">
      <c r="A94" s="30">
        <f>A92+1</f>
        <v>70</v>
      </c>
      <c r="B94" s="33">
        <v>2020003630027</v>
      </c>
      <c r="C94" s="32" t="s">
        <v>89</v>
      </c>
      <c r="D94" s="59">
        <v>195655000</v>
      </c>
      <c r="E94" s="68">
        <v>158829182</v>
      </c>
      <c r="F94" s="16">
        <f t="shared" si="7"/>
        <v>0.81178187115075007</v>
      </c>
      <c r="G94" s="69">
        <v>158829182</v>
      </c>
      <c r="H94" s="16">
        <f t="shared" si="5"/>
        <v>0.81178187115075007</v>
      </c>
    </row>
    <row r="95" spans="1:8" ht="66" customHeight="1" x14ac:dyDescent="0.2">
      <c r="A95" s="30">
        <f t="shared" si="8"/>
        <v>71</v>
      </c>
      <c r="B95" s="33">
        <v>2020003630086</v>
      </c>
      <c r="C95" s="34" t="s">
        <v>90</v>
      </c>
      <c r="D95" s="59">
        <v>2585430691</v>
      </c>
      <c r="E95" s="68">
        <v>652415877</v>
      </c>
      <c r="F95" s="16">
        <f t="shared" si="7"/>
        <v>0.2523432089172179</v>
      </c>
      <c r="G95" s="69">
        <v>652415877</v>
      </c>
      <c r="H95" s="16">
        <f t="shared" si="5"/>
        <v>0.2523432089172179</v>
      </c>
    </row>
    <row r="96" spans="1:8" ht="66" customHeight="1" x14ac:dyDescent="0.2">
      <c r="A96" s="30">
        <f t="shared" si="8"/>
        <v>72</v>
      </c>
      <c r="B96" s="33">
        <v>2020003630028</v>
      </c>
      <c r="C96" s="34" t="s">
        <v>91</v>
      </c>
      <c r="D96" s="59">
        <v>61850000</v>
      </c>
      <c r="E96" s="68">
        <v>28403333</v>
      </c>
      <c r="F96" s="16">
        <f t="shared" si="7"/>
        <v>0.45922931285367824</v>
      </c>
      <c r="G96" s="69">
        <v>28403333</v>
      </c>
      <c r="H96" s="16">
        <f t="shared" si="5"/>
        <v>0.45922931285367824</v>
      </c>
    </row>
    <row r="97" spans="1:8" ht="66" customHeight="1" x14ac:dyDescent="0.2">
      <c r="A97" s="30">
        <f t="shared" si="8"/>
        <v>73</v>
      </c>
      <c r="B97" s="33">
        <v>2020003630087</v>
      </c>
      <c r="C97" s="34" t="s">
        <v>92</v>
      </c>
      <c r="D97" s="59">
        <v>282950000</v>
      </c>
      <c r="E97" s="68">
        <v>266771663</v>
      </c>
      <c r="F97" s="16">
        <f t="shared" si="7"/>
        <v>0.94282262943983031</v>
      </c>
      <c r="G97" s="69">
        <v>266771663</v>
      </c>
      <c r="H97" s="16">
        <f t="shared" si="5"/>
        <v>0.94282262943983031</v>
      </c>
    </row>
    <row r="98" spans="1:8" ht="66" customHeight="1" x14ac:dyDescent="0.2">
      <c r="A98" s="30">
        <f t="shared" si="8"/>
        <v>74</v>
      </c>
      <c r="B98" s="33">
        <v>2020003630029</v>
      </c>
      <c r="C98" s="34" t="s">
        <v>93</v>
      </c>
      <c r="D98" s="59">
        <v>173700000</v>
      </c>
      <c r="E98" s="68">
        <v>163916667</v>
      </c>
      <c r="F98" s="16">
        <f t="shared" si="7"/>
        <v>0.94367683937823832</v>
      </c>
      <c r="G98" s="69">
        <v>163916667</v>
      </c>
      <c r="H98" s="16">
        <f t="shared" si="5"/>
        <v>0.94367683937823832</v>
      </c>
    </row>
    <row r="99" spans="1:8" ht="66" customHeight="1" x14ac:dyDescent="0.2">
      <c r="A99" s="30">
        <f t="shared" si="8"/>
        <v>75</v>
      </c>
      <c r="B99" s="33">
        <v>2020003630030</v>
      </c>
      <c r="C99" s="34" t="s">
        <v>94</v>
      </c>
      <c r="D99" s="59">
        <v>66529007.329999998</v>
      </c>
      <c r="E99" s="68">
        <v>66328333</v>
      </c>
      <c r="F99" s="16">
        <f t="shared" si="7"/>
        <v>0.99698365663259325</v>
      </c>
      <c r="G99" s="69">
        <v>66328333</v>
      </c>
      <c r="H99" s="16">
        <f t="shared" si="5"/>
        <v>0.99698365663259325</v>
      </c>
    </row>
    <row r="100" spans="1:8" ht="66" customHeight="1" thickBot="1" x14ac:dyDescent="0.25">
      <c r="A100" s="55">
        <f t="shared" si="8"/>
        <v>76</v>
      </c>
      <c r="B100" s="50">
        <v>2020003630088</v>
      </c>
      <c r="C100" s="56" t="s">
        <v>95</v>
      </c>
      <c r="D100" s="66">
        <v>189004574</v>
      </c>
      <c r="E100" s="70">
        <v>187288332</v>
      </c>
      <c r="F100" s="41">
        <f t="shared" si="7"/>
        <v>0.99091957425326649</v>
      </c>
      <c r="G100" s="69">
        <v>187288332</v>
      </c>
      <c r="H100" s="41">
        <f t="shared" si="5"/>
        <v>0.99091957425326649</v>
      </c>
    </row>
    <row r="101" spans="1:8" ht="30" customHeight="1" thickBot="1" x14ac:dyDescent="0.25">
      <c r="A101" s="43" t="s">
        <v>96</v>
      </c>
      <c r="B101" s="44"/>
      <c r="C101" s="45"/>
      <c r="D101" s="52">
        <f>D102</f>
        <v>4558243430</v>
      </c>
      <c r="E101" s="46">
        <f>E102</f>
        <v>4415822827.6700001</v>
      </c>
      <c r="F101" s="14">
        <f t="shared" si="7"/>
        <v>0.96875537594314043</v>
      </c>
      <c r="G101" s="53">
        <f>G102</f>
        <v>4415822827.6700001</v>
      </c>
      <c r="H101" s="14">
        <f t="shared" si="5"/>
        <v>0.96875537594314043</v>
      </c>
    </row>
    <row r="102" spans="1:8" ht="30" customHeight="1" x14ac:dyDescent="0.2">
      <c r="A102" s="61">
        <v>4</v>
      </c>
      <c r="B102" s="62" t="s">
        <v>9</v>
      </c>
      <c r="C102" s="62"/>
      <c r="D102" s="67">
        <f>SUM(D103:D106)</f>
        <v>4558243430</v>
      </c>
      <c r="E102" s="21">
        <f>SUM(E103:E106)</f>
        <v>4415822827.6700001</v>
      </c>
      <c r="F102" s="28">
        <f t="shared" si="7"/>
        <v>0.96875537594314043</v>
      </c>
      <c r="G102" s="65">
        <f>SUM(G103:G106)</f>
        <v>4415822827.6700001</v>
      </c>
      <c r="H102" s="28">
        <f t="shared" si="5"/>
        <v>0.96875537594314043</v>
      </c>
    </row>
    <row r="103" spans="1:8" ht="89.25" customHeight="1" x14ac:dyDescent="0.2">
      <c r="A103" s="23">
        <f>A100+1</f>
        <v>77</v>
      </c>
      <c r="B103" s="49">
        <v>2021003630005</v>
      </c>
      <c r="C103" s="71" t="s">
        <v>97</v>
      </c>
      <c r="D103" s="26">
        <v>737243430</v>
      </c>
      <c r="E103" s="27">
        <v>724774930</v>
      </c>
      <c r="F103" s="16">
        <f t="shared" si="7"/>
        <v>0.98308767566772348</v>
      </c>
      <c r="G103" s="29">
        <v>724774930</v>
      </c>
      <c r="H103" s="16">
        <f t="shared" si="5"/>
        <v>0.98308767566772348</v>
      </c>
    </row>
    <row r="104" spans="1:8" ht="66" customHeight="1" x14ac:dyDescent="0.2">
      <c r="A104" s="30">
        <f>A103+1</f>
        <v>78</v>
      </c>
      <c r="B104" s="33">
        <v>2020003630090</v>
      </c>
      <c r="C104" s="32" t="s">
        <v>98</v>
      </c>
      <c r="D104" s="26">
        <v>2559000000</v>
      </c>
      <c r="E104" s="27">
        <v>2518090827.6700001</v>
      </c>
      <c r="F104" s="16">
        <f t="shared" si="7"/>
        <v>0.98401360987495123</v>
      </c>
      <c r="G104" s="29">
        <v>2518090827.6700001</v>
      </c>
      <c r="H104" s="16">
        <f t="shared" si="5"/>
        <v>0.98401360987495123</v>
      </c>
    </row>
    <row r="105" spans="1:8" ht="66" customHeight="1" x14ac:dyDescent="0.2">
      <c r="A105" s="55">
        <f>A104+1</f>
        <v>79</v>
      </c>
      <c r="B105" s="50">
        <v>2020003630031</v>
      </c>
      <c r="C105" s="56" t="s">
        <v>99</v>
      </c>
      <c r="D105" s="26">
        <v>862000000</v>
      </c>
      <c r="E105" s="27">
        <v>844394070</v>
      </c>
      <c r="F105" s="16">
        <f t="shared" si="7"/>
        <v>0.97957548723897914</v>
      </c>
      <c r="G105" s="42">
        <v>844394070</v>
      </c>
      <c r="H105" s="16">
        <f t="shared" si="5"/>
        <v>0.97957548723897914</v>
      </c>
    </row>
    <row r="106" spans="1:8" ht="66" customHeight="1" thickBot="1" x14ac:dyDescent="0.25">
      <c r="A106" s="55">
        <f>A105+1</f>
        <v>80</v>
      </c>
      <c r="B106" s="50">
        <v>2022003630012</v>
      </c>
      <c r="C106" s="38" t="s">
        <v>100</v>
      </c>
      <c r="D106" s="39">
        <v>400000000</v>
      </c>
      <c r="E106" s="40">
        <v>328563000</v>
      </c>
      <c r="F106" s="41">
        <f t="shared" si="7"/>
        <v>0.82140749999999996</v>
      </c>
      <c r="G106" s="72">
        <v>328563000</v>
      </c>
      <c r="H106" s="41">
        <f t="shared" si="5"/>
        <v>0.82140749999999996</v>
      </c>
    </row>
    <row r="107" spans="1:8" ht="30" customHeight="1" thickBot="1" x14ac:dyDescent="0.25">
      <c r="A107" s="43" t="s">
        <v>101</v>
      </c>
      <c r="B107" s="44"/>
      <c r="C107" s="45"/>
      <c r="D107" s="52">
        <f>D108+D117</f>
        <v>219871058805.07001</v>
      </c>
      <c r="E107" s="46">
        <f>E108+E117</f>
        <v>176032396599.18997</v>
      </c>
      <c r="F107" s="14">
        <f t="shared" si="7"/>
        <v>0.8006164956673727</v>
      </c>
      <c r="G107" s="53">
        <f>G108+G117</f>
        <v>172370680441.91</v>
      </c>
      <c r="H107" s="14">
        <f t="shared" si="5"/>
        <v>0.78396257051150975</v>
      </c>
    </row>
    <row r="108" spans="1:8" ht="26.25" customHeight="1" x14ac:dyDescent="0.2">
      <c r="A108" s="48">
        <v>1</v>
      </c>
      <c r="B108" s="57" t="s">
        <v>26</v>
      </c>
      <c r="C108" s="58"/>
      <c r="D108" s="20">
        <f>SUM(D109:D116)</f>
        <v>219808544127.07001</v>
      </c>
      <c r="E108" s="21">
        <f>SUM(E109:E116)</f>
        <v>175969886099.18997</v>
      </c>
      <c r="F108" s="28">
        <f t="shared" si="7"/>
        <v>0.8005598089829612</v>
      </c>
      <c r="G108" s="22">
        <f>SUM(G109:G116)</f>
        <v>172308169941.91</v>
      </c>
      <c r="H108" s="28">
        <f t="shared" si="5"/>
        <v>0.78390114736531658</v>
      </c>
    </row>
    <row r="109" spans="1:8" ht="66" customHeight="1" x14ac:dyDescent="0.2">
      <c r="A109" s="23">
        <f>A106+1</f>
        <v>81</v>
      </c>
      <c r="B109" s="49">
        <v>2020003630091</v>
      </c>
      <c r="C109" s="25" t="s">
        <v>102</v>
      </c>
      <c r="D109" s="59">
        <v>25377506884.32</v>
      </c>
      <c r="E109" s="68">
        <v>20994883842.790001</v>
      </c>
      <c r="F109" s="16">
        <f t="shared" si="7"/>
        <v>0.82730285281735494</v>
      </c>
      <c r="G109" s="69">
        <v>19880352228.440002</v>
      </c>
      <c r="H109" s="16">
        <f t="shared" ref="H109:H172" si="9">G109/D109</f>
        <v>0.78338476348610409</v>
      </c>
    </row>
    <row r="110" spans="1:8" ht="66" customHeight="1" x14ac:dyDescent="0.2">
      <c r="A110" s="30">
        <f>A109+1</f>
        <v>82</v>
      </c>
      <c r="B110" s="33">
        <v>2020003630092</v>
      </c>
      <c r="C110" s="32" t="s">
        <v>103</v>
      </c>
      <c r="D110" s="59">
        <v>24000000</v>
      </c>
      <c r="E110" s="68">
        <v>23055000</v>
      </c>
      <c r="F110" s="16">
        <f t="shared" si="7"/>
        <v>0.96062499999999995</v>
      </c>
      <c r="G110" s="69">
        <v>23055000</v>
      </c>
      <c r="H110" s="16">
        <f t="shared" si="9"/>
        <v>0.96062499999999995</v>
      </c>
    </row>
    <row r="111" spans="1:8" ht="66" customHeight="1" x14ac:dyDescent="0.2">
      <c r="A111" s="30">
        <f t="shared" ref="A111:A116" si="10">A110+1</f>
        <v>83</v>
      </c>
      <c r="B111" s="33">
        <v>2020003630093</v>
      </c>
      <c r="C111" s="32" t="s">
        <v>104</v>
      </c>
      <c r="D111" s="59">
        <v>508527157</v>
      </c>
      <c r="E111" s="68">
        <v>188970181</v>
      </c>
      <c r="F111" s="16">
        <f t="shared" si="7"/>
        <v>0.37160292896609254</v>
      </c>
      <c r="G111" s="69">
        <v>143720181</v>
      </c>
      <c r="H111" s="16">
        <f t="shared" si="9"/>
        <v>0.28262046386639683</v>
      </c>
    </row>
    <row r="112" spans="1:8" ht="66" customHeight="1" x14ac:dyDescent="0.2">
      <c r="A112" s="30">
        <f t="shared" si="10"/>
        <v>84</v>
      </c>
      <c r="B112" s="33">
        <v>2020003630016</v>
      </c>
      <c r="C112" s="32" t="s">
        <v>105</v>
      </c>
      <c r="D112" s="59">
        <v>192975267948.75</v>
      </c>
      <c r="E112" s="68">
        <v>153918849394.46997</v>
      </c>
      <c r="F112" s="16">
        <f t="shared" si="7"/>
        <v>0.79760920158611959</v>
      </c>
      <c r="G112" s="69">
        <v>151763887720.47</v>
      </c>
      <c r="H112" s="16">
        <f t="shared" si="9"/>
        <v>0.78644216605402073</v>
      </c>
    </row>
    <row r="113" spans="1:8" ht="66" customHeight="1" x14ac:dyDescent="0.2">
      <c r="A113" s="30">
        <f t="shared" si="10"/>
        <v>85</v>
      </c>
      <c r="B113" s="33">
        <v>2020003630094</v>
      </c>
      <c r="C113" s="32" t="s">
        <v>106</v>
      </c>
      <c r="D113" s="59">
        <v>630824680</v>
      </c>
      <c r="E113" s="68">
        <v>562071070.92999995</v>
      </c>
      <c r="F113" s="16">
        <f t="shared" si="7"/>
        <v>0.89100995688691187</v>
      </c>
      <c r="G113" s="69">
        <v>215098202</v>
      </c>
      <c r="H113" s="16">
        <f t="shared" si="9"/>
        <v>0.34097937005254775</v>
      </c>
    </row>
    <row r="114" spans="1:8" ht="66" customHeight="1" x14ac:dyDescent="0.2">
      <c r="A114" s="30">
        <f t="shared" si="10"/>
        <v>86</v>
      </c>
      <c r="B114" s="33">
        <v>2020003630015</v>
      </c>
      <c r="C114" s="32" t="s">
        <v>107</v>
      </c>
      <c r="D114" s="59">
        <v>25000000</v>
      </c>
      <c r="E114" s="68">
        <v>25000000</v>
      </c>
      <c r="F114" s="16">
        <f t="shared" si="7"/>
        <v>1</v>
      </c>
      <c r="G114" s="69">
        <v>25000000</v>
      </c>
      <c r="H114" s="16">
        <f t="shared" si="9"/>
        <v>1</v>
      </c>
    </row>
    <row r="115" spans="1:8" ht="66" customHeight="1" x14ac:dyDescent="0.2">
      <c r="A115" s="30">
        <f t="shared" si="10"/>
        <v>87</v>
      </c>
      <c r="B115" s="33">
        <v>2020003630095</v>
      </c>
      <c r="C115" s="32" t="s">
        <v>108</v>
      </c>
      <c r="D115" s="59">
        <v>50684457</v>
      </c>
      <c r="E115" s="68">
        <v>50666665</v>
      </c>
      <c r="F115" s="16">
        <f t="shared" si="7"/>
        <v>0.9996489653623003</v>
      </c>
      <c r="G115" s="69">
        <v>50666665</v>
      </c>
      <c r="H115" s="16">
        <f t="shared" si="9"/>
        <v>0.9996489653623003</v>
      </c>
    </row>
    <row r="116" spans="1:8" ht="66" customHeight="1" x14ac:dyDescent="0.2">
      <c r="A116" s="30">
        <f t="shared" si="10"/>
        <v>88</v>
      </c>
      <c r="B116" s="33">
        <v>2020003630096</v>
      </c>
      <c r="C116" s="34" t="s">
        <v>109</v>
      </c>
      <c r="D116" s="59">
        <v>216733000</v>
      </c>
      <c r="E116" s="68">
        <v>206389945</v>
      </c>
      <c r="F116" s="16">
        <f t="shared" si="7"/>
        <v>0.95227743352419802</v>
      </c>
      <c r="G116" s="69">
        <v>206389945</v>
      </c>
      <c r="H116" s="16">
        <f t="shared" si="9"/>
        <v>0.95227743352419802</v>
      </c>
    </row>
    <row r="117" spans="1:8" ht="32.25" customHeight="1" x14ac:dyDescent="0.2">
      <c r="A117" s="61">
        <v>2</v>
      </c>
      <c r="B117" s="62" t="s">
        <v>34</v>
      </c>
      <c r="C117" s="62"/>
      <c r="D117" s="63">
        <f>D118</f>
        <v>62514678</v>
      </c>
      <c r="E117" s="64">
        <f>E118</f>
        <v>62510500</v>
      </c>
      <c r="F117" s="16">
        <f t="shared" si="7"/>
        <v>0.99993316769543306</v>
      </c>
      <c r="G117" s="65">
        <f>G118</f>
        <v>62510500</v>
      </c>
      <c r="H117" s="16">
        <f t="shared" si="9"/>
        <v>0.99993316769543306</v>
      </c>
    </row>
    <row r="118" spans="1:8" ht="66" customHeight="1" thickBot="1" x14ac:dyDescent="0.25">
      <c r="A118" s="55">
        <f>A116+1</f>
        <v>89</v>
      </c>
      <c r="B118" s="50">
        <v>2020003630097</v>
      </c>
      <c r="C118" s="51" t="s">
        <v>110</v>
      </c>
      <c r="D118" s="66">
        <f>'[1]SGTO POAI 2023 NOV-DIC'!BF173</f>
        <v>62514678</v>
      </c>
      <c r="E118" s="70">
        <f>'[1]SGTO POAI 2023 NOV-DIC'!BG173</f>
        <v>62510500</v>
      </c>
      <c r="F118" s="41">
        <f t="shared" si="7"/>
        <v>0.99993316769543306</v>
      </c>
      <c r="G118" s="69">
        <f>'[1]SGTO POAI 2023 NOV-DIC'!BH173</f>
        <v>62510500</v>
      </c>
      <c r="H118" s="41">
        <f t="shared" si="9"/>
        <v>0.99993316769543306</v>
      </c>
    </row>
    <row r="119" spans="1:8" ht="30" customHeight="1" thickBot="1" x14ac:dyDescent="0.25">
      <c r="A119" s="10" t="s">
        <v>111</v>
      </c>
      <c r="B119" s="11"/>
      <c r="C119" s="12"/>
      <c r="D119" s="52">
        <f>D120+D139+D142</f>
        <v>13775731819.380001</v>
      </c>
      <c r="E119" s="46">
        <f>E120+E139+E142</f>
        <v>8515498770.8099995</v>
      </c>
      <c r="F119" s="14">
        <f t="shared" si="7"/>
        <v>0.61815218838901964</v>
      </c>
      <c r="G119" s="53">
        <f>G120+G139+G142</f>
        <v>8511098769.8099995</v>
      </c>
      <c r="H119" s="14">
        <f t="shared" si="9"/>
        <v>0.61783278604744607</v>
      </c>
    </row>
    <row r="120" spans="1:8" ht="30" customHeight="1" x14ac:dyDescent="0.2">
      <c r="A120" s="48">
        <v>1</v>
      </c>
      <c r="B120" s="57" t="s">
        <v>26</v>
      </c>
      <c r="C120" s="58"/>
      <c r="D120" s="20">
        <f>SUM(D121:D138)</f>
        <v>13133282409.380001</v>
      </c>
      <c r="E120" s="21">
        <f>SUM(E121:E138)</f>
        <v>7903064110.8099995</v>
      </c>
      <c r="F120" s="28">
        <f t="shared" si="7"/>
        <v>0.60175848386276265</v>
      </c>
      <c r="G120" s="22">
        <f>SUM(G121:G138)</f>
        <v>7898664109.8099995</v>
      </c>
      <c r="H120" s="28">
        <f t="shared" si="9"/>
        <v>0.60142345710685752</v>
      </c>
    </row>
    <row r="121" spans="1:8" ht="66" customHeight="1" x14ac:dyDescent="0.2">
      <c r="A121" s="23">
        <f>A118+1</f>
        <v>90</v>
      </c>
      <c r="B121" s="73">
        <v>2020003630011</v>
      </c>
      <c r="C121" s="74" t="s">
        <v>112</v>
      </c>
      <c r="D121" s="75">
        <v>236289640</v>
      </c>
      <c r="E121" s="68">
        <v>236266663</v>
      </c>
      <c r="F121" s="16">
        <f t="shared" si="7"/>
        <v>0.99990275917302174</v>
      </c>
      <c r="G121" s="69">
        <v>236266663</v>
      </c>
      <c r="H121" s="16">
        <f t="shared" si="9"/>
        <v>0.99990275917302174</v>
      </c>
    </row>
    <row r="122" spans="1:8" ht="66" customHeight="1" x14ac:dyDescent="0.2">
      <c r="A122" s="30">
        <f>A121+1</f>
        <v>91</v>
      </c>
      <c r="B122" s="76">
        <v>2020003630098</v>
      </c>
      <c r="C122" s="77" t="s">
        <v>113</v>
      </c>
      <c r="D122" s="75">
        <v>31700000</v>
      </c>
      <c r="E122" s="68">
        <v>31528333</v>
      </c>
      <c r="F122" s="16">
        <f t="shared" si="7"/>
        <v>0.99458463722397472</v>
      </c>
      <c r="G122" s="69">
        <v>31528333</v>
      </c>
      <c r="H122" s="16">
        <f t="shared" si="9"/>
        <v>0.99458463722397472</v>
      </c>
    </row>
    <row r="123" spans="1:8" ht="66" customHeight="1" x14ac:dyDescent="0.2">
      <c r="A123" s="30">
        <f t="shared" ref="A123:A147" si="11">A122+1</f>
        <v>92</v>
      </c>
      <c r="B123" s="76">
        <v>2020003630099</v>
      </c>
      <c r="C123" s="77" t="s">
        <v>114</v>
      </c>
      <c r="D123" s="75">
        <v>79600000</v>
      </c>
      <c r="E123" s="68">
        <v>79280000</v>
      </c>
      <c r="F123" s="16">
        <f t="shared" si="7"/>
        <v>0.99597989949748744</v>
      </c>
      <c r="G123" s="69">
        <v>79280000</v>
      </c>
      <c r="H123" s="16">
        <f t="shared" si="9"/>
        <v>0.99597989949748744</v>
      </c>
    </row>
    <row r="124" spans="1:8" ht="66" customHeight="1" x14ac:dyDescent="0.2">
      <c r="A124" s="30">
        <f t="shared" si="11"/>
        <v>93</v>
      </c>
      <c r="B124" s="76">
        <v>2020003630100</v>
      </c>
      <c r="C124" s="77" t="s">
        <v>115</v>
      </c>
      <c r="D124" s="75">
        <v>205510039</v>
      </c>
      <c r="E124" s="68">
        <v>204576666</v>
      </c>
      <c r="F124" s="16">
        <f t="shared" si="7"/>
        <v>0.99545826080058308</v>
      </c>
      <c r="G124" s="69">
        <v>204576666</v>
      </c>
      <c r="H124" s="16">
        <f t="shared" si="9"/>
        <v>0.99545826080058308</v>
      </c>
    </row>
    <row r="125" spans="1:8" ht="66" customHeight="1" x14ac:dyDescent="0.2">
      <c r="A125" s="30">
        <f t="shared" si="11"/>
        <v>94</v>
      </c>
      <c r="B125" s="76">
        <v>2020003630101</v>
      </c>
      <c r="C125" s="77" t="s">
        <v>116</v>
      </c>
      <c r="D125" s="75">
        <v>793396665</v>
      </c>
      <c r="E125" s="68">
        <v>486779497</v>
      </c>
      <c r="F125" s="16">
        <f t="shared" si="7"/>
        <v>0.61353862257537972</v>
      </c>
      <c r="G125" s="69">
        <v>486779497</v>
      </c>
      <c r="H125" s="16">
        <f t="shared" si="9"/>
        <v>0.61353862257537972</v>
      </c>
    </row>
    <row r="126" spans="1:8" ht="66" customHeight="1" x14ac:dyDescent="0.2">
      <c r="A126" s="30">
        <f t="shared" si="11"/>
        <v>95</v>
      </c>
      <c r="B126" s="76">
        <v>2020003630102</v>
      </c>
      <c r="C126" s="77" t="s">
        <v>117</v>
      </c>
      <c r="D126" s="75">
        <v>418818056</v>
      </c>
      <c r="E126" s="68">
        <v>401779056</v>
      </c>
      <c r="F126" s="16">
        <f t="shared" si="7"/>
        <v>0.9593164627076155</v>
      </c>
      <c r="G126" s="69">
        <v>397379056</v>
      </c>
      <c r="H126" s="16">
        <f t="shared" si="9"/>
        <v>0.94881070743521145</v>
      </c>
    </row>
    <row r="127" spans="1:8" ht="66" customHeight="1" x14ac:dyDescent="0.2">
      <c r="A127" s="30">
        <f t="shared" si="11"/>
        <v>96</v>
      </c>
      <c r="B127" s="76">
        <v>2021003630010</v>
      </c>
      <c r="C127" s="77" t="s">
        <v>118</v>
      </c>
      <c r="D127" s="75">
        <v>43800000</v>
      </c>
      <c r="E127" s="68">
        <v>43799999</v>
      </c>
      <c r="F127" s="16">
        <f t="shared" si="7"/>
        <v>0.99999997716894973</v>
      </c>
      <c r="G127" s="69">
        <v>43799999</v>
      </c>
      <c r="H127" s="16">
        <f t="shared" si="9"/>
        <v>0.99999997716894973</v>
      </c>
    </row>
    <row r="128" spans="1:8" ht="66" customHeight="1" x14ac:dyDescent="0.2">
      <c r="A128" s="30">
        <f t="shared" si="11"/>
        <v>97</v>
      </c>
      <c r="B128" s="76">
        <v>2020003630033</v>
      </c>
      <c r="C128" s="77" t="s">
        <v>119</v>
      </c>
      <c r="D128" s="75">
        <v>88000000</v>
      </c>
      <c r="E128" s="68">
        <v>79455015</v>
      </c>
      <c r="F128" s="16">
        <f t="shared" si="7"/>
        <v>0.90289789772727269</v>
      </c>
      <c r="G128" s="69">
        <v>79455015</v>
      </c>
      <c r="H128" s="16">
        <f t="shared" si="9"/>
        <v>0.90289789772727269</v>
      </c>
    </row>
    <row r="129" spans="1:8" ht="66" customHeight="1" x14ac:dyDescent="0.2">
      <c r="A129" s="30">
        <f t="shared" si="11"/>
        <v>98</v>
      </c>
      <c r="B129" s="76">
        <v>2020003630034</v>
      </c>
      <c r="C129" s="78" t="s">
        <v>120</v>
      </c>
      <c r="D129" s="75">
        <v>67601667</v>
      </c>
      <c r="E129" s="68">
        <v>67601667</v>
      </c>
      <c r="F129" s="16">
        <f t="shared" si="7"/>
        <v>1</v>
      </c>
      <c r="G129" s="69">
        <v>67601667</v>
      </c>
      <c r="H129" s="16">
        <f t="shared" si="9"/>
        <v>1</v>
      </c>
    </row>
    <row r="130" spans="1:8" ht="66" customHeight="1" x14ac:dyDescent="0.2">
      <c r="A130" s="30">
        <f t="shared" si="11"/>
        <v>99</v>
      </c>
      <c r="B130" s="76">
        <v>2020003630103</v>
      </c>
      <c r="C130" s="78" t="s">
        <v>121</v>
      </c>
      <c r="D130" s="75">
        <v>70661667</v>
      </c>
      <c r="E130" s="68">
        <v>68661667</v>
      </c>
      <c r="F130" s="16">
        <f t="shared" si="7"/>
        <v>0.97169611070737971</v>
      </c>
      <c r="G130" s="69">
        <v>68661667</v>
      </c>
      <c r="H130" s="16">
        <f t="shared" si="9"/>
        <v>0.97169611070737971</v>
      </c>
    </row>
    <row r="131" spans="1:8" ht="66" customHeight="1" x14ac:dyDescent="0.2">
      <c r="A131" s="30">
        <f t="shared" si="11"/>
        <v>100</v>
      </c>
      <c r="B131" s="76">
        <v>2020003630104</v>
      </c>
      <c r="C131" s="78" t="s">
        <v>122</v>
      </c>
      <c r="D131" s="75">
        <v>68556666</v>
      </c>
      <c r="E131" s="68">
        <v>68031666</v>
      </c>
      <c r="F131" s="16">
        <f t="shared" ref="F131:F194" si="12">E131/D131</f>
        <v>0.99234210135014445</v>
      </c>
      <c r="G131" s="69">
        <v>68031666</v>
      </c>
      <c r="H131" s="16">
        <f t="shared" si="9"/>
        <v>0.99234210135014445</v>
      </c>
    </row>
    <row r="132" spans="1:8" ht="66" customHeight="1" x14ac:dyDescent="0.2">
      <c r="A132" s="30">
        <f t="shared" si="11"/>
        <v>101</v>
      </c>
      <c r="B132" s="76">
        <v>2020003630105</v>
      </c>
      <c r="C132" s="78" t="s">
        <v>123</v>
      </c>
      <c r="D132" s="75">
        <v>35790000</v>
      </c>
      <c r="E132" s="68">
        <v>35790000</v>
      </c>
      <c r="F132" s="16">
        <f t="shared" si="12"/>
        <v>1</v>
      </c>
      <c r="G132" s="69">
        <v>35790000</v>
      </c>
      <c r="H132" s="16">
        <f t="shared" si="9"/>
        <v>1</v>
      </c>
    </row>
    <row r="133" spans="1:8" ht="66" customHeight="1" x14ac:dyDescent="0.2">
      <c r="A133" s="30">
        <f t="shared" si="11"/>
        <v>102</v>
      </c>
      <c r="B133" s="76">
        <v>2020003630106</v>
      </c>
      <c r="C133" s="78" t="s">
        <v>124</v>
      </c>
      <c r="D133" s="75">
        <v>61090000</v>
      </c>
      <c r="E133" s="68">
        <v>61090000</v>
      </c>
      <c r="F133" s="16">
        <f t="shared" si="12"/>
        <v>1</v>
      </c>
      <c r="G133" s="69">
        <v>61090000</v>
      </c>
      <c r="H133" s="16">
        <f t="shared" si="9"/>
        <v>1</v>
      </c>
    </row>
    <row r="134" spans="1:8" ht="66" customHeight="1" x14ac:dyDescent="0.2">
      <c r="A134" s="30">
        <f t="shared" si="11"/>
        <v>103</v>
      </c>
      <c r="B134" s="76">
        <v>2020003630036</v>
      </c>
      <c r="C134" s="77" t="s">
        <v>125</v>
      </c>
      <c r="D134" s="75">
        <v>100000000</v>
      </c>
      <c r="E134" s="68">
        <v>99718400</v>
      </c>
      <c r="F134" s="16">
        <f t="shared" si="12"/>
        <v>0.99718399999999996</v>
      </c>
      <c r="G134" s="69">
        <v>99718400</v>
      </c>
      <c r="H134" s="16">
        <f t="shared" si="9"/>
        <v>0.99718399999999996</v>
      </c>
    </row>
    <row r="135" spans="1:8" ht="66" customHeight="1" x14ac:dyDescent="0.2">
      <c r="A135" s="30">
        <f t="shared" si="11"/>
        <v>104</v>
      </c>
      <c r="B135" s="76">
        <v>2020003630037</v>
      </c>
      <c r="C135" s="77" t="s">
        <v>126</v>
      </c>
      <c r="D135" s="75">
        <v>55013333</v>
      </c>
      <c r="E135" s="68">
        <v>35013333</v>
      </c>
      <c r="F135" s="16">
        <f t="shared" si="12"/>
        <v>0.63645176706526763</v>
      </c>
      <c r="G135" s="69">
        <v>35013333</v>
      </c>
      <c r="H135" s="16">
        <f t="shared" si="9"/>
        <v>0.63645176706526763</v>
      </c>
    </row>
    <row r="136" spans="1:8" ht="66" customHeight="1" x14ac:dyDescent="0.2">
      <c r="A136" s="30">
        <f t="shared" si="11"/>
        <v>105</v>
      </c>
      <c r="B136" s="76">
        <v>2020003630035</v>
      </c>
      <c r="C136" s="78" t="s">
        <v>127</v>
      </c>
      <c r="D136" s="75">
        <v>375333331</v>
      </c>
      <c r="E136" s="68">
        <v>361833331</v>
      </c>
      <c r="F136" s="16">
        <f t="shared" si="12"/>
        <v>0.96403197135721475</v>
      </c>
      <c r="G136" s="69">
        <v>361833331</v>
      </c>
      <c r="H136" s="16">
        <f t="shared" si="9"/>
        <v>0.96403197135721475</v>
      </c>
    </row>
    <row r="137" spans="1:8" ht="66" customHeight="1" x14ac:dyDescent="0.2">
      <c r="A137" s="30">
        <f t="shared" si="11"/>
        <v>106</v>
      </c>
      <c r="B137" s="76">
        <v>2020003630012</v>
      </c>
      <c r="C137" s="77" t="s">
        <v>128</v>
      </c>
      <c r="D137" s="75">
        <v>165400000</v>
      </c>
      <c r="E137" s="68">
        <v>142606666</v>
      </c>
      <c r="F137" s="16">
        <f t="shared" si="12"/>
        <v>0.86219266021765417</v>
      </c>
      <c r="G137" s="69">
        <v>142606665</v>
      </c>
      <c r="H137" s="16">
        <f t="shared" si="9"/>
        <v>0.86219265417170499</v>
      </c>
    </row>
    <row r="138" spans="1:8" ht="66" customHeight="1" x14ac:dyDescent="0.2">
      <c r="A138" s="30">
        <f t="shared" si="11"/>
        <v>107</v>
      </c>
      <c r="B138" s="76">
        <v>2020003630109</v>
      </c>
      <c r="C138" s="77" t="s">
        <v>129</v>
      </c>
      <c r="D138" s="75">
        <v>10236721345.380001</v>
      </c>
      <c r="E138" s="68">
        <v>5399252151.8099995</v>
      </c>
      <c r="F138" s="16">
        <f t="shared" si="12"/>
        <v>0.52743959414766817</v>
      </c>
      <c r="G138" s="69">
        <v>5399252151.8099995</v>
      </c>
      <c r="H138" s="16">
        <f t="shared" si="9"/>
        <v>0.52743959414766817</v>
      </c>
    </row>
    <row r="139" spans="1:8" ht="25.5" customHeight="1" x14ac:dyDescent="0.2">
      <c r="A139" s="61">
        <v>2</v>
      </c>
      <c r="B139" s="62" t="s">
        <v>34</v>
      </c>
      <c r="C139" s="62"/>
      <c r="D139" s="63">
        <f>SUM(D140:D141)</f>
        <v>61260000</v>
      </c>
      <c r="E139" s="64">
        <f>SUM(E140:E141)</f>
        <v>61260000</v>
      </c>
      <c r="F139" s="16">
        <f t="shared" si="12"/>
        <v>1</v>
      </c>
      <c r="G139" s="65">
        <f>SUM(G140:G141)</f>
        <v>61260000</v>
      </c>
      <c r="H139" s="16">
        <f t="shared" si="9"/>
        <v>1</v>
      </c>
    </row>
    <row r="140" spans="1:8" ht="66" customHeight="1" x14ac:dyDescent="0.2">
      <c r="A140" s="30">
        <f>A138+1</f>
        <v>108</v>
      </c>
      <c r="B140" s="76">
        <v>2020003630113</v>
      </c>
      <c r="C140" s="77" t="s">
        <v>130</v>
      </c>
      <c r="D140" s="79">
        <v>42260000</v>
      </c>
      <c r="E140" s="27">
        <v>42260000</v>
      </c>
      <c r="F140" s="16">
        <f t="shared" si="12"/>
        <v>1</v>
      </c>
      <c r="G140" s="29">
        <v>42260000</v>
      </c>
      <c r="H140" s="16">
        <f t="shared" si="9"/>
        <v>1</v>
      </c>
    </row>
    <row r="141" spans="1:8" ht="66" customHeight="1" thickBot="1" x14ac:dyDescent="0.25">
      <c r="A141" s="30">
        <f t="shared" si="11"/>
        <v>109</v>
      </c>
      <c r="B141" s="76">
        <v>2020003630114</v>
      </c>
      <c r="C141" s="77" t="s">
        <v>131</v>
      </c>
      <c r="D141" s="79">
        <v>19000000</v>
      </c>
      <c r="E141" s="27">
        <v>19000000</v>
      </c>
      <c r="F141" s="41">
        <f t="shared" si="12"/>
        <v>1</v>
      </c>
      <c r="G141" s="29">
        <v>19000000</v>
      </c>
      <c r="H141" s="41">
        <f t="shared" si="9"/>
        <v>1</v>
      </c>
    </row>
    <row r="142" spans="1:8" ht="25.5" customHeight="1" thickBot="1" x14ac:dyDescent="0.25">
      <c r="A142" s="61">
        <v>4</v>
      </c>
      <c r="B142" s="62" t="s">
        <v>9</v>
      </c>
      <c r="C142" s="62"/>
      <c r="D142" s="63">
        <f>SUM(D143:D147)</f>
        <v>581189410</v>
      </c>
      <c r="E142" s="64">
        <f>SUM(E143:E147)</f>
        <v>551174660</v>
      </c>
      <c r="F142" s="14">
        <f t="shared" si="12"/>
        <v>0.94835633705025701</v>
      </c>
      <c r="G142" s="65">
        <f>SUM(G143:G147)</f>
        <v>551174660</v>
      </c>
      <c r="H142" s="14">
        <f t="shared" si="9"/>
        <v>0.94835633705025701</v>
      </c>
    </row>
    <row r="143" spans="1:8" ht="66" customHeight="1" x14ac:dyDescent="0.2">
      <c r="A143" s="30">
        <f>A141+1</f>
        <v>110</v>
      </c>
      <c r="B143" s="76">
        <v>2020003630115</v>
      </c>
      <c r="C143" s="77" t="s">
        <v>132</v>
      </c>
      <c r="D143" s="79">
        <v>6400000</v>
      </c>
      <c r="E143" s="27">
        <v>6400000</v>
      </c>
      <c r="F143" s="28">
        <f t="shared" si="12"/>
        <v>1</v>
      </c>
      <c r="G143" s="29">
        <v>6400000</v>
      </c>
      <c r="H143" s="28">
        <f t="shared" si="9"/>
        <v>1</v>
      </c>
    </row>
    <row r="144" spans="1:8" ht="66" customHeight="1" x14ac:dyDescent="0.2">
      <c r="A144" s="30">
        <f t="shared" si="11"/>
        <v>111</v>
      </c>
      <c r="B144" s="76">
        <v>2021003630008</v>
      </c>
      <c r="C144" s="78" t="s">
        <v>133</v>
      </c>
      <c r="D144" s="79">
        <v>226150972</v>
      </c>
      <c r="E144" s="27">
        <v>224438972</v>
      </c>
      <c r="F144" s="16">
        <f t="shared" si="12"/>
        <v>0.9924298357647563</v>
      </c>
      <c r="G144" s="29">
        <v>224438972</v>
      </c>
      <c r="H144" s="16">
        <f t="shared" si="9"/>
        <v>0.9924298357647563</v>
      </c>
    </row>
    <row r="145" spans="1:8" ht="66" customHeight="1" x14ac:dyDescent="0.2">
      <c r="A145" s="30">
        <f t="shared" si="11"/>
        <v>112</v>
      </c>
      <c r="B145" s="76">
        <v>2021003630007</v>
      </c>
      <c r="C145" s="78" t="s">
        <v>134</v>
      </c>
      <c r="D145" s="79">
        <v>164191257</v>
      </c>
      <c r="E145" s="27">
        <v>152775140</v>
      </c>
      <c r="F145" s="16">
        <f t="shared" si="12"/>
        <v>0.93047061574052026</v>
      </c>
      <c r="G145" s="29">
        <v>152775140</v>
      </c>
      <c r="H145" s="16">
        <f t="shared" si="9"/>
        <v>0.93047061574052026</v>
      </c>
    </row>
    <row r="146" spans="1:8" ht="66" customHeight="1" x14ac:dyDescent="0.2">
      <c r="A146" s="30">
        <f t="shared" si="11"/>
        <v>113</v>
      </c>
      <c r="B146" s="76">
        <v>2020003630111</v>
      </c>
      <c r="C146" s="78" t="s">
        <v>135</v>
      </c>
      <c r="D146" s="79">
        <v>122172215</v>
      </c>
      <c r="E146" s="27">
        <v>119560548</v>
      </c>
      <c r="F146" s="16">
        <f t="shared" si="12"/>
        <v>0.97862306908326091</v>
      </c>
      <c r="G146" s="29">
        <v>119560548</v>
      </c>
      <c r="H146" s="16">
        <f t="shared" si="9"/>
        <v>0.97862306908326091</v>
      </c>
    </row>
    <row r="147" spans="1:8" ht="66" customHeight="1" thickBot="1" x14ac:dyDescent="0.25">
      <c r="A147" s="55">
        <f t="shared" si="11"/>
        <v>114</v>
      </c>
      <c r="B147" s="80">
        <v>2020003630112</v>
      </c>
      <c r="C147" s="81" t="s">
        <v>136</v>
      </c>
      <c r="D147" s="82">
        <v>62274966</v>
      </c>
      <c r="E147" s="40">
        <v>48000000</v>
      </c>
      <c r="F147" s="41">
        <f t="shared" si="12"/>
        <v>0.77077521005792282</v>
      </c>
      <c r="G147" s="29">
        <v>48000000</v>
      </c>
      <c r="H147" s="41">
        <f t="shared" si="9"/>
        <v>0.77077521005792282</v>
      </c>
    </row>
    <row r="148" spans="1:8" ht="30" customHeight="1" thickBot="1" x14ac:dyDescent="0.25">
      <c r="A148" s="10" t="s">
        <v>137</v>
      </c>
      <c r="B148" s="11"/>
      <c r="C148" s="12"/>
      <c r="D148" s="52">
        <f>SUM(D150:D172)</f>
        <v>64458455258.419998</v>
      </c>
      <c r="E148" s="46">
        <f>SUM(E150:E172)</f>
        <v>53494902390.01001</v>
      </c>
      <c r="F148" s="14">
        <f t="shared" si="12"/>
        <v>0.82991288226725146</v>
      </c>
      <c r="G148" s="47">
        <f>SUM(G150:G172)</f>
        <v>52937416837.630013</v>
      </c>
      <c r="H148" s="14">
        <f t="shared" si="9"/>
        <v>0.82126412470480314</v>
      </c>
    </row>
    <row r="149" spans="1:8" ht="24" customHeight="1" x14ac:dyDescent="0.2">
      <c r="A149" s="48">
        <v>1</v>
      </c>
      <c r="B149" s="57" t="s">
        <v>26</v>
      </c>
      <c r="C149" s="58"/>
      <c r="D149" s="20">
        <f>SUM(D150:D172)</f>
        <v>64458455258.419998</v>
      </c>
      <c r="E149" s="21">
        <f>SUM(E150:E172)</f>
        <v>53494902390.01001</v>
      </c>
      <c r="F149" s="28">
        <f t="shared" si="12"/>
        <v>0.82991288226725146</v>
      </c>
      <c r="G149" s="22">
        <f>SUM(G150:G172)</f>
        <v>52937416837.630013</v>
      </c>
      <c r="H149" s="28">
        <f t="shared" si="9"/>
        <v>0.82126412470480314</v>
      </c>
    </row>
    <row r="150" spans="1:8" ht="66" customHeight="1" x14ac:dyDescent="0.2">
      <c r="A150" s="23">
        <f>A147+1</f>
        <v>115</v>
      </c>
      <c r="B150" s="73">
        <v>2020003630116</v>
      </c>
      <c r="C150" s="83" t="s">
        <v>138</v>
      </c>
      <c r="D150" s="79">
        <v>1665766298.6500001</v>
      </c>
      <c r="E150" s="79">
        <v>836715492</v>
      </c>
      <c r="F150" s="16">
        <f t="shared" si="12"/>
        <v>0.50230064846317624</v>
      </c>
      <c r="G150" s="84">
        <v>832098226</v>
      </c>
      <c r="H150" s="16">
        <f t="shared" si="9"/>
        <v>0.49952879144833451</v>
      </c>
    </row>
    <row r="151" spans="1:8" ht="66" customHeight="1" x14ac:dyDescent="0.2">
      <c r="A151" s="30">
        <f>A150+1</f>
        <v>116</v>
      </c>
      <c r="B151" s="76">
        <v>2020003630117</v>
      </c>
      <c r="C151" s="77" t="s">
        <v>139</v>
      </c>
      <c r="D151" s="79">
        <v>336500000</v>
      </c>
      <c r="E151" s="79">
        <v>315862646</v>
      </c>
      <c r="F151" s="16">
        <f t="shared" si="12"/>
        <v>0.9386705676077266</v>
      </c>
      <c r="G151" s="84">
        <v>315862646</v>
      </c>
      <c r="H151" s="16">
        <f t="shared" si="9"/>
        <v>0.9386705676077266</v>
      </c>
    </row>
    <row r="152" spans="1:8" ht="66" customHeight="1" x14ac:dyDescent="0.2">
      <c r="A152" s="30">
        <f t="shared" ref="A152:A172" si="13">A151+1</f>
        <v>117</v>
      </c>
      <c r="B152" s="76">
        <v>2020003630118</v>
      </c>
      <c r="C152" s="77" t="s">
        <v>140</v>
      </c>
      <c r="D152" s="79">
        <v>1427478796</v>
      </c>
      <c r="E152" s="79">
        <v>1217491588.96</v>
      </c>
      <c r="F152" s="16">
        <f t="shared" si="12"/>
        <v>0.85289644397632092</v>
      </c>
      <c r="G152" s="84">
        <v>1210141588</v>
      </c>
      <c r="H152" s="16">
        <f t="shared" si="9"/>
        <v>0.84774750517555153</v>
      </c>
    </row>
    <row r="153" spans="1:8" ht="66" customHeight="1" x14ac:dyDescent="0.2">
      <c r="A153" s="30">
        <f t="shared" si="13"/>
        <v>118</v>
      </c>
      <c r="B153" s="76">
        <v>2020003630119</v>
      </c>
      <c r="C153" s="77" t="s">
        <v>141</v>
      </c>
      <c r="D153" s="79">
        <v>92585478</v>
      </c>
      <c r="E153" s="79">
        <v>92399997</v>
      </c>
      <c r="F153" s="16">
        <f t="shared" si="12"/>
        <v>0.99799665126749149</v>
      </c>
      <c r="G153" s="84">
        <v>92399997</v>
      </c>
      <c r="H153" s="16">
        <f t="shared" si="9"/>
        <v>0.99799665126749149</v>
      </c>
    </row>
    <row r="154" spans="1:8" ht="66" customHeight="1" x14ac:dyDescent="0.2">
      <c r="A154" s="30">
        <f t="shared" si="13"/>
        <v>119</v>
      </c>
      <c r="B154" s="76">
        <v>2020003630120</v>
      </c>
      <c r="C154" s="77" t="s">
        <v>142</v>
      </c>
      <c r="D154" s="79">
        <v>114100000</v>
      </c>
      <c r="E154" s="79">
        <v>108076333</v>
      </c>
      <c r="F154" s="16">
        <f t="shared" si="12"/>
        <v>0.94720712532865903</v>
      </c>
      <c r="G154" s="84">
        <v>108076333</v>
      </c>
      <c r="H154" s="16">
        <f t="shared" si="9"/>
        <v>0.94720712532865903</v>
      </c>
    </row>
    <row r="155" spans="1:8" ht="66" customHeight="1" x14ac:dyDescent="0.2">
      <c r="A155" s="30">
        <f t="shared" si="13"/>
        <v>120</v>
      </c>
      <c r="B155" s="76">
        <v>2020003630121</v>
      </c>
      <c r="C155" s="77" t="s">
        <v>143</v>
      </c>
      <c r="D155" s="79">
        <v>223235000</v>
      </c>
      <c r="E155" s="79">
        <v>221808333</v>
      </c>
      <c r="F155" s="16">
        <f t="shared" si="12"/>
        <v>0.99360912491320807</v>
      </c>
      <c r="G155" s="84">
        <v>221808333</v>
      </c>
      <c r="H155" s="16">
        <f t="shared" si="9"/>
        <v>0.99360912491320807</v>
      </c>
    </row>
    <row r="156" spans="1:8" ht="66" customHeight="1" x14ac:dyDescent="0.2">
      <c r="A156" s="30">
        <f t="shared" si="13"/>
        <v>121</v>
      </c>
      <c r="B156" s="76">
        <v>2020003630122</v>
      </c>
      <c r="C156" s="77" t="s">
        <v>144</v>
      </c>
      <c r="D156" s="79">
        <v>191891929</v>
      </c>
      <c r="E156" s="79">
        <v>188634997</v>
      </c>
      <c r="F156" s="16">
        <f t="shared" si="12"/>
        <v>0.9830272590568413</v>
      </c>
      <c r="G156" s="84">
        <v>188634997</v>
      </c>
      <c r="H156" s="16">
        <f t="shared" si="9"/>
        <v>0.9830272590568413</v>
      </c>
    </row>
    <row r="157" spans="1:8" ht="66" customHeight="1" x14ac:dyDescent="0.2">
      <c r="A157" s="30">
        <f t="shared" si="13"/>
        <v>122</v>
      </c>
      <c r="B157" s="76">
        <v>2020003630123</v>
      </c>
      <c r="C157" s="77" t="s">
        <v>145</v>
      </c>
      <c r="D157" s="79">
        <v>273400000</v>
      </c>
      <c r="E157" s="79">
        <v>240339999</v>
      </c>
      <c r="F157" s="16">
        <f t="shared" si="12"/>
        <v>0.87907826993416238</v>
      </c>
      <c r="G157" s="84">
        <v>240339999</v>
      </c>
      <c r="H157" s="16">
        <f t="shared" si="9"/>
        <v>0.87907826993416238</v>
      </c>
    </row>
    <row r="158" spans="1:8" ht="66" customHeight="1" x14ac:dyDescent="0.2">
      <c r="A158" s="30">
        <f t="shared" si="13"/>
        <v>123</v>
      </c>
      <c r="B158" s="76">
        <v>2020003630124</v>
      </c>
      <c r="C158" s="77" t="s">
        <v>146</v>
      </c>
      <c r="D158" s="79">
        <v>240000000</v>
      </c>
      <c r="E158" s="79">
        <v>232319995</v>
      </c>
      <c r="F158" s="16">
        <f t="shared" si="12"/>
        <v>0.96799997916666669</v>
      </c>
      <c r="G158" s="84">
        <v>207415906</v>
      </c>
      <c r="H158" s="16">
        <f t="shared" si="9"/>
        <v>0.86423294166666664</v>
      </c>
    </row>
    <row r="159" spans="1:8" ht="66" customHeight="1" x14ac:dyDescent="0.2">
      <c r="A159" s="30">
        <f t="shared" si="13"/>
        <v>124</v>
      </c>
      <c r="B159" s="76">
        <v>2020003630125</v>
      </c>
      <c r="C159" s="77" t="s">
        <v>147</v>
      </c>
      <c r="D159" s="79">
        <v>247413133</v>
      </c>
      <c r="E159" s="79">
        <v>241753000</v>
      </c>
      <c r="F159" s="16">
        <f t="shared" si="12"/>
        <v>0.97712274634992802</v>
      </c>
      <c r="G159" s="84">
        <v>241753000</v>
      </c>
      <c r="H159" s="16">
        <f t="shared" si="9"/>
        <v>0.97712274634992802</v>
      </c>
    </row>
    <row r="160" spans="1:8" ht="66" customHeight="1" x14ac:dyDescent="0.2">
      <c r="A160" s="30">
        <f t="shared" si="13"/>
        <v>125</v>
      </c>
      <c r="B160" s="76">
        <v>2020003630126</v>
      </c>
      <c r="C160" s="77" t="s">
        <v>148</v>
      </c>
      <c r="D160" s="79">
        <v>246896123</v>
      </c>
      <c r="E160" s="79">
        <v>226899998</v>
      </c>
      <c r="F160" s="16">
        <f t="shared" si="12"/>
        <v>0.91900996760487808</v>
      </c>
      <c r="G160" s="84">
        <v>226899998</v>
      </c>
      <c r="H160" s="16">
        <f t="shared" si="9"/>
        <v>0.91900996760487808</v>
      </c>
    </row>
    <row r="161" spans="1:8" ht="66" customHeight="1" x14ac:dyDescent="0.2">
      <c r="A161" s="30">
        <f t="shared" si="13"/>
        <v>126</v>
      </c>
      <c r="B161" s="76">
        <v>2020003630127</v>
      </c>
      <c r="C161" s="77" t="s">
        <v>149</v>
      </c>
      <c r="D161" s="79">
        <v>370786050</v>
      </c>
      <c r="E161" s="79">
        <v>266113333</v>
      </c>
      <c r="F161" s="16">
        <f t="shared" si="12"/>
        <v>0.71770049871077946</v>
      </c>
      <c r="G161" s="84">
        <v>266113333</v>
      </c>
      <c r="H161" s="16">
        <f t="shared" si="9"/>
        <v>0.71770049871077946</v>
      </c>
    </row>
    <row r="162" spans="1:8" ht="66" customHeight="1" x14ac:dyDescent="0.2">
      <c r="A162" s="30">
        <f t="shared" si="13"/>
        <v>127</v>
      </c>
      <c r="B162" s="76">
        <v>2020003630128</v>
      </c>
      <c r="C162" s="77" t="s">
        <v>150</v>
      </c>
      <c r="D162" s="79">
        <v>514119486</v>
      </c>
      <c r="E162" s="79">
        <v>409971289</v>
      </c>
      <c r="F162" s="16">
        <f t="shared" si="12"/>
        <v>0.79742414003736084</v>
      </c>
      <c r="G162" s="84">
        <v>409971289</v>
      </c>
      <c r="H162" s="16">
        <f t="shared" si="9"/>
        <v>0.79742414003736084</v>
      </c>
    </row>
    <row r="163" spans="1:8" ht="66" customHeight="1" x14ac:dyDescent="0.2">
      <c r="A163" s="30">
        <f t="shared" si="13"/>
        <v>128</v>
      </c>
      <c r="B163" s="76">
        <v>2020003630129</v>
      </c>
      <c r="C163" s="77" t="s">
        <v>151</v>
      </c>
      <c r="D163" s="79">
        <v>421072796.28999996</v>
      </c>
      <c r="E163" s="79">
        <v>156796667</v>
      </c>
      <c r="F163" s="16">
        <f t="shared" si="12"/>
        <v>0.37237425067947511</v>
      </c>
      <c r="G163" s="84">
        <v>156796667</v>
      </c>
      <c r="H163" s="16">
        <f t="shared" si="9"/>
        <v>0.37237425067947511</v>
      </c>
    </row>
    <row r="164" spans="1:8" ht="66" customHeight="1" x14ac:dyDescent="0.2">
      <c r="A164" s="30">
        <f t="shared" si="13"/>
        <v>129</v>
      </c>
      <c r="B164" s="76">
        <v>2020003630130</v>
      </c>
      <c r="C164" s="77" t="s">
        <v>152</v>
      </c>
      <c r="D164" s="79">
        <v>50000000</v>
      </c>
      <c r="E164" s="79">
        <v>47895000</v>
      </c>
      <c r="F164" s="16">
        <f t="shared" si="12"/>
        <v>0.95789999999999997</v>
      </c>
      <c r="G164" s="84">
        <v>47895000</v>
      </c>
      <c r="H164" s="16">
        <f t="shared" si="9"/>
        <v>0.95789999999999997</v>
      </c>
    </row>
    <row r="165" spans="1:8" ht="66" customHeight="1" x14ac:dyDescent="0.2">
      <c r="A165" s="30">
        <f t="shared" si="13"/>
        <v>130</v>
      </c>
      <c r="B165" s="76">
        <v>2020003630131</v>
      </c>
      <c r="C165" s="77" t="s">
        <v>153</v>
      </c>
      <c r="D165" s="79">
        <v>44500000</v>
      </c>
      <c r="E165" s="79">
        <v>44500000</v>
      </c>
      <c r="F165" s="16">
        <f t="shared" si="12"/>
        <v>1</v>
      </c>
      <c r="G165" s="84">
        <v>35966667</v>
      </c>
      <c r="H165" s="16">
        <f t="shared" si="9"/>
        <v>0.80823970786516852</v>
      </c>
    </row>
    <row r="166" spans="1:8" ht="66" customHeight="1" x14ac:dyDescent="0.2">
      <c r="A166" s="30">
        <f t="shared" si="13"/>
        <v>131</v>
      </c>
      <c r="B166" s="76">
        <v>2020003630132</v>
      </c>
      <c r="C166" s="77" t="s">
        <v>154</v>
      </c>
      <c r="D166" s="79">
        <v>116500000</v>
      </c>
      <c r="E166" s="79">
        <v>96664998</v>
      </c>
      <c r="F166" s="16">
        <f t="shared" si="12"/>
        <v>0.82974247210300434</v>
      </c>
      <c r="G166" s="84">
        <v>96664998</v>
      </c>
      <c r="H166" s="16">
        <f t="shared" si="9"/>
        <v>0.82974247210300434</v>
      </c>
    </row>
    <row r="167" spans="1:8" ht="66" customHeight="1" x14ac:dyDescent="0.2">
      <c r="A167" s="30">
        <f t="shared" si="13"/>
        <v>132</v>
      </c>
      <c r="B167" s="76">
        <v>2020003630133</v>
      </c>
      <c r="C167" s="77" t="s">
        <v>155</v>
      </c>
      <c r="D167" s="79">
        <v>600000000</v>
      </c>
      <c r="E167" s="79">
        <v>509510328</v>
      </c>
      <c r="F167" s="16">
        <f t="shared" si="12"/>
        <v>0.84918388</v>
      </c>
      <c r="G167" s="84">
        <v>509510328</v>
      </c>
      <c r="H167" s="16">
        <f t="shared" si="9"/>
        <v>0.84918388</v>
      </c>
    </row>
    <row r="168" spans="1:8" ht="66" customHeight="1" x14ac:dyDescent="0.2">
      <c r="A168" s="30">
        <f t="shared" si="13"/>
        <v>133</v>
      </c>
      <c r="B168" s="76">
        <v>2020003630134</v>
      </c>
      <c r="C168" s="77" t="s">
        <v>156</v>
      </c>
      <c r="D168" s="79">
        <v>345000000</v>
      </c>
      <c r="E168" s="79">
        <v>323681666</v>
      </c>
      <c r="F168" s="16">
        <f t="shared" si="12"/>
        <v>0.93820772753623194</v>
      </c>
      <c r="G168" s="84">
        <v>323681666</v>
      </c>
      <c r="H168" s="16">
        <f t="shared" si="9"/>
        <v>0.93820772753623194</v>
      </c>
    </row>
    <row r="169" spans="1:8" ht="66" customHeight="1" x14ac:dyDescent="0.2">
      <c r="A169" s="30">
        <f t="shared" si="13"/>
        <v>134</v>
      </c>
      <c r="B169" s="76">
        <v>2020003630135</v>
      </c>
      <c r="C169" s="77" t="s">
        <v>157</v>
      </c>
      <c r="D169" s="79">
        <v>1852478796</v>
      </c>
      <c r="E169" s="79">
        <v>1807180664</v>
      </c>
      <c r="F169" s="16">
        <f t="shared" si="12"/>
        <v>0.97554728718201211</v>
      </c>
      <c r="G169" s="84">
        <v>1553314513</v>
      </c>
      <c r="H169" s="16">
        <f t="shared" si="9"/>
        <v>0.83850596096107755</v>
      </c>
    </row>
    <row r="170" spans="1:8" ht="66" customHeight="1" x14ac:dyDescent="0.2">
      <c r="A170" s="30">
        <f t="shared" si="13"/>
        <v>135</v>
      </c>
      <c r="B170" s="76">
        <v>2020003630136</v>
      </c>
      <c r="C170" s="77" t="s">
        <v>158</v>
      </c>
      <c r="D170" s="79">
        <v>41342402178.509995</v>
      </c>
      <c r="E170" s="79">
        <v>39430209927.630013</v>
      </c>
      <c r="F170" s="16">
        <f t="shared" si="12"/>
        <v>0.95374743241518878</v>
      </c>
      <c r="G170" s="84">
        <v>39430209927.630013</v>
      </c>
      <c r="H170" s="16">
        <f t="shared" si="9"/>
        <v>0.95374743241518878</v>
      </c>
    </row>
    <row r="171" spans="1:8" ht="66" customHeight="1" x14ac:dyDescent="0.2">
      <c r="A171" s="30">
        <f t="shared" si="13"/>
        <v>136</v>
      </c>
      <c r="B171" s="76">
        <v>2020003630137</v>
      </c>
      <c r="C171" s="77" t="s">
        <v>159</v>
      </c>
      <c r="D171" s="79">
        <v>12123989229.970001</v>
      </c>
      <c r="E171" s="79">
        <v>5877605345.1000004</v>
      </c>
      <c r="F171" s="16">
        <f t="shared" si="12"/>
        <v>0.48479136970616921</v>
      </c>
      <c r="G171" s="84">
        <v>5619390633</v>
      </c>
      <c r="H171" s="16">
        <f t="shared" si="9"/>
        <v>0.46349353553606748</v>
      </c>
    </row>
    <row r="172" spans="1:8" ht="66" customHeight="1" thickBot="1" x14ac:dyDescent="0.25">
      <c r="A172" s="55">
        <f t="shared" si="13"/>
        <v>137</v>
      </c>
      <c r="B172" s="80">
        <v>2020003630138</v>
      </c>
      <c r="C172" s="85" t="s">
        <v>160</v>
      </c>
      <c r="D172" s="82">
        <v>1618339964</v>
      </c>
      <c r="E172" s="82">
        <v>602470793.31999993</v>
      </c>
      <c r="F172" s="41">
        <f t="shared" si="12"/>
        <v>0.37227702875908214</v>
      </c>
      <c r="G172" s="72">
        <v>602470793</v>
      </c>
      <c r="H172" s="41">
        <f t="shared" si="9"/>
        <v>0.3722770285613487</v>
      </c>
    </row>
    <row r="173" spans="1:8" ht="30" customHeight="1" thickBot="1" x14ac:dyDescent="0.25">
      <c r="A173" s="10" t="s">
        <v>161</v>
      </c>
      <c r="B173" s="11"/>
      <c r="C173" s="12"/>
      <c r="D173" s="52">
        <f>D174+D178+D181</f>
        <v>2328894018</v>
      </c>
      <c r="E173" s="46">
        <f>E174+E178+E181</f>
        <v>2261362995</v>
      </c>
      <c r="F173" s="14">
        <f t="shared" si="12"/>
        <v>0.97100296429204014</v>
      </c>
      <c r="G173" s="53">
        <f>G174+G178+G181</f>
        <v>2261362995</v>
      </c>
      <c r="H173" s="14">
        <f t="shared" ref="H173:H194" si="14">G173/D173</f>
        <v>0.97100296429204014</v>
      </c>
    </row>
    <row r="174" spans="1:8" ht="30" customHeight="1" x14ac:dyDescent="0.2">
      <c r="A174" s="48">
        <v>1</v>
      </c>
      <c r="B174" s="57" t="s">
        <v>26</v>
      </c>
      <c r="C174" s="58"/>
      <c r="D174" s="20">
        <f>SUM(D175:D177)</f>
        <v>1746906166</v>
      </c>
      <c r="E174" s="21">
        <f>SUM(E175:E177)</f>
        <v>1694362483</v>
      </c>
      <c r="F174" s="28">
        <f t="shared" si="12"/>
        <v>0.96992186299261141</v>
      </c>
      <c r="G174" s="22">
        <f>SUM(G175:G177)</f>
        <v>1694362483</v>
      </c>
      <c r="H174" s="28">
        <f t="shared" si="14"/>
        <v>0.96992186299261141</v>
      </c>
    </row>
    <row r="175" spans="1:8" ht="66" customHeight="1" x14ac:dyDescent="0.2">
      <c r="A175" s="23">
        <f>A172+1</f>
        <v>138</v>
      </c>
      <c r="B175" s="73">
        <v>2020003630038</v>
      </c>
      <c r="C175" s="83" t="s">
        <v>162</v>
      </c>
      <c r="D175" s="79">
        <v>382950833</v>
      </c>
      <c r="E175" s="27">
        <v>349867000</v>
      </c>
      <c r="F175" s="16">
        <f t="shared" si="12"/>
        <v>0.91360814457348372</v>
      </c>
      <c r="G175" s="29">
        <v>349867000</v>
      </c>
      <c r="H175" s="16">
        <f t="shared" si="14"/>
        <v>0.91360814457348372</v>
      </c>
    </row>
    <row r="176" spans="1:8" ht="66" customHeight="1" x14ac:dyDescent="0.2">
      <c r="A176" s="30">
        <f>A175+1</f>
        <v>139</v>
      </c>
      <c r="B176" s="76">
        <v>2020003630139</v>
      </c>
      <c r="C176" s="77" t="s">
        <v>163</v>
      </c>
      <c r="D176" s="79">
        <v>939167002</v>
      </c>
      <c r="E176" s="27">
        <v>920867152</v>
      </c>
      <c r="F176" s="16">
        <f t="shared" si="12"/>
        <v>0.98051480731219298</v>
      </c>
      <c r="G176" s="29">
        <v>920867152</v>
      </c>
      <c r="H176" s="16">
        <f t="shared" si="14"/>
        <v>0.98051480731219298</v>
      </c>
    </row>
    <row r="177" spans="1:8" ht="66" customHeight="1" x14ac:dyDescent="0.2">
      <c r="A177" s="30">
        <f>A176+1</f>
        <v>140</v>
      </c>
      <c r="B177" s="76">
        <v>2020003630039</v>
      </c>
      <c r="C177" s="77" t="s">
        <v>164</v>
      </c>
      <c r="D177" s="79">
        <v>424788331</v>
      </c>
      <c r="E177" s="27">
        <v>423628331</v>
      </c>
      <c r="F177" s="16">
        <f t="shared" si="12"/>
        <v>0.99726922818885055</v>
      </c>
      <c r="G177" s="29">
        <v>423628331</v>
      </c>
      <c r="H177" s="16">
        <f t="shared" si="14"/>
        <v>0.99726922818885055</v>
      </c>
    </row>
    <row r="178" spans="1:8" ht="30" customHeight="1" x14ac:dyDescent="0.2">
      <c r="A178" s="61">
        <v>2</v>
      </c>
      <c r="B178" s="62" t="s">
        <v>34</v>
      </c>
      <c r="C178" s="62"/>
      <c r="D178" s="63">
        <f>SUM(D179:D180)</f>
        <v>128119518</v>
      </c>
      <c r="E178" s="64">
        <f>SUM(E179:E180)</f>
        <v>114633013</v>
      </c>
      <c r="F178" s="16">
        <f t="shared" si="12"/>
        <v>0.89473496926518248</v>
      </c>
      <c r="G178" s="65">
        <f>SUM(G179:G180)</f>
        <v>114633013</v>
      </c>
      <c r="H178" s="16">
        <f t="shared" si="14"/>
        <v>0.89473496926518248</v>
      </c>
    </row>
    <row r="179" spans="1:8" ht="66" customHeight="1" x14ac:dyDescent="0.2">
      <c r="A179" s="30">
        <f>A177+1</f>
        <v>141</v>
      </c>
      <c r="B179" s="76">
        <v>2020003630140</v>
      </c>
      <c r="C179" s="77" t="s">
        <v>165</v>
      </c>
      <c r="D179" s="79">
        <v>71719518</v>
      </c>
      <c r="E179" s="27">
        <v>64013013</v>
      </c>
      <c r="F179" s="16">
        <f t="shared" si="12"/>
        <v>0.89254661471651275</v>
      </c>
      <c r="G179" s="29">
        <v>64013013</v>
      </c>
      <c r="H179" s="16">
        <f t="shared" si="14"/>
        <v>0.89254661471651275</v>
      </c>
    </row>
    <row r="180" spans="1:8" ht="66" customHeight="1" x14ac:dyDescent="0.2">
      <c r="A180" s="30">
        <f>A179+1</f>
        <v>142</v>
      </c>
      <c r="B180" s="76">
        <v>2020003630040</v>
      </c>
      <c r="C180" s="77" t="s">
        <v>166</v>
      </c>
      <c r="D180" s="79">
        <v>56400000</v>
      </c>
      <c r="E180" s="27">
        <v>50620000</v>
      </c>
      <c r="F180" s="16">
        <f t="shared" si="12"/>
        <v>0.89751773049645389</v>
      </c>
      <c r="G180" s="29">
        <v>50620000</v>
      </c>
      <c r="H180" s="16">
        <f t="shared" si="14"/>
        <v>0.89751773049645389</v>
      </c>
    </row>
    <row r="181" spans="1:8" ht="32.25" customHeight="1" x14ac:dyDescent="0.2">
      <c r="A181" s="61">
        <v>4</v>
      </c>
      <c r="B181" s="62" t="s">
        <v>9</v>
      </c>
      <c r="C181" s="62"/>
      <c r="D181" s="63">
        <f>D182</f>
        <v>453868334</v>
      </c>
      <c r="E181" s="64">
        <f>E182</f>
        <v>452367499</v>
      </c>
      <c r="F181" s="16">
        <f t="shared" si="12"/>
        <v>0.99669323703027934</v>
      </c>
      <c r="G181" s="65">
        <f>G182</f>
        <v>452367499</v>
      </c>
      <c r="H181" s="16">
        <f t="shared" si="14"/>
        <v>0.99669323703027934</v>
      </c>
    </row>
    <row r="182" spans="1:8" ht="66" customHeight="1" thickBot="1" x14ac:dyDescent="0.25">
      <c r="A182" s="55">
        <f>A180+1</f>
        <v>143</v>
      </c>
      <c r="B182" s="80">
        <v>2020003630141</v>
      </c>
      <c r="C182" s="85" t="s">
        <v>167</v>
      </c>
      <c r="D182" s="82">
        <v>453868334</v>
      </c>
      <c r="E182" s="40">
        <v>452367499</v>
      </c>
      <c r="F182" s="41">
        <f t="shared" si="12"/>
        <v>0.99669323703027934</v>
      </c>
      <c r="G182" s="29">
        <v>452367499</v>
      </c>
      <c r="H182" s="41">
        <f t="shared" si="14"/>
        <v>0.99669323703027934</v>
      </c>
    </row>
    <row r="183" spans="1:8" ht="30" customHeight="1" thickBot="1" x14ac:dyDescent="0.25">
      <c r="A183" s="43" t="s">
        <v>168</v>
      </c>
      <c r="B183" s="44"/>
      <c r="C183" s="45"/>
      <c r="D183" s="52">
        <f>D184</f>
        <v>10324433912.389999</v>
      </c>
      <c r="E183" s="46">
        <f>E184</f>
        <v>8284289857.0400009</v>
      </c>
      <c r="F183" s="14">
        <f t="shared" si="12"/>
        <v>0.8023965214304204</v>
      </c>
      <c r="G183" s="53">
        <f>G184</f>
        <v>8284289857.0400009</v>
      </c>
      <c r="H183" s="14">
        <f t="shared" si="14"/>
        <v>0.8023965214304204</v>
      </c>
    </row>
    <row r="184" spans="1:8" ht="30" customHeight="1" x14ac:dyDescent="0.2">
      <c r="A184" s="48">
        <v>1</v>
      </c>
      <c r="B184" s="57" t="s">
        <v>26</v>
      </c>
      <c r="C184" s="58"/>
      <c r="D184" s="20">
        <f>SUM(D185:D187)</f>
        <v>10324433912.389999</v>
      </c>
      <c r="E184" s="21">
        <f>SUM(E185:E187)</f>
        <v>8284289857.0400009</v>
      </c>
      <c r="F184" s="28">
        <f t="shared" si="12"/>
        <v>0.8023965214304204</v>
      </c>
      <c r="G184" s="22">
        <f>SUM(G185:G187)</f>
        <v>8284289857.0400009</v>
      </c>
      <c r="H184" s="28">
        <f t="shared" si="14"/>
        <v>0.8023965214304204</v>
      </c>
    </row>
    <row r="185" spans="1:8" ht="66" customHeight="1" x14ac:dyDescent="0.2">
      <c r="A185" s="36">
        <f>A182+1</f>
        <v>144</v>
      </c>
      <c r="B185" s="73">
        <v>2020003630009</v>
      </c>
      <c r="C185" s="83" t="s">
        <v>169</v>
      </c>
      <c r="D185" s="79">
        <v>3566923682.8499999</v>
      </c>
      <c r="E185" s="27">
        <v>2911926829.4200001</v>
      </c>
      <c r="F185" s="16">
        <f t="shared" si="12"/>
        <v>0.81636925494670176</v>
      </c>
      <c r="G185" s="29">
        <v>2911926829.4200001</v>
      </c>
      <c r="H185" s="16">
        <f t="shared" si="14"/>
        <v>0.81636925494670176</v>
      </c>
    </row>
    <row r="186" spans="1:8" ht="66" customHeight="1" x14ac:dyDescent="0.2">
      <c r="A186" s="30">
        <f>A185+1</f>
        <v>145</v>
      </c>
      <c r="B186" s="76">
        <v>2020003630010</v>
      </c>
      <c r="C186" s="77" t="s">
        <v>170</v>
      </c>
      <c r="D186" s="79">
        <v>4310592397.54</v>
      </c>
      <c r="E186" s="27">
        <v>3614473954.5999999</v>
      </c>
      <c r="F186" s="16">
        <f t="shared" si="12"/>
        <v>0.83850979662626746</v>
      </c>
      <c r="G186" s="29">
        <v>3614473954.5999999</v>
      </c>
      <c r="H186" s="16">
        <f t="shared" si="14"/>
        <v>0.83850979662626746</v>
      </c>
    </row>
    <row r="187" spans="1:8" ht="66" customHeight="1" thickBot="1" x14ac:dyDescent="0.25">
      <c r="A187" s="86">
        <f>A186+1</f>
        <v>146</v>
      </c>
      <c r="B187" s="80">
        <v>2020003630013</v>
      </c>
      <c r="C187" s="85" t="s">
        <v>171</v>
      </c>
      <c r="D187" s="82">
        <v>2446917832</v>
      </c>
      <c r="E187" s="87">
        <v>1757889073.02</v>
      </c>
      <c r="F187" s="41">
        <f t="shared" si="12"/>
        <v>0.71840952320952312</v>
      </c>
      <c r="G187" s="29">
        <v>1757889073.02</v>
      </c>
      <c r="H187" s="41">
        <f t="shared" si="14"/>
        <v>0.71840952320952312</v>
      </c>
    </row>
    <row r="188" spans="1:8" ht="30" customHeight="1" thickBot="1" x14ac:dyDescent="0.25">
      <c r="A188" s="10" t="s">
        <v>172</v>
      </c>
      <c r="B188" s="11"/>
      <c r="C188" s="12"/>
      <c r="D188" s="52">
        <f>D189+D192+D196</f>
        <v>4712923248</v>
      </c>
      <c r="E188" s="46">
        <f>E189+E192+E196</f>
        <v>4617403274.6999998</v>
      </c>
      <c r="F188" s="14">
        <f t="shared" si="12"/>
        <v>0.97973232996303605</v>
      </c>
      <c r="G188" s="53">
        <f>G189+G192+G196</f>
        <v>4617403274.6999998</v>
      </c>
      <c r="H188" s="14">
        <f t="shared" si="14"/>
        <v>0.97973232996303605</v>
      </c>
    </row>
    <row r="189" spans="1:8" ht="30" customHeight="1" x14ac:dyDescent="0.2">
      <c r="A189" s="48">
        <v>1</v>
      </c>
      <c r="B189" s="57" t="s">
        <v>26</v>
      </c>
      <c r="C189" s="58"/>
      <c r="D189" s="20">
        <f>SUM(D190:D191)</f>
        <v>2658311172</v>
      </c>
      <c r="E189" s="21">
        <f>SUM(E190:E191)</f>
        <v>2651419279.6999998</v>
      </c>
      <c r="F189" s="28">
        <f t="shared" si="12"/>
        <v>0.99740741702002667</v>
      </c>
      <c r="G189" s="22">
        <f>SUM(G190:G191)</f>
        <v>2651419279.6999998</v>
      </c>
      <c r="H189" s="28">
        <f t="shared" si="14"/>
        <v>0.99740741702002667</v>
      </c>
    </row>
    <row r="190" spans="1:8" ht="66" customHeight="1" x14ac:dyDescent="0.2">
      <c r="A190" s="36">
        <f>A187+1</f>
        <v>147</v>
      </c>
      <c r="B190" s="88">
        <v>2020003630142</v>
      </c>
      <c r="C190" s="83" t="s">
        <v>173</v>
      </c>
      <c r="D190" s="79">
        <v>1462000000</v>
      </c>
      <c r="E190" s="27">
        <v>1460880415.7</v>
      </c>
      <c r="F190" s="16">
        <f t="shared" si="12"/>
        <v>0.99923421046511629</v>
      </c>
      <c r="G190" s="29">
        <v>1460880415.7</v>
      </c>
      <c r="H190" s="16">
        <f t="shared" si="14"/>
        <v>0.99923421046511629</v>
      </c>
    </row>
    <row r="191" spans="1:8" ht="66" customHeight="1" x14ac:dyDescent="0.2">
      <c r="A191" s="30">
        <f>A190+1</f>
        <v>148</v>
      </c>
      <c r="B191" s="33">
        <v>2020003630143</v>
      </c>
      <c r="C191" s="89" t="s">
        <v>174</v>
      </c>
      <c r="D191" s="79">
        <v>1196311172</v>
      </c>
      <c r="E191" s="27">
        <v>1190538864</v>
      </c>
      <c r="F191" s="16">
        <f t="shared" si="12"/>
        <v>0.99517491089684484</v>
      </c>
      <c r="G191" s="29">
        <v>1190538864</v>
      </c>
      <c r="H191" s="16">
        <f t="shared" si="14"/>
        <v>0.99517491089684484</v>
      </c>
    </row>
    <row r="192" spans="1:8" ht="28.5" customHeight="1" x14ac:dyDescent="0.2">
      <c r="A192" s="61">
        <v>3</v>
      </c>
      <c r="B192" s="62" t="s">
        <v>38</v>
      </c>
      <c r="C192" s="62"/>
      <c r="D192" s="63">
        <f>SUM(D193:D195)</f>
        <v>1510612076</v>
      </c>
      <c r="E192" s="64">
        <f>SUM(E193:E195)</f>
        <v>1425202285</v>
      </c>
      <c r="F192" s="16">
        <f t="shared" si="12"/>
        <v>0.94346014284080171</v>
      </c>
      <c r="G192" s="65">
        <f>SUM(G193:G195)</f>
        <v>1425202285</v>
      </c>
      <c r="H192" s="16">
        <f t="shared" si="14"/>
        <v>0.94346014284080171</v>
      </c>
    </row>
    <row r="193" spans="1:8" ht="45.75" customHeight="1" x14ac:dyDescent="0.2">
      <c r="A193" s="30">
        <f>A191+1</f>
        <v>149</v>
      </c>
      <c r="B193" s="33">
        <v>2020003630144</v>
      </c>
      <c r="C193" s="89" t="s">
        <v>175</v>
      </c>
      <c r="D193" s="79">
        <v>440356768</v>
      </c>
      <c r="E193" s="27">
        <v>421335509</v>
      </c>
      <c r="F193" s="16">
        <f t="shared" si="12"/>
        <v>0.9568048900749494</v>
      </c>
      <c r="G193" s="29">
        <v>421335509</v>
      </c>
      <c r="H193" s="16">
        <f t="shared" si="14"/>
        <v>0.9568048900749494</v>
      </c>
    </row>
    <row r="194" spans="1:8" ht="66" customHeight="1" x14ac:dyDescent="0.2">
      <c r="A194" s="60">
        <f>A193+1</f>
        <v>150</v>
      </c>
      <c r="B194" s="88">
        <v>2020003630145</v>
      </c>
      <c r="C194" s="85" t="s">
        <v>176</v>
      </c>
      <c r="D194" s="82">
        <v>920255308</v>
      </c>
      <c r="E194" s="87">
        <v>857866776</v>
      </c>
      <c r="F194" s="16">
        <f t="shared" si="12"/>
        <v>0.93220519190963469</v>
      </c>
      <c r="G194" s="29">
        <v>857866776</v>
      </c>
      <c r="H194" s="16">
        <f t="shared" si="14"/>
        <v>0.93220519190963469</v>
      </c>
    </row>
    <row r="195" spans="1:8" ht="66" customHeight="1" x14ac:dyDescent="0.2">
      <c r="A195" s="60">
        <f>A194+1</f>
        <v>151</v>
      </c>
      <c r="B195" s="33">
        <v>2023003630001</v>
      </c>
      <c r="C195" s="34" t="s">
        <v>177</v>
      </c>
      <c r="D195" s="90">
        <v>150000000</v>
      </c>
      <c r="E195" s="27">
        <v>146000000</v>
      </c>
      <c r="F195" s="16">
        <f t="shared" ref="F195:F201" si="15">E195/D195</f>
        <v>0.97333333333333338</v>
      </c>
      <c r="G195" s="42">
        <v>146000000</v>
      </c>
      <c r="H195" s="16"/>
    </row>
    <row r="196" spans="1:8" ht="28.5" customHeight="1" x14ac:dyDescent="0.2">
      <c r="A196" s="61">
        <v>4</v>
      </c>
      <c r="B196" s="62" t="s">
        <v>9</v>
      </c>
      <c r="C196" s="62"/>
      <c r="D196" s="63">
        <f>SUM(D197:D197)</f>
        <v>544000000</v>
      </c>
      <c r="E196" s="64">
        <f>SUM(E197:E197)</f>
        <v>540781710</v>
      </c>
      <c r="F196" s="16">
        <f t="shared" si="15"/>
        <v>0.99408402573529409</v>
      </c>
      <c r="G196" s="65">
        <f>SUM(G197:G197)</f>
        <v>540781710</v>
      </c>
      <c r="H196" s="16">
        <f t="shared" ref="H196:H201" si="16">G196/D196</f>
        <v>0.99408402573529409</v>
      </c>
    </row>
    <row r="197" spans="1:8" ht="66" customHeight="1" thickBot="1" x14ac:dyDescent="0.25">
      <c r="A197" s="55">
        <f>A195+1</f>
        <v>152</v>
      </c>
      <c r="B197" s="50">
        <v>2022003630006</v>
      </c>
      <c r="C197" s="91" t="s">
        <v>178</v>
      </c>
      <c r="D197" s="82">
        <v>544000000</v>
      </c>
      <c r="E197" s="82">
        <v>540781710</v>
      </c>
      <c r="F197" s="41">
        <f t="shared" si="15"/>
        <v>0.99408402573529409</v>
      </c>
      <c r="G197" s="42">
        <v>540781710</v>
      </c>
      <c r="H197" s="41">
        <f t="shared" si="16"/>
        <v>0.99408402573529409</v>
      </c>
    </row>
    <row r="198" spans="1:8" ht="30" customHeight="1" thickBot="1" x14ac:dyDescent="0.25">
      <c r="A198" s="10" t="s">
        <v>179</v>
      </c>
      <c r="B198" s="11"/>
      <c r="C198" s="12"/>
      <c r="D198" s="52">
        <f>SUM(D200)</f>
        <v>168932650</v>
      </c>
      <c r="E198" s="46">
        <f>SUM(E200)</f>
        <v>168932650</v>
      </c>
      <c r="F198" s="14">
        <f t="shared" si="15"/>
        <v>1</v>
      </c>
      <c r="G198" s="47">
        <f>SUM(G200)</f>
        <v>168932650</v>
      </c>
      <c r="H198" s="14">
        <f t="shared" si="16"/>
        <v>1</v>
      </c>
    </row>
    <row r="199" spans="1:8" ht="30" customHeight="1" x14ac:dyDescent="0.2">
      <c r="A199" s="17">
        <v>3</v>
      </c>
      <c r="B199" s="92" t="s">
        <v>38</v>
      </c>
      <c r="C199" s="92"/>
      <c r="D199" s="67">
        <f>D200</f>
        <v>168932650</v>
      </c>
      <c r="E199" s="21">
        <f>E200</f>
        <v>168932650</v>
      </c>
      <c r="F199" s="28">
        <f t="shared" si="15"/>
        <v>1</v>
      </c>
      <c r="G199" s="22">
        <f>G200</f>
        <v>168932650</v>
      </c>
      <c r="H199" s="28">
        <f t="shared" si="16"/>
        <v>1</v>
      </c>
    </row>
    <row r="200" spans="1:8" ht="66" customHeight="1" thickBot="1" x14ac:dyDescent="0.25">
      <c r="A200" s="86">
        <f>A197+1</f>
        <v>153</v>
      </c>
      <c r="B200" s="88">
        <v>2020003630149</v>
      </c>
      <c r="C200" s="93" t="s">
        <v>180</v>
      </c>
      <c r="D200" s="94">
        <v>168932650</v>
      </c>
      <c r="E200" s="95">
        <v>168932650</v>
      </c>
      <c r="F200" s="16">
        <f t="shared" si="15"/>
        <v>1</v>
      </c>
      <c r="G200" s="42">
        <v>168932650</v>
      </c>
      <c r="H200" s="16">
        <f t="shared" si="16"/>
        <v>1</v>
      </c>
    </row>
    <row r="201" spans="1:8" ht="30" customHeight="1" thickBot="1" x14ac:dyDescent="0.25">
      <c r="A201" s="96" t="s">
        <v>181</v>
      </c>
      <c r="B201" s="97"/>
      <c r="C201" s="98"/>
      <c r="D201" s="99">
        <f>SUM(D3,D9,D18,D22,D49,D65,D71,D79,D101,D107,D119,D148,D173,D183,D188,D198)</f>
        <v>461494525650.14996</v>
      </c>
      <c r="E201" s="100">
        <f>SUM(E3,E9,E18,E22,E49,E65,E71,E79,E101,E107,E119,E148,E173,E183,E188,E198)</f>
        <v>361702650805.85999</v>
      </c>
      <c r="F201" s="16">
        <f t="shared" si="15"/>
        <v>0.78376368667926466</v>
      </c>
      <c r="G201" s="101">
        <f>SUM(G3,G9,G18,G22,G49,G65,G71,G79,G101,G107,G119,G148,G173,G183,G188,G198)</f>
        <v>308455072348</v>
      </c>
      <c r="H201" s="102">
        <f t="shared" si="16"/>
        <v>0.66838294975103085</v>
      </c>
    </row>
    <row r="203" spans="1:8" x14ac:dyDescent="0.2">
      <c r="C203" s="104"/>
      <c r="D203" s="105"/>
      <c r="E203" s="105"/>
      <c r="F203" s="105"/>
      <c r="G203" s="105"/>
    </row>
    <row r="204" spans="1:8" x14ac:dyDescent="0.2">
      <c r="C204" s="104"/>
      <c r="D204" s="106"/>
      <c r="E204" s="106"/>
      <c r="F204" s="106"/>
      <c r="G204" s="106"/>
    </row>
    <row r="205" spans="1:8" x14ac:dyDescent="0.2">
      <c r="C205" s="104"/>
      <c r="D205" s="106"/>
      <c r="E205" s="106"/>
      <c r="F205" s="106"/>
      <c r="G205" s="106"/>
    </row>
    <row r="206" spans="1:8" x14ac:dyDescent="0.2">
      <c r="C206" s="104"/>
      <c r="D206" s="106"/>
      <c r="E206" s="106"/>
      <c r="F206" s="106"/>
      <c r="G206" s="106"/>
    </row>
    <row r="207" spans="1:8" x14ac:dyDescent="0.2">
      <c r="C207" s="104"/>
      <c r="D207" s="106"/>
      <c r="E207" s="106"/>
      <c r="F207" s="106"/>
      <c r="G207" s="106"/>
    </row>
    <row r="208" spans="1:8" x14ac:dyDescent="0.2">
      <c r="B208" s="107"/>
      <c r="C208" s="108" t="s">
        <v>182</v>
      </c>
      <c r="D208" s="109"/>
      <c r="E208" s="109"/>
      <c r="F208" s="109"/>
      <c r="G208" s="109"/>
    </row>
    <row r="209" spans="2:11" ht="12.75" customHeight="1" x14ac:dyDescent="0.2">
      <c r="B209" s="110" t="s">
        <v>183</v>
      </c>
      <c r="C209" s="110"/>
      <c r="D209" s="110"/>
      <c r="K209" s="111"/>
    </row>
    <row r="211" spans="2:11" ht="12.75" customHeight="1" x14ac:dyDescent="0.2">
      <c r="B211" s="110"/>
      <c r="C211" s="110"/>
      <c r="D211" s="110"/>
    </row>
    <row r="212" spans="2:11" ht="22.5" customHeight="1" x14ac:dyDescent="0.2">
      <c r="B212" s="112"/>
      <c r="C212" s="113"/>
      <c r="D212" s="113"/>
    </row>
    <row r="213" spans="2:11" ht="24.75" customHeight="1" x14ac:dyDescent="0.2">
      <c r="B213" s="112"/>
      <c r="C213" s="113"/>
      <c r="D213" s="113"/>
    </row>
    <row r="214" spans="2:11" ht="21.75" customHeight="1" x14ac:dyDescent="0.2">
      <c r="B214" s="114"/>
      <c r="C214" s="113"/>
      <c r="D214" s="113"/>
    </row>
    <row r="215" spans="2:11" ht="13.5" thickBot="1" x14ac:dyDescent="0.25"/>
    <row r="216" spans="2:11" ht="15.75" x14ac:dyDescent="0.2">
      <c r="D216" s="115" t="s">
        <v>184</v>
      </c>
      <c r="E216" s="116"/>
      <c r="F216" s="117"/>
    </row>
    <row r="217" spans="2:11" ht="15.75" x14ac:dyDescent="0.2">
      <c r="D217" s="118" t="s">
        <v>185</v>
      </c>
      <c r="E217" s="119"/>
      <c r="F217" s="117"/>
    </row>
    <row r="218" spans="2:11" ht="15.75" x14ac:dyDescent="0.2">
      <c r="D218" s="120" t="s">
        <v>186</v>
      </c>
      <c r="E218" s="121"/>
      <c r="F218" s="117"/>
    </row>
    <row r="219" spans="2:11" ht="15.75" x14ac:dyDescent="0.2">
      <c r="D219" s="122" t="s">
        <v>187</v>
      </c>
      <c r="E219" s="123"/>
      <c r="F219" s="117"/>
    </row>
    <row r="220" spans="2:11" ht="15.75" x14ac:dyDescent="0.2">
      <c r="D220" s="124" t="s">
        <v>188</v>
      </c>
      <c r="E220" s="125"/>
      <c r="F220" s="117"/>
    </row>
    <row r="221" spans="2:11" ht="15.75" x14ac:dyDescent="0.2">
      <c r="D221" s="126" t="s">
        <v>189</v>
      </c>
      <c r="E221" s="127"/>
      <c r="F221" s="117"/>
    </row>
  </sheetData>
  <mergeCells count="58">
    <mergeCell ref="D218:E218"/>
    <mergeCell ref="D219:E219"/>
    <mergeCell ref="D220:E220"/>
    <mergeCell ref="D221:E221"/>
    <mergeCell ref="B211:D211"/>
    <mergeCell ref="B212:D212"/>
    <mergeCell ref="B213:D213"/>
    <mergeCell ref="B214:D214"/>
    <mergeCell ref="D216:E216"/>
    <mergeCell ref="D217:E217"/>
    <mergeCell ref="B192:C192"/>
    <mergeCell ref="B196:C196"/>
    <mergeCell ref="A198:C198"/>
    <mergeCell ref="B199:C199"/>
    <mergeCell ref="A201:C201"/>
    <mergeCell ref="B209:D209"/>
    <mergeCell ref="B178:C178"/>
    <mergeCell ref="B181:C181"/>
    <mergeCell ref="A183:C183"/>
    <mergeCell ref="B184:C184"/>
    <mergeCell ref="A188:C188"/>
    <mergeCell ref="B189:C189"/>
    <mergeCell ref="B139:C139"/>
    <mergeCell ref="B142:C142"/>
    <mergeCell ref="A148:C148"/>
    <mergeCell ref="B149:C149"/>
    <mergeCell ref="A173:C173"/>
    <mergeCell ref="B174:C174"/>
    <mergeCell ref="B102:C102"/>
    <mergeCell ref="A107:C107"/>
    <mergeCell ref="B108:C108"/>
    <mergeCell ref="B117:C117"/>
    <mergeCell ref="A119:C119"/>
    <mergeCell ref="B120:C120"/>
    <mergeCell ref="A71:C71"/>
    <mergeCell ref="B72:C72"/>
    <mergeCell ref="A79:C79"/>
    <mergeCell ref="B80:C80"/>
    <mergeCell ref="B93:C93"/>
    <mergeCell ref="A101:C101"/>
    <mergeCell ref="A49:C49"/>
    <mergeCell ref="B50:C50"/>
    <mergeCell ref="B59:C59"/>
    <mergeCell ref="B62:C62"/>
    <mergeCell ref="A65:C65"/>
    <mergeCell ref="B66:C66"/>
    <mergeCell ref="B19:C19"/>
    <mergeCell ref="A22:C22"/>
    <mergeCell ref="B23:C23"/>
    <mergeCell ref="B31:C31"/>
    <mergeCell ref="B35:C35"/>
    <mergeCell ref="B45:C45"/>
    <mergeCell ref="A1:H1"/>
    <mergeCell ref="A3:C3"/>
    <mergeCell ref="B4:C4"/>
    <mergeCell ref="A9:C9"/>
    <mergeCell ref="B10:C10"/>
    <mergeCell ref="A18:C18"/>
  </mergeCells>
  <conditionalFormatting sqref="F3:F201">
    <cfRule type="cellIs" dxfId="14" priority="1" operator="between">
      <formula>0</formula>
      <formula>0.3999</formula>
    </cfRule>
    <cfRule type="cellIs" dxfId="13" priority="2" operator="between">
      <formula>0.3955</formula>
      <formula>0.5949</formula>
    </cfRule>
    <cfRule type="cellIs" dxfId="12" priority="3" operator="between">
      <formula>0.595</formula>
      <formula>0.6949</formula>
    </cfRule>
    <cfRule type="cellIs" dxfId="11" priority="4" operator="between">
      <formula>0.695</formula>
      <formula>0.7949</formula>
    </cfRule>
    <cfRule type="cellIs" dxfId="10" priority="5" operator="between">
      <formula>0.795</formula>
      <formula>1</formula>
    </cfRule>
  </conditionalFormatting>
  <conditionalFormatting sqref="H3:H29">
    <cfRule type="cellIs" dxfId="9" priority="6" operator="between">
      <formula>0</formula>
      <formula>0.3999</formula>
    </cfRule>
    <cfRule type="cellIs" dxfId="8" priority="7" operator="between">
      <formula>0.3955</formula>
      <formula>0.5949</formula>
    </cfRule>
    <cfRule type="cellIs" dxfId="7" priority="8" operator="between">
      <formula>0.595</formula>
      <formula>0.6949</formula>
    </cfRule>
    <cfRule type="cellIs" dxfId="6" priority="9" operator="between">
      <formula>0.695</formula>
      <formula>0.7949</formula>
    </cfRule>
    <cfRule type="cellIs" dxfId="5" priority="10" operator="between">
      <formula>0.795</formula>
      <formula>1</formula>
    </cfRule>
  </conditionalFormatting>
  <conditionalFormatting sqref="H30:H201">
    <cfRule type="cellIs" dxfId="4" priority="11" operator="between">
      <formula>0</formula>
      <formula>0.3999</formula>
    </cfRule>
    <cfRule type="cellIs" dxfId="3" priority="12" operator="between">
      <formula>0.3955</formula>
      <formula>0.5949</formula>
    </cfRule>
    <cfRule type="cellIs" dxfId="2" priority="13" operator="between">
      <formula>0.595</formula>
      <formula>0.6949</formula>
    </cfRule>
    <cfRule type="cellIs" dxfId="1" priority="14" operator="between">
      <formula>0.695</formula>
      <formula>0.7949</formula>
    </cfRule>
    <cfRule type="cellIs" dxfId="0" priority="15" operator="between">
      <formula>0.795</formula>
      <formula>1</formula>
    </cfRule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2023-12-28T23:00:15Z</dcterms:created>
  <dcterms:modified xsi:type="dcterms:W3CDTF">2023-12-28T23:09:03Z</dcterms:modified>
</cp:coreProperties>
</file>