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V TRIMESTRE  2022\"/>
    </mc:Choice>
  </mc:AlternateContent>
  <bookViews>
    <workbookView xWindow="0" yWindow="0" windowWidth="24000" windowHeight="904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PROYECTOS'!$A$2:$H$200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G45" i="1"/>
  <c r="E45" i="1"/>
  <c r="C45" i="1"/>
  <c r="E59" i="1"/>
  <c r="H199" i="1"/>
  <c r="F199" i="1"/>
  <c r="D199" i="1"/>
  <c r="G198" i="1"/>
  <c r="G197" i="1" s="1"/>
  <c r="E198" i="1"/>
  <c r="F198" i="1" s="1"/>
  <c r="C198" i="1"/>
  <c r="D198" i="1" s="1"/>
  <c r="H196" i="1"/>
  <c r="F196" i="1"/>
  <c r="D196" i="1"/>
  <c r="G195" i="1"/>
  <c r="H195" i="1" s="1"/>
  <c r="E195" i="1"/>
  <c r="F195" i="1" s="1"/>
  <c r="C195" i="1"/>
  <c r="D195" i="1" s="1"/>
  <c r="F194" i="1"/>
  <c r="D194" i="1"/>
  <c r="D193" i="1"/>
  <c r="G192" i="1"/>
  <c r="H191" i="1"/>
  <c r="F191" i="1"/>
  <c r="D191" i="1"/>
  <c r="F190" i="1"/>
  <c r="D190" i="1"/>
  <c r="C189" i="1"/>
  <c r="D189" i="1" s="1"/>
  <c r="H187" i="1"/>
  <c r="F187" i="1"/>
  <c r="D187" i="1"/>
  <c r="F186" i="1"/>
  <c r="D186" i="1"/>
  <c r="D185" i="1"/>
  <c r="G184" i="1"/>
  <c r="G183" i="1" s="1"/>
  <c r="F182" i="1"/>
  <c r="D182" i="1"/>
  <c r="G181" i="1"/>
  <c r="C181" i="1"/>
  <c r="D181" i="1" s="1"/>
  <c r="H180" i="1"/>
  <c r="F180" i="1"/>
  <c r="D180" i="1"/>
  <c r="F179" i="1"/>
  <c r="D179" i="1"/>
  <c r="E178" i="1"/>
  <c r="C178" i="1"/>
  <c r="D178" i="1" s="1"/>
  <c r="D177" i="1"/>
  <c r="H176" i="1"/>
  <c r="F176" i="1"/>
  <c r="D176" i="1"/>
  <c r="D175" i="1"/>
  <c r="H172" i="1"/>
  <c r="F172" i="1"/>
  <c r="D172" i="1"/>
  <c r="D171" i="1"/>
  <c r="F170" i="1"/>
  <c r="D170" i="1"/>
  <c r="H169" i="1"/>
  <c r="D169" i="1"/>
  <c r="H168" i="1"/>
  <c r="F168" i="1"/>
  <c r="D168" i="1"/>
  <c r="D167" i="1"/>
  <c r="F166" i="1"/>
  <c r="D166" i="1"/>
  <c r="H165" i="1"/>
  <c r="D165" i="1"/>
  <c r="H164" i="1"/>
  <c r="F164" i="1"/>
  <c r="D164" i="1"/>
  <c r="D163" i="1"/>
  <c r="F162" i="1"/>
  <c r="D162" i="1"/>
  <c r="D161" i="1"/>
  <c r="H160" i="1"/>
  <c r="F160" i="1"/>
  <c r="D160" i="1"/>
  <c r="D159" i="1"/>
  <c r="F158" i="1"/>
  <c r="D158" i="1"/>
  <c r="H157" i="1"/>
  <c r="D157" i="1"/>
  <c r="H156" i="1"/>
  <c r="F156" i="1"/>
  <c r="D156" i="1"/>
  <c r="D155" i="1"/>
  <c r="F154" i="1"/>
  <c r="D154" i="1"/>
  <c r="D153" i="1"/>
  <c r="H152" i="1"/>
  <c r="F152" i="1"/>
  <c r="D152" i="1"/>
  <c r="D151" i="1"/>
  <c r="D150" i="1"/>
  <c r="G149" i="1"/>
  <c r="G148" i="1" s="1"/>
  <c r="D147" i="1"/>
  <c r="F146" i="1"/>
  <c r="D146" i="1"/>
  <c r="H145" i="1"/>
  <c r="D145" i="1"/>
  <c r="F144" i="1"/>
  <c r="D144" i="1"/>
  <c r="F143" i="1"/>
  <c r="D143" i="1"/>
  <c r="C142" i="1"/>
  <c r="D142" i="1" s="1"/>
  <c r="H141" i="1"/>
  <c r="F141" i="1"/>
  <c r="D141" i="1"/>
  <c r="H140" i="1"/>
  <c r="F140" i="1"/>
  <c r="D140" i="1"/>
  <c r="E139" i="1"/>
  <c r="C139" i="1"/>
  <c r="D139" i="1" s="1"/>
  <c r="D138" i="1"/>
  <c r="H137" i="1"/>
  <c r="D137" i="1"/>
  <c r="H136" i="1"/>
  <c r="F136" i="1"/>
  <c r="D136" i="1"/>
  <c r="F135" i="1"/>
  <c r="D135" i="1"/>
  <c r="F134" i="1"/>
  <c r="D134" i="1"/>
  <c r="H133" i="1"/>
  <c r="F133" i="1"/>
  <c r="D133" i="1"/>
  <c r="H132" i="1"/>
  <c r="F132" i="1"/>
  <c r="D132" i="1"/>
  <c r="H131" i="1"/>
  <c r="D130" i="1"/>
  <c r="H129" i="1"/>
  <c r="D129" i="1"/>
  <c r="H128" i="1"/>
  <c r="F128" i="1"/>
  <c r="D128" i="1"/>
  <c r="D127" i="1"/>
  <c r="F126" i="1"/>
  <c r="D126" i="1"/>
  <c r="H125" i="1"/>
  <c r="F125" i="1"/>
  <c r="D125" i="1"/>
  <c r="H124" i="1"/>
  <c r="F124" i="1"/>
  <c r="D124" i="1"/>
  <c r="H123" i="1"/>
  <c r="F123" i="1"/>
  <c r="D123" i="1"/>
  <c r="H122" i="1"/>
  <c r="D122" i="1"/>
  <c r="H121" i="1"/>
  <c r="D121" i="1"/>
  <c r="G120" i="1"/>
  <c r="E120" i="1"/>
  <c r="C120" i="1"/>
  <c r="D120" i="1" s="1"/>
  <c r="F118" i="1"/>
  <c r="D118" i="1"/>
  <c r="G117" i="1"/>
  <c r="E117" i="1"/>
  <c r="H116" i="1"/>
  <c r="F116" i="1"/>
  <c r="D116" i="1"/>
  <c r="H115" i="1"/>
  <c r="F115" i="1"/>
  <c r="D115" i="1"/>
  <c r="H114" i="1"/>
  <c r="F114" i="1"/>
  <c r="D114" i="1"/>
  <c r="H113" i="1"/>
  <c r="D113" i="1"/>
  <c r="H112" i="1"/>
  <c r="F112" i="1"/>
  <c r="D112" i="1"/>
  <c r="D111" i="1"/>
  <c r="F110" i="1"/>
  <c r="D110" i="1"/>
  <c r="H109" i="1"/>
  <c r="F109" i="1"/>
  <c r="D109" i="1"/>
  <c r="G108" i="1"/>
  <c r="C108" i="1"/>
  <c r="D108" i="1" s="1"/>
  <c r="H106" i="1"/>
  <c r="F106" i="1"/>
  <c r="H105" i="1"/>
  <c r="F105" i="1"/>
  <c r="D105" i="1"/>
  <c r="H104" i="1"/>
  <c r="F104" i="1"/>
  <c r="D104" i="1"/>
  <c r="F103" i="1"/>
  <c r="D103" i="1"/>
  <c r="H103" i="1"/>
  <c r="G102" i="1"/>
  <c r="H102" i="1" s="1"/>
  <c r="E102" i="1"/>
  <c r="E101" i="1" s="1"/>
  <c r="C102" i="1"/>
  <c r="D102" i="1" s="1"/>
  <c r="H100" i="1"/>
  <c r="F100" i="1"/>
  <c r="D100" i="1"/>
  <c r="H99" i="1"/>
  <c r="F99" i="1"/>
  <c r="D99" i="1"/>
  <c r="H98" i="1"/>
  <c r="F98" i="1"/>
  <c r="D98" i="1"/>
  <c r="H97" i="1"/>
  <c r="F97" i="1"/>
  <c r="D97" i="1"/>
  <c r="H96" i="1"/>
  <c r="F96" i="1"/>
  <c r="D96" i="1"/>
  <c r="H95" i="1"/>
  <c r="F95" i="1"/>
  <c r="D95" i="1"/>
  <c r="H94" i="1"/>
  <c r="F94" i="1"/>
  <c r="D94" i="1"/>
  <c r="G93" i="1"/>
  <c r="H93" i="1" s="1"/>
  <c r="E93" i="1"/>
  <c r="C93" i="1"/>
  <c r="D93" i="1" s="1"/>
  <c r="H92" i="1"/>
  <c r="F92" i="1"/>
  <c r="D92" i="1"/>
  <c r="H91" i="1"/>
  <c r="F91" i="1"/>
  <c r="D91" i="1"/>
  <c r="H90" i="1"/>
  <c r="F90" i="1"/>
  <c r="D90" i="1"/>
  <c r="H89" i="1"/>
  <c r="F89" i="1"/>
  <c r="D89" i="1"/>
  <c r="H88" i="1"/>
  <c r="F88" i="1"/>
  <c r="D88" i="1"/>
  <c r="H87" i="1"/>
  <c r="F87" i="1"/>
  <c r="D87" i="1"/>
  <c r="H86" i="1"/>
  <c r="F86" i="1"/>
  <c r="D86" i="1"/>
  <c r="H85" i="1"/>
  <c r="F85" i="1"/>
  <c r="D85" i="1"/>
  <c r="H84" i="1"/>
  <c r="F84" i="1"/>
  <c r="D84" i="1"/>
  <c r="H83" i="1"/>
  <c r="F83" i="1"/>
  <c r="D83" i="1"/>
  <c r="H82" i="1"/>
  <c r="F82" i="1"/>
  <c r="D82" i="1"/>
  <c r="H81" i="1"/>
  <c r="F81" i="1"/>
  <c r="D81" i="1"/>
  <c r="G80" i="1"/>
  <c r="H80" i="1" s="1"/>
  <c r="E80" i="1"/>
  <c r="F80" i="1" s="1"/>
  <c r="C80" i="1"/>
  <c r="D80" i="1" s="1"/>
  <c r="G79" i="1"/>
  <c r="E79" i="1"/>
  <c r="C79" i="1"/>
  <c r="D79" i="1" s="1"/>
  <c r="G72" i="1"/>
  <c r="F78" i="1"/>
  <c r="C72" i="1"/>
  <c r="A78" i="1"/>
  <c r="H77" i="1"/>
  <c r="F77" i="1"/>
  <c r="D77" i="1"/>
  <c r="H76" i="1"/>
  <c r="F76" i="1"/>
  <c r="D76" i="1"/>
  <c r="H75" i="1"/>
  <c r="F75" i="1"/>
  <c r="D75" i="1"/>
  <c r="H74" i="1"/>
  <c r="F74" i="1"/>
  <c r="D74" i="1"/>
  <c r="H73" i="1"/>
  <c r="F73" i="1"/>
  <c r="E72" i="1"/>
  <c r="D73" i="1"/>
  <c r="H70" i="1"/>
  <c r="F70" i="1"/>
  <c r="D70" i="1"/>
  <c r="H69" i="1"/>
  <c r="F69" i="1"/>
  <c r="D69" i="1"/>
  <c r="H68" i="1"/>
  <c r="F68" i="1"/>
  <c r="D68" i="1"/>
  <c r="H67" i="1"/>
  <c r="F67" i="1"/>
  <c r="E66" i="1"/>
  <c r="D67" i="1"/>
  <c r="H66" i="1"/>
  <c r="G66" i="1"/>
  <c r="G65" i="1" s="1"/>
  <c r="C66" i="1"/>
  <c r="C65" i="1" s="1"/>
  <c r="D65" i="1" s="1"/>
  <c r="H64" i="1"/>
  <c r="F64" i="1"/>
  <c r="D64" i="1"/>
  <c r="H63" i="1"/>
  <c r="F63" i="1"/>
  <c r="E62" i="1"/>
  <c r="F62" i="1" s="1"/>
  <c r="D63" i="1"/>
  <c r="G62" i="1"/>
  <c r="D62" i="1"/>
  <c r="C62" i="1"/>
  <c r="H62" i="1" s="1"/>
  <c r="H61" i="1"/>
  <c r="F61" i="1"/>
  <c r="D61" i="1"/>
  <c r="H60" i="1"/>
  <c r="G59" i="1"/>
  <c r="F60" i="1"/>
  <c r="D60" i="1"/>
  <c r="C59" i="1"/>
  <c r="H58" i="1"/>
  <c r="F58" i="1"/>
  <c r="D58" i="1"/>
  <c r="H57" i="1"/>
  <c r="F57" i="1"/>
  <c r="D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H51" i="1"/>
  <c r="F51" i="1"/>
  <c r="D51" i="1"/>
  <c r="G50" i="1"/>
  <c r="H50" i="1" s="1"/>
  <c r="D50" i="1"/>
  <c r="H48" i="1"/>
  <c r="F48" i="1"/>
  <c r="D48" i="1"/>
  <c r="H47" i="1"/>
  <c r="F47" i="1"/>
  <c r="D47" i="1"/>
  <c r="H46" i="1"/>
  <c r="F46" i="1"/>
  <c r="D46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F40" i="1"/>
  <c r="D40" i="1"/>
  <c r="H39" i="1"/>
  <c r="F39" i="1"/>
  <c r="D39" i="1"/>
  <c r="H38" i="1"/>
  <c r="F38" i="1"/>
  <c r="D38" i="1"/>
  <c r="H37" i="1"/>
  <c r="F37" i="1"/>
  <c r="E36" i="1"/>
  <c r="D37" i="1"/>
  <c r="G36" i="1"/>
  <c r="C36" i="1"/>
  <c r="D36" i="1" s="1"/>
  <c r="H35" i="1"/>
  <c r="F35" i="1"/>
  <c r="D35" i="1"/>
  <c r="H34" i="1"/>
  <c r="G33" i="1"/>
  <c r="H33" i="1" s="1"/>
  <c r="F34" i="1"/>
  <c r="D34" i="1"/>
  <c r="C33" i="1"/>
  <c r="E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E24" i="1"/>
  <c r="D25" i="1"/>
  <c r="G24" i="1"/>
  <c r="C24" i="1"/>
  <c r="D24" i="1" s="1"/>
  <c r="H22" i="1"/>
  <c r="F22" i="1"/>
  <c r="D22" i="1"/>
  <c r="H21" i="1"/>
  <c r="F21" i="1"/>
  <c r="E20" i="1"/>
  <c r="D21" i="1"/>
  <c r="G20" i="1"/>
  <c r="G19" i="1" s="1"/>
  <c r="C20" i="1"/>
  <c r="C19" i="1" s="1"/>
  <c r="D19" i="1" s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G11" i="1"/>
  <c r="F12" i="1"/>
  <c r="D12" i="1"/>
  <c r="C11" i="1"/>
  <c r="E11" i="1"/>
  <c r="E10" i="1" s="1"/>
  <c r="H9" i="1"/>
  <c r="F9" i="1"/>
  <c r="D9" i="1"/>
  <c r="F8" i="1"/>
  <c r="H8" i="1"/>
  <c r="H7" i="1"/>
  <c r="F7" i="1"/>
  <c r="D7" i="1"/>
  <c r="H6" i="1"/>
  <c r="F6" i="1"/>
  <c r="D6" i="1"/>
  <c r="H5" i="1"/>
  <c r="F5" i="1"/>
  <c r="D5" i="1"/>
  <c r="G4" i="1"/>
  <c r="G3" i="1" s="1"/>
  <c r="C4" i="1"/>
  <c r="C3" i="1" s="1"/>
  <c r="D3" i="1" s="1"/>
  <c r="H36" i="1" l="1"/>
  <c r="H24" i="1"/>
  <c r="C197" i="1"/>
  <c r="D197" i="1" s="1"/>
  <c r="F178" i="1"/>
  <c r="F120" i="1"/>
  <c r="C119" i="1"/>
  <c r="D119" i="1" s="1"/>
  <c r="H108" i="1"/>
  <c r="G101" i="1"/>
  <c r="C101" i="1"/>
  <c r="D101" i="1" s="1"/>
  <c r="F102" i="1"/>
  <c r="F93" i="1"/>
  <c r="F79" i="1"/>
  <c r="H79" i="1"/>
  <c r="D66" i="1"/>
  <c r="E50" i="1"/>
  <c r="E49" i="1" s="1"/>
  <c r="F36" i="1"/>
  <c r="H19" i="1"/>
  <c r="D20" i="1"/>
  <c r="H20" i="1"/>
  <c r="F59" i="1"/>
  <c r="D59" i="1"/>
  <c r="G10" i="1"/>
  <c r="H11" i="1"/>
  <c r="E19" i="1"/>
  <c r="F19" i="1" s="1"/>
  <c r="F20" i="1"/>
  <c r="E23" i="1"/>
  <c r="F24" i="1"/>
  <c r="H45" i="1"/>
  <c r="H65" i="1"/>
  <c r="E65" i="1"/>
  <c r="F65" i="1" s="1"/>
  <c r="F66" i="1"/>
  <c r="E71" i="1"/>
  <c r="F72" i="1"/>
  <c r="H3" i="1"/>
  <c r="C23" i="1"/>
  <c r="D23" i="1" s="1"/>
  <c r="D49" i="1"/>
  <c r="D72" i="1"/>
  <c r="C71" i="1"/>
  <c r="D71" i="1" s="1"/>
  <c r="H59" i="1"/>
  <c r="C10" i="1"/>
  <c r="D10" i="1" s="1"/>
  <c r="D11" i="1"/>
  <c r="F11" i="1"/>
  <c r="G23" i="1"/>
  <c r="G49" i="1"/>
  <c r="H49" i="1" s="1"/>
  <c r="H72" i="1"/>
  <c r="G71" i="1"/>
  <c r="F33" i="1"/>
  <c r="D33" i="1"/>
  <c r="F45" i="1"/>
  <c r="D45" i="1"/>
  <c r="D4" i="1"/>
  <c r="H4" i="1"/>
  <c r="E4" i="1"/>
  <c r="D78" i="1"/>
  <c r="H78" i="1"/>
  <c r="G107" i="1"/>
  <c r="E108" i="1"/>
  <c r="H110" i="1"/>
  <c r="F113" i="1"/>
  <c r="C117" i="1"/>
  <c r="D117" i="1" s="1"/>
  <c r="H118" i="1"/>
  <c r="F121" i="1"/>
  <c r="H126" i="1"/>
  <c r="F129" i="1"/>
  <c r="D131" i="1"/>
  <c r="H134" i="1"/>
  <c r="F137" i="1"/>
  <c r="G142" i="1"/>
  <c r="H142" i="1" s="1"/>
  <c r="H144" i="1"/>
  <c r="F147" i="1"/>
  <c r="C149" i="1"/>
  <c r="F175" i="1"/>
  <c r="H179" i="1"/>
  <c r="G178" i="1"/>
  <c r="H178" i="1" s="1"/>
  <c r="H111" i="1"/>
  <c r="H120" i="1"/>
  <c r="F122" i="1"/>
  <c r="H127" i="1"/>
  <c r="F130" i="1"/>
  <c r="F131" i="1"/>
  <c r="H135" i="1"/>
  <c r="F138" i="1"/>
  <c r="F139" i="1"/>
  <c r="H143" i="1"/>
  <c r="H147" i="1"/>
  <c r="H149" i="1"/>
  <c r="H153" i="1"/>
  <c r="H161" i="1"/>
  <c r="C174" i="1"/>
  <c r="H175" i="1"/>
  <c r="G174" i="1"/>
  <c r="F117" i="1"/>
  <c r="H130" i="1"/>
  <c r="H138" i="1"/>
  <c r="G139" i="1"/>
  <c r="H139" i="1" s="1"/>
  <c r="E142" i="1"/>
  <c r="F151" i="1"/>
  <c r="F155" i="1"/>
  <c r="F159" i="1"/>
  <c r="F163" i="1"/>
  <c r="F167" i="1"/>
  <c r="F171" i="1"/>
  <c r="E174" i="1"/>
  <c r="D8" i="1"/>
  <c r="F111" i="1"/>
  <c r="F127" i="1"/>
  <c r="F150" i="1"/>
  <c r="E149" i="1"/>
  <c r="H151" i="1"/>
  <c r="H155" i="1"/>
  <c r="H159" i="1"/>
  <c r="H163" i="1"/>
  <c r="H167" i="1"/>
  <c r="H171" i="1"/>
  <c r="F145" i="1"/>
  <c r="H146" i="1"/>
  <c r="H150" i="1"/>
  <c r="F153" i="1"/>
  <c r="H154" i="1"/>
  <c r="F157" i="1"/>
  <c r="H158" i="1"/>
  <c r="F161" i="1"/>
  <c r="H162" i="1"/>
  <c r="F165" i="1"/>
  <c r="H166" i="1"/>
  <c r="F169" i="1"/>
  <c r="H170" i="1"/>
  <c r="F177" i="1"/>
  <c r="E181" i="1"/>
  <c r="F181" i="1" s="1"/>
  <c r="H182" i="1"/>
  <c r="C184" i="1"/>
  <c r="H184" i="1" s="1"/>
  <c r="F185" i="1"/>
  <c r="H186" i="1"/>
  <c r="E189" i="1"/>
  <c r="H190" i="1"/>
  <c r="C192" i="1"/>
  <c r="D192" i="1" s="1"/>
  <c r="F193" i="1"/>
  <c r="H194" i="1"/>
  <c r="E197" i="1"/>
  <c r="H198" i="1"/>
  <c r="H177" i="1"/>
  <c r="H181" i="1"/>
  <c r="E184" i="1"/>
  <c r="H185" i="1"/>
  <c r="G189" i="1"/>
  <c r="E192" i="1"/>
  <c r="H193" i="1"/>
  <c r="H197" i="1"/>
  <c r="H23" i="1" l="1"/>
  <c r="F192" i="1"/>
  <c r="C188" i="1"/>
  <c r="D188" i="1" s="1"/>
  <c r="F101" i="1"/>
  <c r="H101" i="1"/>
  <c r="F50" i="1"/>
  <c r="H192" i="1"/>
  <c r="F184" i="1"/>
  <c r="E183" i="1"/>
  <c r="F197" i="1"/>
  <c r="F149" i="1"/>
  <c r="E148" i="1"/>
  <c r="D174" i="1"/>
  <c r="C173" i="1"/>
  <c r="D173" i="1" s="1"/>
  <c r="E107" i="1"/>
  <c r="F108" i="1"/>
  <c r="H71" i="1"/>
  <c r="H117" i="1"/>
  <c r="F71" i="1"/>
  <c r="F23" i="1"/>
  <c r="H10" i="1"/>
  <c r="F189" i="1"/>
  <c r="E188" i="1"/>
  <c r="F188" i="1" s="1"/>
  <c r="D184" i="1"/>
  <c r="C183" i="1"/>
  <c r="F142" i="1"/>
  <c r="E119" i="1"/>
  <c r="F119" i="1" s="1"/>
  <c r="F4" i="1"/>
  <c r="E3" i="1"/>
  <c r="F3" i="1" s="1"/>
  <c r="F49" i="1"/>
  <c r="H189" i="1"/>
  <c r="G188" i="1"/>
  <c r="F174" i="1"/>
  <c r="E173" i="1"/>
  <c r="H174" i="1"/>
  <c r="G173" i="1"/>
  <c r="D149" i="1"/>
  <c r="C148" i="1"/>
  <c r="C107" i="1"/>
  <c r="D107" i="1" s="1"/>
  <c r="G119" i="1"/>
  <c r="H119" i="1" s="1"/>
  <c r="F10" i="1"/>
  <c r="F183" i="1" l="1"/>
  <c r="F173" i="1"/>
  <c r="H107" i="1"/>
  <c r="E200" i="1"/>
  <c r="H173" i="1"/>
  <c r="H188" i="1"/>
  <c r="G200" i="1"/>
  <c r="D183" i="1"/>
  <c r="H183" i="1"/>
  <c r="C200" i="1"/>
  <c r="D200" i="1" s="1"/>
  <c r="F148" i="1"/>
  <c r="D148" i="1"/>
  <c r="H148" i="1"/>
  <c r="F107" i="1"/>
  <c r="F200" i="1" l="1"/>
  <c r="H200" i="1"/>
</calcChain>
</file>

<file path=xl/sharedStrings.xml><?xml version="1.0" encoding="utf-8"?>
<sst xmlns="http://schemas.openxmlformats.org/spreadsheetml/2006/main" count="213" uniqueCount="188">
  <si>
    <t>CÓDIGO BPIN</t>
  </si>
  <si>
    <t>NOMBRE DEL PROYECTO</t>
  </si>
  <si>
    <t>PRESUPUESTO</t>
  </si>
  <si>
    <t>% PRESUPUESO</t>
  </si>
  <si>
    <t>COMPROMISOS</t>
  </si>
  <si>
    <t>% COMPROMISO
/PRESUPUESTO</t>
  </si>
  <si>
    <t>OBLIGACIONES</t>
  </si>
  <si>
    <t>% OBLIGACION
OBLIG/PPTO</t>
  </si>
  <si>
    <t>304 SECRETARÍA ADMINISTRATIVA</t>
  </si>
  <si>
    <t xml:space="preserve">LIDERAZGO, GOBERNABILIDAD Y TRANSPARENCIA 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</si>
  <si>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</si>
  <si>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</si>
  <si>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</si>
  <si>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</si>
  <si>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</si>
  <si>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</si>
  <si>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</si>
  <si>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</si>
  <si>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</si>
  <si>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</si>
  <si>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</si>
  <si>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</si>
  <si>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</si>
  <si>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</si>
  <si>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</si>
  <si>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</si>
  <si>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</si>
  <si>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 xml:space="preserve">INCLUSIÓN SOCIAL Y EQUIDAD 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</si>
  <si>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</si>
  <si>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</si>
  <si>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</si>
  <si>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</si>
  <si>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</si>
  <si>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</si>
  <si>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</si>
  <si>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</si>
  <si>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</si>
  <si>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</si>
  <si>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</si>
  <si>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 xml:space="preserve">TERRITORIO, AMBIENTE Y DESARROLLO SOSTENIBLE 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</si>
  <si>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</si>
  <si>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</si>
  <si>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</si>
  <si>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</si>
  <si>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</si>
  <si>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</si>
  <si>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</si>
  <si>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</si>
  <si>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</si>
  <si>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</si>
  <si>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Adecuación y mantenimiento del hogar del anciano en el municipio de   La Tebaida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</si>
  <si>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</si>
  <si>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</si>
  <si>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</si>
  <si>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</si>
  <si>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</si>
  <si>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</si>
  <si>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</si>
  <si>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</si>
  <si>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</si>
  <si>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</si>
  <si>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</si>
  <si>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</si>
  <si>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</si>
  <si>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</si>
  <si>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</si>
  <si>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</si>
  <si>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</si>
  <si>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</si>
  <si>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</si>
  <si>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</si>
  <si>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</si>
  <si>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</si>
  <si>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</si>
  <si>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</si>
  <si>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</si>
  <si>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</si>
  <si>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</si>
  <si>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</si>
  <si>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</si>
  <si>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</si>
  <si>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</si>
  <si>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</si>
  <si>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</si>
  <si>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</si>
  <si>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</si>
  <si>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</si>
  <si>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</si>
  <si>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</si>
  <si>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</si>
  <si>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</si>
  <si>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</si>
  <si>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</si>
  <si>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</si>
  <si>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</si>
  <si>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</si>
  <si>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SECRETARIA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</si>
  <si>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</si>
  <si>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</si>
  <si>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</si>
  <si>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</si>
  <si>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</si>
  <si>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</si>
  <si>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</si>
  <si>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</si>
  <si>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</si>
  <si>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</si>
  <si>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</si>
  <si>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</si>
  <si>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</si>
  <si>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</si>
  <si>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</si>
  <si>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</si>
  <si>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</si>
  <si>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</si>
  <si>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</si>
  <si>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</si>
  <si>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</si>
  <si>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</si>
  <si>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</si>
  <si>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</si>
  <si>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</si>
  <si>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</si>
  <si>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</si>
  <si>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</si>
  <si>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</si>
  <si>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</si>
  <si>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</si>
  <si>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</si>
  <si>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</si>
  <si>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</si>
  <si>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</si>
  <si>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</si>
  <si>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</si>
  <si>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</si>
  <si>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</si>
  <si>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</si>
  <si>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</si>
  <si>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</si>
  <si>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</si>
  <si>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</si>
  <si>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</si>
  <si>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</si>
  <si>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</si>
  <si>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</si>
  <si>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</si>
  <si>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</si>
  <si>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</si>
  <si>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</si>
  <si>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</si>
  <si>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</si>
  <si>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</si>
  <si>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</si>
  <si>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</si>
  <si>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</si>
  <si>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</si>
  <si>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</si>
  <si>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</si>
  <si>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</si>
  <si>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</si>
  <si>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</si>
  <si>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</si>
  <si>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</si>
  <si>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</si>
  <si>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</si>
  <si>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</si>
  <si>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</si>
  <si>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</si>
  <si>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</si>
  <si>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</si>
  <si>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</si>
  <si>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</si>
  <si>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 xml:space="preserve">320 EMPRESA PARA EL DESARROLLO TERRITORIAL PROYECTA 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</si>
  <si>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</si>
  <si>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</si>
  <si>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</si>
  <si>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</si>
  <si>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Mantenimiento de los edificios públicos y/o equipamentos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</si>
  <si>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</si>
  <si>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</si>
  <si>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</si>
  <si>
    <t>SEMAFORO CUMPLIMIENTO COMPROMISOS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</si>
  <si>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</si>
  <si>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</si>
  <si>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</si>
  <si>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</si>
  <si>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</si>
  <si>
    <t>RELACIÓN PROYECTOS DE INVERSIÓN DEPARTAMENTAL EJECUTADOS
PLAN DE DESARROLLO 2020-2023 "TÚ Y YO SOMOS QUINDIO"
A DICIEMBRE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</si>
</sst>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7" fontId="1" fillId="0" borderId="0"/>
  </cellStyleXfs>
  <cellXfs count="111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3" fillId="0" borderId="0" xfId="0" applyFont="1"/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6" fontId="6" fillId="2" borderId="6" xfId="3" applyNumberFormat="1" applyFont="1" applyFill="1" applyBorder="1" applyAlignment="1">
      <alignment horizontal="center" vertical="center" wrapText="1"/>
    </xf>
    <xf numFmtId="9" fontId="6" fillId="2" borderId="6" xfId="2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166" fontId="6" fillId="2" borderId="7" xfId="3" applyNumberFormat="1" applyFont="1" applyFill="1" applyBorder="1" applyAlignment="1">
      <alignment horizontal="center" vertical="center" wrapText="1"/>
    </xf>
    <xf numFmtId="9" fontId="6" fillId="2" borderId="8" xfId="2" applyFont="1" applyFill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left" vertical="center" wrapText="1"/>
    </xf>
    <xf numFmtId="164" fontId="4" fillId="3" borderId="10" xfId="0" applyFont="1" applyFill="1" applyBorder="1" applyAlignment="1">
      <alignment horizontal="left" vertical="center" wrapText="1"/>
    </xf>
    <xf numFmtId="43" fontId="4" fillId="3" borderId="10" xfId="1" applyFont="1" applyFill="1" applyBorder="1" applyAlignment="1">
      <alignment vertical="center" wrapText="1"/>
    </xf>
    <xf numFmtId="9" fontId="4" fillId="3" borderId="11" xfId="2" applyFont="1" applyFill="1" applyBorder="1" applyAlignment="1">
      <alignment horizontal="center" vertical="center" wrapText="1"/>
    </xf>
    <xf numFmtId="43" fontId="4" fillId="3" borderId="12" xfId="1" applyFont="1" applyFill="1" applyBorder="1" applyAlignment="1">
      <alignment vertical="center" wrapText="1"/>
    </xf>
    <xf numFmtId="9" fontId="6" fillId="0" borderId="13" xfId="4" applyNumberFormat="1" applyFont="1" applyFill="1" applyBorder="1" applyAlignment="1" applyProtection="1">
      <alignment horizontal="center" vertical="center"/>
      <protection locked="0"/>
    </xf>
    <xf numFmtId="0" fontId="4" fillId="4" borderId="14" xfId="0" applyNumberFormat="1" applyFont="1" applyFill="1" applyBorder="1" applyAlignment="1">
      <alignment horizontal="center" vertical="center" wrapText="1"/>
    </xf>
    <xf numFmtId="164" fontId="4" fillId="4" borderId="15" xfId="0" applyFont="1" applyFill="1" applyBorder="1" applyAlignment="1">
      <alignment horizontal="justify" vertical="center" wrapText="1"/>
    </xf>
    <xf numFmtId="43" fontId="4" fillId="4" borderId="16" xfId="1" applyFont="1" applyFill="1" applyBorder="1" applyAlignment="1">
      <alignment vertical="center" wrapText="1"/>
    </xf>
    <xf numFmtId="9" fontId="4" fillId="4" borderId="16" xfId="2" applyFont="1" applyFill="1" applyBorder="1" applyAlignment="1">
      <alignment horizontal="center" vertical="center"/>
    </xf>
    <xf numFmtId="9" fontId="6" fillId="0" borderId="16" xfId="4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/>
    <xf numFmtId="1" fontId="7" fillId="0" borderId="17" xfId="1" applyNumberFormat="1" applyFont="1" applyFill="1" applyBorder="1" applyAlignment="1">
      <alignment horizontal="center" vertical="center" wrapText="1"/>
    </xf>
    <xf numFmtId="164" fontId="7" fillId="5" borderId="18" xfId="0" applyFont="1" applyFill="1" applyBorder="1" applyAlignment="1">
      <alignment horizontal="justify" vertical="center" wrapText="1"/>
    </xf>
    <xf numFmtId="43" fontId="7" fillId="0" borderId="19" xfId="1" applyFont="1" applyBorder="1" applyAlignment="1">
      <alignment vertical="center"/>
    </xf>
    <xf numFmtId="9" fontId="7" fillId="0" borderId="19" xfId="2" applyFont="1" applyBorder="1" applyAlignment="1">
      <alignment horizontal="center" vertical="center"/>
    </xf>
    <xf numFmtId="43" fontId="7" fillId="0" borderId="18" xfId="1" applyFont="1" applyBorder="1" applyAlignment="1">
      <alignment vertical="center"/>
    </xf>
    <xf numFmtId="9" fontId="6" fillId="0" borderId="20" xfId="4" applyNumberFormat="1" applyFont="1" applyFill="1" applyBorder="1" applyAlignment="1" applyProtection="1">
      <alignment horizontal="center" vertical="center"/>
      <protection locked="0"/>
    </xf>
    <xf numFmtId="43" fontId="7" fillId="0" borderId="21" xfId="1" applyFont="1" applyBorder="1" applyAlignment="1">
      <alignment vertical="center"/>
    </xf>
    <xf numFmtId="1" fontId="7" fillId="0" borderId="22" xfId="1" applyNumberFormat="1" applyFont="1" applyFill="1" applyBorder="1" applyAlignment="1">
      <alignment horizontal="center" vertical="center" wrapText="1"/>
    </xf>
    <xf numFmtId="164" fontId="7" fillId="5" borderId="20" xfId="0" applyFont="1" applyFill="1" applyBorder="1" applyAlignment="1">
      <alignment horizontal="justify" vertical="center" wrapText="1"/>
    </xf>
    <xf numFmtId="43" fontId="7" fillId="0" borderId="23" xfId="1" applyFont="1" applyBorder="1" applyAlignment="1">
      <alignment vertical="center"/>
    </xf>
    <xf numFmtId="9" fontId="7" fillId="0" borderId="23" xfId="2" applyFont="1" applyBorder="1" applyAlignment="1">
      <alignment horizontal="center" vertical="center"/>
    </xf>
    <xf numFmtId="43" fontId="7" fillId="0" borderId="20" xfId="1" applyFont="1" applyBorder="1" applyAlignment="1">
      <alignment vertical="center"/>
    </xf>
    <xf numFmtId="43" fontId="7" fillId="0" borderId="24" xfId="1" applyFont="1" applyBorder="1" applyAlignment="1">
      <alignment vertical="center"/>
    </xf>
    <xf numFmtId="164" fontId="7" fillId="0" borderId="20" xfId="0" applyFont="1" applyBorder="1" applyAlignment="1">
      <alignment horizontal="justify" vertical="center" wrapText="1"/>
    </xf>
    <xf numFmtId="43" fontId="7" fillId="0" borderId="25" xfId="1" applyFont="1" applyBorder="1" applyAlignment="1">
      <alignment vertical="center"/>
    </xf>
    <xf numFmtId="9" fontId="7" fillId="0" borderId="25" xfId="2" applyFont="1" applyBorder="1" applyAlignment="1">
      <alignment horizontal="center" vertical="center"/>
    </xf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1" fontId="7" fillId="0" borderId="26" xfId="1" applyNumberFormat="1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justify" vertical="center" wrapText="1"/>
    </xf>
    <xf numFmtId="9" fontId="7" fillId="0" borderId="20" xfId="2" applyFont="1" applyBorder="1" applyAlignment="1">
      <alignment horizontal="center" vertical="center"/>
    </xf>
    <xf numFmtId="1" fontId="7" fillId="0" borderId="27" xfId="1" applyNumberFormat="1" applyFont="1" applyFill="1" applyBorder="1" applyAlignment="1">
      <alignment horizontal="center" vertical="center" wrapText="1"/>
    </xf>
    <xf numFmtId="164" fontId="7" fillId="0" borderId="28" xfId="0" applyFont="1" applyBorder="1" applyAlignment="1">
      <alignment horizontal="justify" vertical="center" wrapText="1"/>
    </xf>
    <xf numFmtId="43" fontId="7" fillId="0" borderId="28" xfId="1" applyFont="1" applyBorder="1" applyAlignment="1">
      <alignment vertical="center"/>
    </xf>
    <xf numFmtId="9" fontId="7" fillId="0" borderId="28" xfId="2" applyFont="1" applyBorder="1" applyAlignment="1">
      <alignment horizontal="center" vertical="center"/>
    </xf>
    <xf numFmtId="9" fontId="6" fillId="0" borderId="28" xfId="4" applyNumberFormat="1" applyFont="1" applyFill="1" applyBorder="1" applyAlignment="1" applyProtection="1">
      <alignment horizontal="center" vertical="center"/>
      <protection locked="0"/>
    </xf>
    <xf numFmtId="164" fontId="4" fillId="3" borderId="29" xfId="0" applyFont="1" applyFill="1" applyBorder="1" applyAlignment="1">
      <alignment horizontal="left" vertical="center" wrapText="1"/>
    </xf>
    <xf numFmtId="164" fontId="4" fillId="3" borderId="30" xfId="0" applyFont="1" applyFill="1" applyBorder="1" applyAlignment="1">
      <alignment horizontal="left" vertical="center" wrapText="1"/>
    </xf>
    <xf numFmtId="43" fontId="4" fillId="3" borderId="13" xfId="1" applyFont="1" applyFill="1" applyBorder="1" applyAlignment="1">
      <alignment vertical="center" wrapText="1"/>
    </xf>
    <xf numFmtId="9" fontId="4" fillId="3" borderId="13" xfId="2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vertical="center" wrapText="1"/>
    </xf>
    <xf numFmtId="43" fontId="4" fillId="3" borderId="31" xfId="1" applyFont="1" applyFill="1" applyBorder="1" applyAlignment="1">
      <alignment vertical="center" wrapText="1"/>
    </xf>
    <xf numFmtId="164" fontId="4" fillId="4" borderId="32" xfId="0" applyFont="1" applyFill="1" applyBorder="1" applyAlignment="1">
      <alignment horizontal="justify" vertical="center" wrapText="1"/>
    </xf>
    <xf numFmtId="43" fontId="4" fillId="4" borderId="18" xfId="1" applyFont="1" applyFill="1" applyBorder="1" applyAlignment="1">
      <alignment vertical="center" wrapText="1"/>
    </xf>
    <xf numFmtId="9" fontId="4" fillId="4" borderId="18" xfId="2" applyFont="1" applyFill="1" applyBorder="1" applyAlignment="1">
      <alignment horizontal="center" vertical="center"/>
    </xf>
    <xf numFmtId="9" fontId="6" fillId="0" borderId="33" xfId="4" applyNumberFormat="1" applyFont="1" applyFill="1" applyBorder="1" applyAlignment="1" applyProtection="1">
      <alignment horizontal="center" vertical="center"/>
      <protection locked="0"/>
    </xf>
    <xf numFmtId="43" fontId="4" fillId="4" borderId="32" xfId="1" applyFont="1" applyFill="1" applyBorder="1" applyAlignment="1">
      <alignment vertical="center" wrapText="1"/>
    </xf>
    <xf numFmtId="164" fontId="7" fillId="5" borderId="6" xfId="0" applyFont="1" applyFill="1" applyBorder="1" applyAlignment="1">
      <alignment horizontal="justify" vertical="center" wrapText="1"/>
    </xf>
    <xf numFmtId="9" fontId="6" fillId="0" borderId="18" xfId="4" applyNumberFormat="1" applyFont="1" applyFill="1" applyBorder="1" applyAlignment="1" applyProtection="1">
      <alignment horizontal="center" vertical="center"/>
      <protection locked="0"/>
    </xf>
    <xf numFmtId="43" fontId="4" fillId="4" borderId="21" xfId="1" applyFont="1" applyFill="1" applyBorder="1" applyAlignment="1">
      <alignment vertical="center" wrapText="1"/>
    </xf>
    <xf numFmtId="164" fontId="7" fillId="0" borderId="18" xfId="0" applyFont="1" applyBorder="1" applyAlignment="1">
      <alignment horizontal="justify" vertical="center" wrapText="1"/>
    </xf>
    <xf numFmtId="43" fontId="4" fillId="3" borderId="9" xfId="1" applyFont="1" applyFill="1" applyBorder="1" applyAlignment="1">
      <alignment vertical="center" wrapText="1"/>
    </xf>
    <xf numFmtId="164" fontId="4" fillId="4" borderId="32" xfId="0" applyFont="1" applyFill="1" applyBorder="1" applyAlignment="1">
      <alignment horizontal="left" vertical="center" wrapText="1"/>
    </xf>
    <xf numFmtId="164" fontId="7" fillId="0" borderId="32" xfId="0" applyFont="1" applyBorder="1" applyAlignment="1">
      <alignment horizontal="justify" vertical="center" wrapText="1"/>
    </xf>
    <xf numFmtId="0" fontId="4" fillId="4" borderId="22" xfId="0" applyNumberFormat="1" applyFont="1" applyFill="1" applyBorder="1" applyAlignment="1">
      <alignment horizontal="center" vertical="center" wrapText="1"/>
    </xf>
    <xf numFmtId="164" fontId="4" fillId="4" borderId="20" xfId="0" applyFont="1" applyFill="1" applyBorder="1" applyAlignment="1">
      <alignment horizontal="left" vertical="center" wrapText="1"/>
    </xf>
    <xf numFmtId="43" fontId="4" fillId="4" borderId="20" xfId="1" applyFont="1" applyFill="1" applyBorder="1" applyAlignment="1">
      <alignment vertical="center" wrapText="1"/>
    </xf>
    <xf numFmtId="9" fontId="4" fillId="4" borderId="20" xfId="2" applyFont="1" applyFill="1" applyBorder="1" applyAlignment="1">
      <alignment horizontal="center" vertical="center"/>
    </xf>
    <xf numFmtId="164" fontId="7" fillId="0" borderId="20" xfId="0" applyFont="1" applyFill="1" applyBorder="1" applyAlignment="1">
      <alignment horizontal="justify" vertical="center" wrapText="1"/>
    </xf>
    <xf numFmtId="164" fontId="7" fillId="5" borderId="32" xfId="0" applyFont="1" applyFill="1" applyBorder="1" applyAlignment="1">
      <alignment horizontal="justify" vertical="center" wrapText="1"/>
    </xf>
    <xf numFmtId="43" fontId="4" fillId="4" borderId="19" xfId="1" applyFont="1" applyFill="1" applyBorder="1" applyAlignment="1">
      <alignment vertical="center" wrapText="1"/>
    </xf>
    <xf numFmtId="43" fontId="7" fillId="0" borderId="23" xfId="1" applyFont="1" applyFill="1" applyBorder="1" applyAlignment="1">
      <alignment vertical="center"/>
    </xf>
    <xf numFmtId="9" fontId="7" fillId="0" borderId="23" xfId="2" applyFont="1" applyFill="1" applyBorder="1" applyAlignment="1">
      <alignment horizontal="center" vertical="center"/>
    </xf>
    <xf numFmtId="43" fontId="7" fillId="0" borderId="20" xfId="1" applyFont="1" applyFill="1" applyBorder="1" applyAlignment="1">
      <alignment vertical="center"/>
    </xf>
    <xf numFmtId="9" fontId="6" fillId="0" borderId="0" xfId="4" applyNumberFormat="1" applyFont="1" applyFill="1" applyBorder="1" applyAlignment="1" applyProtection="1">
      <alignment horizontal="center" vertical="center"/>
      <protection locked="0"/>
    </xf>
    <xf numFmtId="43" fontId="7" fillId="0" borderId="28" xfId="1" applyFont="1" applyFill="1" applyBorder="1" applyAlignment="1">
      <alignment vertical="center"/>
    </xf>
    <xf numFmtId="164" fontId="4" fillId="3" borderId="29" xfId="0" applyFont="1" applyFill="1" applyBorder="1" applyAlignment="1">
      <alignment horizontal="justify" vertical="center" wrapText="1"/>
    </xf>
    <xf numFmtId="164" fontId="4" fillId="3" borderId="30" xfId="0" applyFont="1" applyFill="1" applyBorder="1" applyAlignment="1">
      <alignment horizontal="justify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justify" vertical="center" wrapText="1"/>
    </xf>
    <xf numFmtId="1" fontId="7" fillId="0" borderId="34" xfId="1" applyNumberFormat="1" applyFont="1" applyFill="1" applyBorder="1" applyAlignment="1">
      <alignment horizontal="center" vertical="center" wrapText="1"/>
    </xf>
    <xf numFmtId="164" fontId="7" fillId="0" borderId="28" xfId="0" applyFont="1" applyFill="1" applyBorder="1" applyAlignment="1">
      <alignment horizontal="justify" vertical="center" wrapText="1"/>
    </xf>
    <xf numFmtId="9" fontId="7" fillId="0" borderId="28" xfId="2" applyFont="1" applyFill="1" applyBorder="1" applyAlignment="1">
      <alignment horizontal="center" vertical="center"/>
    </xf>
    <xf numFmtId="9" fontId="6" fillId="0" borderId="35" xfId="4" applyNumberFormat="1" applyFont="1" applyFill="1" applyBorder="1" applyAlignment="1" applyProtection="1">
      <alignment horizontal="center" vertical="center"/>
      <protection locked="0"/>
    </xf>
    <xf numFmtId="1" fontId="7" fillId="0" borderId="22" xfId="1" applyNumberFormat="1" applyFont="1" applyBorder="1" applyAlignment="1">
      <alignment horizontal="center" vertical="center" wrapText="1"/>
    </xf>
    <xf numFmtId="1" fontId="7" fillId="0" borderId="34" xfId="1" applyNumberFormat="1" applyFont="1" applyBorder="1" applyAlignment="1">
      <alignment horizontal="center" vertical="center" wrapText="1"/>
    </xf>
    <xf numFmtId="43" fontId="7" fillId="0" borderId="0" xfId="1" applyFont="1" applyBorder="1" applyAlignment="1">
      <alignment vertical="center"/>
    </xf>
    <xf numFmtId="164" fontId="4" fillId="3" borderId="36" xfId="0" applyFont="1" applyFill="1" applyBorder="1" applyAlignment="1">
      <alignment horizontal="left" vertical="center" wrapText="1"/>
    </xf>
    <xf numFmtId="1" fontId="7" fillId="0" borderId="27" xfId="1" applyNumberFormat="1" applyFont="1" applyBorder="1" applyAlignment="1">
      <alignment horizontal="center" vertical="center" wrapText="1"/>
    </xf>
    <xf numFmtId="43" fontId="7" fillId="0" borderId="37" xfId="1" applyFont="1" applyBorder="1" applyAlignment="1">
      <alignment vertical="center"/>
    </xf>
    <xf numFmtId="9" fontId="7" fillId="0" borderId="37" xfId="2" applyFont="1" applyBorder="1" applyAlignment="1">
      <alignment horizontal="center" vertical="center"/>
    </xf>
    <xf numFmtId="164" fontId="4" fillId="2" borderId="29" xfId="0" applyFont="1" applyFill="1" applyBorder="1" applyAlignment="1">
      <alignment horizontal="left" vertical="center" wrapText="1"/>
    </xf>
    <xf numFmtId="164" fontId="4" fillId="2" borderId="30" xfId="0" applyFont="1" applyFill="1" applyBorder="1" applyAlignment="1">
      <alignment horizontal="left" vertical="center" wrapText="1"/>
    </xf>
    <xf numFmtId="43" fontId="4" fillId="2" borderId="9" xfId="1" applyFont="1" applyFill="1" applyBorder="1" applyAlignment="1">
      <alignment vertical="center" wrapText="1"/>
    </xf>
    <xf numFmtId="9" fontId="4" fillId="2" borderId="9" xfId="2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43" fontId="8" fillId="6" borderId="0" xfId="1" applyFont="1" applyFill="1"/>
    <xf numFmtId="164" fontId="8" fillId="0" borderId="0" xfId="0" applyFont="1"/>
    <xf numFmtId="164" fontId="8" fillId="6" borderId="0" xfId="0" applyFont="1" applyFill="1"/>
    <xf numFmtId="9" fontId="3" fillId="0" borderId="0" xfId="2" applyFont="1"/>
    <xf numFmtId="9" fontId="3" fillId="0" borderId="0" xfId="2" applyFont="1" applyAlignment="1">
      <alignment horizontal="center" vertical="center"/>
    </xf>
    <xf numFmtId="0" fontId="9" fillId="0" borderId="38" xfId="5" applyNumberFormat="1" applyFont="1" applyBorder="1" applyAlignment="1">
      <alignment vertical="center" wrapText="1"/>
    </xf>
    <xf numFmtId="0" fontId="8" fillId="7" borderId="39" xfId="5" applyNumberFormat="1" applyFont="1" applyFill="1" applyBorder="1" applyAlignment="1">
      <alignment vertical="center" wrapText="1"/>
    </xf>
    <xf numFmtId="0" fontId="8" fillId="8" borderId="39" xfId="5" applyNumberFormat="1" applyFont="1" applyFill="1" applyBorder="1" applyAlignment="1">
      <alignment horizontal="left" vertical="center" wrapText="1"/>
    </xf>
    <xf numFmtId="0" fontId="8" fillId="9" borderId="39" xfId="5" applyNumberFormat="1" applyFont="1" applyFill="1" applyBorder="1" applyAlignment="1">
      <alignment horizontal="left" vertical="center" wrapText="1"/>
    </xf>
    <xf numFmtId="0" fontId="8" fillId="10" borderId="39" xfId="5" applyNumberFormat="1" applyFont="1" applyFill="1" applyBorder="1" applyAlignment="1">
      <alignment horizontal="left" vertical="center" wrapText="1"/>
    </xf>
    <xf numFmtId="0" fontId="8" fillId="11" borderId="40" xfId="5" applyNumberFormat="1" applyFont="1" applyFill="1" applyBorder="1" applyAlignment="1">
      <alignment horizontal="left" vertical="center" wrapText="1"/>
    </xf>
  </cellXfs>
  <cellStyles count="6">
    <cellStyle name="Millares" xfId="1" builtinId="3"/>
    <cellStyle name="Millares 2" xfId="3"/>
    <cellStyle name="Normal" xfId="0" builtinId="0"/>
    <cellStyle name="Normal 10" xfId="4"/>
    <cellStyle name="Normal 2 3 3 4" xfId="5"/>
    <cellStyle name="Porcentaje" xfId="2" builtinId="5"/>
  </cellStyles>
  <dxfs count="17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3%20SGTO%20POAI_2022%20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2"/>
      <sheetName val="RESUMEN PROGRAMAS"/>
      <sheetName val="FUENTES POR UNIDAD"/>
      <sheetName val="LÍNEA ESTRATEGICA"/>
      <sheetName val="CONSOLIDADO UNIDADES"/>
      <sheetName val="RELACIÓN PROYECTOS"/>
      <sheetName val="PASIVOS EXIGIBLES + RESERVAS"/>
    </sheetNames>
    <sheetDataSet>
      <sheetData sheetId="0">
        <row r="96">
          <cell r="Y96">
            <v>2022003630013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12"/>
  <sheetViews>
    <sheetView showGridLines="0" tabSelected="1" zoomScale="70" zoomScaleNormal="70" workbookViewId="0">
      <selection activeCell="A2" sqref="A2"/>
    </sheetView>
  </sheetViews>
  <sheetFormatPr baseColWidth="10" defaultRowHeight="15" x14ac:dyDescent="0.2"/>
  <cols>
    <col min="1" max="1" width="18.140625" style="4" bestFit="1" customWidth="1"/>
    <col min="2" max="2" width="65" style="4" bestFit="1" customWidth="1"/>
    <col min="3" max="3" width="30.85546875" style="4" customWidth="1"/>
    <col min="4" max="4" width="20.140625" style="104" customWidth="1"/>
    <col min="5" max="5" width="28.5703125" style="4" customWidth="1"/>
    <col min="6" max="6" width="18.85546875" style="4" customWidth="1"/>
    <col min="7" max="7" width="25" style="4" customWidth="1"/>
    <col min="8" max="8" width="21.140625" style="103" customWidth="1"/>
    <col min="9" max="16384" width="11.42578125" style="4"/>
  </cols>
  <sheetData>
    <row r="1" spans="1:8" ht="71.25" customHeight="1" x14ac:dyDescent="0.2">
      <c r="A1" s="1" t="s">
        <v>187</v>
      </c>
      <c r="B1" s="2"/>
      <c r="C1" s="2"/>
      <c r="D1" s="2"/>
      <c r="E1" s="2"/>
      <c r="F1" s="2"/>
      <c r="G1" s="2"/>
      <c r="H1" s="3"/>
    </row>
    <row r="2" spans="1:8" ht="49.5" customHeight="1" thickBot="1" x14ac:dyDescent="0.25">
      <c r="A2" s="5" t="s">
        <v>0</v>
      </c>
      <c r="B2" s="6" t="s">
        <v>1</v>
      </c>
      <c r="C2" s="7" t="s">
        <v>2</v>
      </c>
      <c r="D2" s="8" t="s">
        <v>3</v>
      </c>
      <c r="E2" s="7" t="s">
        <v>4</v>
      </c>
      <c r="F2" s="9" t="s">
        <v>5</v>
      </c>
      <c r="G2" s="10" t="s">
        <v>6</v>
      </c>
      <c r="H2" s="11" t="s">
        <v>7</v>
      </c>
    </row>
    <row r="3" spans="1:8" ht="30" customHeight="1" thickBot="1" x14ac:dyDescent="0.25">
      <c r="A3" s="12" t="s">
        <v>8</v>
      </c>
      <c r="B3" s="13"/>
      <c r="C3" s="14">
        <f>C4</f>
        <v>9759340000</v>
      </c>
      <c r="D3" s="15">
        <f>C3/C3</f>
        <v>1</v>
      </c>
      <c r="E3" s="16">
        <f>E4</f>
        <v>358972330</v>
      </c>
      <c r="F3" s="17">
        <f>E3/C3</f>
        <v>3.6782439181338084E-2</v>
      </c>
      <c r="G3" s="14">
        <f>G4</f>
        <v>358972330</v>
      </c>
      <c r="H3" s="17">
        <f>G3/C3</f>
        <v>3.6782439181338084E-2</v>
      </c>
    </row>
    <row r="4" spans="1:8" s="23" customFormat="1" ht="33.75" customHeight="1" thickBot="1" x14ac:dyDescent="0.3">
      <c r="A4" s="18">
        <v>4</v>
      </c>
      <c r="B4" s="19" t="s">
        <v>9</v>
      </c>
      <c r="C4" s="20">
        <f>SUM(C5:C9)</f>
        <v>9759340000</v>
      </c>
      <c r="D4" s="21">
        <f t="shared" ref="D4:D87" si="0">C4/C4</f>
        <v>1</v>
      </c>
      <c r="E4" s="20">
        <f>SUM(E5:E9)</f>
        <v>358972330</v>
      </c>
      <c r="F4" s="22">
        <f t="shared" ref="F4:F73" si="1">E4/C4</f>
        <v>3.6782439181338084E-2</v>
      </c>
      <c r="G4" s="20">
        <f>SUM(G5:G9)</f>
        <v>358972330</v>
      </c>
      <c r="H4" s="17">
        <f t="shared" ref="H4:H67" si="2">G4/C4</f>
        <v>3.6782439181338084E-2</v>
      </c>
    </row>
    <row r="5" spans="1:8" ht="90.75" customHeight="1" thickBot="1" x14ac:dyDescent="0.25">
      <c r="A5" s="24">
        <v>2020003630006</v>
      </c>
      <c r="B5" s="25" t="s">
        <v>10</v>
      </c>
      <c r="C5" s="26">
        <v>114775000</v>
      </c>
      <c r="D5" s="27">
        <f t="shared" si="0"/>
        <v>1</v>
      </c>
      <c r="E5" s="28">
        <v>114635000</v>
      </c>
      <c r="F5" s="29">
        <f t="shared" si="1"/>
        <v>0.99878022217381834</v>
      </c>
      <c r="G5" s="30">
        <v>114635000</v>
      </c>
      <c r="H5" s="17">
        <f t="shared" si="2"/>
        <v>0.99878022217381834</v>
      </c>
    </row>
    <row r="6" spans="1:8" ht="66" customHeight="1" thickBot="1" x14ac:dyDescent="0.25">
      <c r="A6" s="31">
        <v>2020003630007</v>
      </c>
      <c r="B6" s="32" t="s">
        <v>11</v>
      </c>
      <c r="C6" s="33">
        <v>145810000</v>
      </c>
      <c r="D6" s="34">
        <f t="shared" si="0"/>
        <v>1</v>
      </c>
      <c r="E6" s="35">
        <v>145700497</v>
      </c>
      <c r="F6" s="29">
        <f t="shared" si="1"/>
        <v>0.9992490021260545</v>
      </c>
      <c r="G6" s="36">
        <v>145700497</v>
      </c>
      <c r="H6" s="17">
        <f t="shared" si="2"/>
        <v>0.9992490021260545</v>
      </c>
    </row>
    <row r="7" spans="1:8" ht="66" customHeight="1" thickBot="1" x14ac:dyDescent="0.25">
      <c r="A7" s="31">
        <v>2020003630041</v>
      </c>
      <c r="B7" s="37" t="s">
        <v>12</v>
      </c>
      <c r="C7" s="38">
        <v>30740000</v>
      </c>
      <c r="D7" s="39">
        <f t="shared" si="0"/>
        <v>1</v>
      </c>
      <c r="E7" s="40">
        <v>30700000</v>
      </c>
      <c r="F7" s="29">
        <f t="shared" si="1"/>
        <v>0.99869876382563438</v>
      </c>
      <c r="G7" s="41">
        <v>30700000</v>
      </c>
      <c r="H7" s="17">
        <f t="shared" si="2"/>
        <v>0.99869876382563438</v>
      </c>
    </row>
    <row r="8" spans="1:8" ht="66" customHeight="1" thickBot="1" x14ac:dyDescent="0.25">
      <c r="A8" s="42">
        <v>2020003630005</v>
      </c>
      <c r="B8" s="43" t="s">
        <v>13</v>
      </c>
      <c r="C8" s="35">
        <v>68015000</v>
      </c>
      <c r="D8" s="44">
        <f t="shared" si="0"/>
        <v>1</v>
      </c>
      <c r="E8" s="35">
        <v>67936833</v>
      </c>
      <c r="F8" s="29">
        <f t="shared" si="1"/>
        <v>0.99885073880761599</v>
      </c>
      <c r="G8" s="35">
        <v>67936833</v>
      </c>
      <c r="H8" s="17">
        <f t="shared" si="2"/>
        <v>0.99885073880761599</v>
      </c>
    </row>
    <row r="9" spans="1:8" ht="66" customHeight="1" thickBot="1" x14ac:dyDescent="0.25">
      <c r="A9" s="45">
        <v>2022003630011</v>
      </c>
      <c r="B9" s="46" t="s">
        <v>14</v>
      </c>
      <c r="C9" s="47">
        <v>9400000000</v>
      </c>
      <c r="D9" s="48">
        <f t="shared" si="0"/>
        <v>1</v>
      </c>
      <c r="E9" s="47">
        <v>0</v>
      </c>
      <c r="F9" s="49">
        <f>E9/C9</f>
        <v>0</v>
      </c>
      <c r="G9" s="47">
        <v>0</v>
      </c>
      <c r="H9" s="17">
        <f t="shared" si="2"/>
        <v>0</v>
      </c>
    </row>
    <row r="10" spans="1:8" ht="30" customHeight="1" thickBot="1" x14ac:dyDescent="0.25">
      <c r="A10" s="50" t="s">
        <v>15</v>
      </c>
      <c r="B10" s="51"/>
      <c r="C10" s="52">
        <f>C11</f>
        <v>1278787082</v>
      </c>
      <c r="D10" s="53">
        <f t="shared" si="0"/>
        <v>1</v>
      </c>
      <c r="E10" s="54">
        <f>E11</f>
        <v>1212130248.53</v>
      </c>
      <c r="F10" s="17">
        <f t="shared" si="1"/>
        <v>0.94787495556668433</v>
      </c>
      <c r="G10" s="55">
        <f>G11</f>
        <v>1190104251.8299999</v>
      </c>
      <c r="H10" s="17">
        <f t="shared" si="2"/>
        <v>0.93065082419248268</v>
      </c>
    </row>
    <row r="11" spans="1:8" s="23" customFormat="1" ht="33.75" customHeight="1" thickBot="1" x14ac:dyDescent="0.3">
      <c r="A11" s="18">
        <v>4</v>
      </c>
      <c r="B11" s="56" t="s">
        <v>9</v>
      </c>
      <c r="C11" s="57">
        <f>SUM(C12:C18)</f>
        <v>1278787082</v>
      </c>
      <c r="D11" s="58">
        <f>C11/C11</f>
        <v>1</v>
      </c>
      <c r="E11" s="57">
        <f>SUM(E12:E18)</f>
        <v>1212130248.53</v>
      </c>
      <c r="F11" s="59">
        <f t="shared" si="1"/>
        <v>0.94787495556668433</v>
      </c>
      <c r="G11" s="60">
        <f>SUM(G12:G18)</f>
        <v>1190104251.8299999</v>
      </c>
      <c r="H11" s="17">
        <f t="shared" si="2"/>
        <v>0.93065082419248268</v>
      </c>
    </row>
    <row r="12" spans="1:8" ht="66" customHeight="1" thickBot="1" x14ac:dyDescent="0.25">
      <c r="A12" s="24">
        <v>2020003630042</v>
      </c>
      <c r="B12" s="25" t="s">
        <v>16</v>
      </c>
      <c r="C12" s="26">
        <v>155787082</v>
      </c>
      <c r="D12" s="27">
        <f t="shared" si="0"/>
        <v>1</v>
      </c>
      <c r="E12" s="28">
        <v>140276273</v>
      </c>
      <c r="F12" s="29">
        <f t="shared" si="1"/>
        <v>0.90043584615058136</v>
      </c>
      <c r="G12" s="30">
        <v>140276273</v>
      </c>
      <c r="H12" s="17">
        <f t="shared" si="2"/>
        <v>0.90043584615058136</v>
      </c>
    </row>
    <row r="13" spans="1:8" ht="66" customHeight="1" thickBot="1" x14ac:dyDescent="0.25">
      <c r="A13" s="31">
        <v>2020003630043</v>
      </c>
      <c r="B13" s="37" t="s">
        <v>17</v>
      </c>
      <c r="C13" s="33">
        <v>28484167</v>
      </c>
      <c r="D13" s="34">
        <f t="shared" si="0"/>
        <v>1</v>
      </c>
      <c r="E13" s="35">
        <v>28313000</v>
      </c>
      <c r="F13" s="29">
        <f t="shared" si="1"/>
        <v>0.99399080197781453</v>
      </c>
      <c r="G13" s="36">
        <v>28313000</v>
      </c>
      <c r="H13" s="17">
        <f t="shared" si="2"/>
        <v>0.99399080197781453</v>
      </c>
    </row>
    <row r="14" spans="1:8" ht="66" customHeight="1" thickBot="1" x14ac:dyDescent="0.25">
      <c r="A14" s="31">
        <v>2020003630044</v>
      </c>
      <c r="B14" s="37" t="s">
        <v>18</v>
      </c>
      <c r="C14" s="33">
        <v>249339150</v>
      </c>
      <c r="D14" s="34">
        <f t="shared" si="0"/>
        <v>1</v>
      </c>
      <c r="E14" s="35">
        <v>236833968</v>
      </c>
      <c r="F14" s="29">
        <f t="shared" si="1"/>
        <v>0.94984669675821065</v>
      </c>
      <c r="G14" s="36">
        <v>236833968</v>
      </c>
      <c r="H14" s="17">
        <f t="shared" si="2"/>
        <v>0.94984669675821065</v>
      </c>
    </row>
    <row r="15" spans="1:8" ht="66" customHeight="1" thickBot="1" x14ac:dyDescent="0.25">
      <c r="A15" s="31">
        <v>2020003630045</v>
      </c>
      <c r="B15" s="32" t="s">
        <v>19</v>
      </c>
      <c r="C15" s="33">
        <v>101308000</v>
      </c>
      <c r="D15" s="34">
        <f t="shared" si="0"/>
        <v>1</v>
      </c>
      <c r="E15" s="35">
        <v>99939465.010000005</v>
      </c>
      <c r="F15" s="29">
        <f t="shared" si="1"/>
        <v>0.98649134332925337</v>
      </c>
      <c r="G15" s="36">
        <v>99544993.640000001</v>
      </c>
      <c r="H15" s="17">
        <f t="shared" si="2"/>
        <v>0.98259756031113044</v>
      </c>
    </row>
    <row r="16" spans="1:8" ht="66" customHeight="1" thickBot="1" x14ac:dyDescent="0.25">
      <c r="A16" s="31">
        <v>2020003630046</v>
      </c>
      <c r="B16" s="32" t="s">
        <v>20</v>
      </c>
      <c r="C16" s="33">
        <v>453579167</v>
      </c>
      <c r="D16" s="34">
        <f t="shared" si="0"/>
        <v>1</v>
      </c>
      <c r="E16" s="35">
        <v>441048543.51999998</v>
      </c>
      <c r="F16" s="29">
        <f t="shared" si="1"/>
        <v>0.97237389987975342</v>
      </c>
      <c r="G16" s="36">
        <v>419417018.19</v>
      </c>
      <c r="H16" s="17">
        <f t="shared" si="2"/>
        <v>0.92468316162765918</v>
      </c>
    </row>
    <row r="17" spans="1:8" ht="66" customHeight="1" thickBot="1" x14ac:dyDescent="0.25">
      <c r="A17" s="31">
        <v>2020003630047</v>
      </c>
      <c r="B17" s="37" t="s">
        <v>21</v>
      </c>
      <c r="C17" s="33">
        <v>218289516</v>
      </c>
      <c r="D17" s="34">
        <f t="shared" si="0"/>
        <v>1</v>
      </c>
      <c r="E17" s="35">
        <v>195428999</v>
      </c>
      <c r="F17" s="29">
        <f t="shared" si="1"/>
        <v>0.8952743245809387</v>
      </c>
      <c r="G17" s="36">
        <v>195428999</v>
      </c>
      <c r="H17" s="17">
        <f t="shared" si="2"/>
        <v>0.8952743245809387</v>
      </c>
    </row>
    <row r="18" spans="1:8" ht="55.5" customHeight="1" thickBot="1" x14ac:dyDescent="0.25">
      <c r="A18" s="42">
        <v>2020003630008</v>
      </c>
      <c r="B18" s="61" t="s">
        <v>22</v>
      </c>
      <c r="C18" s="38">
        <v>72000000</v>
      </c>
      <c r="D18" s="39">
        <f t="shared" si="0"/>
        <v>1</v>
      </c>
      <c r="E18" s="40">
        <v>70290000</v>
      </c>
      <c r="F18" s="62">
        <f t="shared" si="1"/>
        <v>0.97624999999999995</v>
      </c>
      <c r="G18" s="41">
        <v>70290000</v>
      </c>
      <c r="H18" s="17">
        <f t="shared" si="2"/>
        <v>0.97624999999999995</v>
      </c>
    </row>
    <row r="19" spans="1:8" ht="33" customHeight="1" thickBot="1" x14ac:dyDescent="0.25">
      <c r="A19" s="50" t="s">
        <v>23</v>
      </c>
      <c r="B19" s="51"/>
      <c r="C19" s="52">
        <f>C20</f>
        <v>3898048606.2399998</v>
      </c>
      <c r="D19" s="15">
        <f t="shared" si="0"/>
        <v>1</v>
      </c>
      <c r="E19" s="52">
        <f>E20</f>
        <v>3727294869.73</v>
      </c>
      <c r="F19" s="17">
        <f t="shared" si="1"/>
        <v>0.95619507251996372</v>
      </c>
      <c r="G19" s="55">
        <f>G20</f>
        <v>3424623024.1800003</v>
      </c>
      <c r="H19" s="17">
        <f t="shared" si="2"/>
        <v>0.87854805573687833</v>
      </c>
    </row>
    <row r="20" spans="1:8" s="23" customFormat="1" ht="45" customHeight="1" thickBot="1" x14ac:dyDescent="0.3">
      <c r="A20" s="18">
        <v>4</v>
      </c>
      <c r="B20" s="56" t="s">
        <v>9</v>
      </c>
      <c r="C20" s="57">
        <f>SUM(C21:C22)</f>
        <v>3898048606.2399998</v>
      </c>
      <c r="D20" s="58">
        <f t="shared" si="0"/>
        <v>1</v>
      </c>
      <c r="E20" s="57">
        <f>SUM(E21:E22)</f>
        <v>3727294869.73</v>
      </c>
      <c r="F20" s="59">
        <f t="shared" si="1"/>
        <v>0.95619507251996372</v>
      </c>
      <c r="G20" s="63">
        <f>SUM(G21:G22)</f>
        <v>3424623024.1800003</v>
      </c>
      <c r="H20" s="17">
        <f t="shared" si="2"/>
        <v>0.87854805573687833</v>
      </c>
    </row>
    <row r="21" spans="1:8" ht="48" customHeight="1" thickBot="1" x14ac:dyDescent="0.25">
      <c r="A21" s="24">
        <v>2020003630048</v>
      </c>
      <c r="B21" s="64" t="s">
        <v>24</v>
      </c>
      <c r="C21" s="26">
        <v>3205356174.1599998</v>
      </c>
      <c r="D21" s="27">
        <f t="shared" si="0"/>
        <v>1</v>
      </c>
      <c r="E21" s="28">
        <v>3065523304.73</v>
      </c>
      <c r="F21" s="29">
        <f t="shared" si="1"/>
        <v>0.95637524760672044</v>
      </c>
      <c r="G21" s="30">
        <v>2762851459.1800003</v>
      </c>
      <c r="H21" s="17">
        <f t="shared" si="2"/>
        <v>0.86194834803468823</v>
      </c>
    </row>
    <row r="22" spans="1:8" ht="66" customHeight="1" thickBot="1" x14ac:dyDescent="0.25">
      <c r="A22" s="42">
        <v>2020003630049</v>
      </c>
      <c r="B22" s="43" t="s">
        <v>25</v>
      </c>
      <c r="C22" s="38">
        <v>692692432.08000004</v>
      </c>
      <c r="D22" s="39">
        <f t="shared" si="0"/>
        <v>1</v>
      </c>
      <c r="E22" s="40">
        <v>661771565</v>
      </c>
      <c r="F22" s="62">
        <f t="shared" si="1"/>
        <v>0.95536133260882961</v>
      </c>
      <c r="G22" s="41">
        <v>661771565</v>
      </c>
      <c r="H22" s="17">
        <f t="shared" si="2"/>
        <v>0.95536133260882961</v>
      </c>
    </row>
    <row r="23" spans="1:8" ht="31.5" customHeight="1" thickBot="1" x14ac:dyDescent="0.25">
      <c r="A23" s="50" t="s">
        <v>26</v>
      </c>
      <c r="B23" s="51"/>
      <c r="C23" s="65">
        <f>C24+C33+C36+C45</f>
        <v>99269447044.62001</v>
      </c>
      <c r="D23" s="53">
        <f t="shared" si="0"/>
        <v>1</v>
      </c>
      <c r="E23" s="65">
        <f>E24+E33+E36+E45</f>
        <v>21244189256.639999</v>
      </c>
      <c r="F23" s="17">
        <f t="shared" si="1"/>
        <v>0.2140053147177407</v>
      </c>
      <c r="G23" s="65">
        <f>G24+G33+G36+G45</f>
        <v>12813040463.540001</v>
      </c>
      <c r="H23" s="17">
        <f t="shared" si="2"/>
        <v>0.12907335383646035</v>
      </c>
    </row>
    <row r="24" spans="1:8" s="23" customFormat="1" ht="38.25" customHeight="1" thickBot="1" x14ac:dyDescent="0.3">
      <c r="A24" s="18">
        <v>1</v>
      </c>
      <c r="B24" s="66" t="s">
        <v>27</v>
      </c>
      <c r="C24" s="57">
        <f>SUM(C25:C32)</f>
        <v>35321546436.010002</v>
      </c>
      <c r="D24" s="58">
        <f t="shared" si="0"/>
        <v>1</v>
      </c>
      <c r="E24" s="57">
        <f>SUM(E25:E32)</f>
        <v>6045263550.0900002</v>
      </c>
      <c r="F24" s="59">
        <f t="shared" si="1"/>
        <v>0.17114945861846265</v>
      </c>
      <c r="G24" s="57">
        <f>SUM(G25:G32)</f>
        <v>2584131861.0900002</v>
      </c>
      <c r="H24" s="17">
        <f t="shared" si="2"/>
        <v>7.3160213009685809E-2</v>
      </c>
    </row>
    <row r="25" spans="1:8" ht="66" customHeight="1" thickBot="1" x14ac:dyDescent="0.25">
      <c r="A25" s="24">
        <v>2020003630017</v>
      </c>
      <c r="B25" s="64" t="s">
        <v>28</v>
      </c>
      <c r="C25" s="33">
        <v>64250000</v>
      </c>
      <c r="D25" s="34">
        <f t="shared" si="0"/>
        <v>1</v>
      </c>
      <c r="E25" s="35">
        <v>59013333</v>
      </c>
      <c r="F25" s="29">
        <f t="shared" si="1"/>
        <v>0.91849545525291831</v>
      </c>
      <c r="G25" s="30">
        <v>59013333</v>
      </c>
      <c r="H25" s="17">
        <f t="shared" si="2"/>
        <v>0.91849545525291831</v>
      </c>
    </row>
    <row r="26" spans="1:8" ht="66" customHeight="1" thickBot="1" x14ac:dyDescent="0.25">
      <c r="A26" s="31">
        <v>2020003630050</v>
      </c>
      <c r="B26" s="37" t="s">
        <v>29</v>
      </c>
      <c r="C26" s="33">
        <v>3923276899.8800001</v>
      </c>
      <c r="D26" s="34">
        <f t="shared" si="0"/>
        <v>1</v>
      </c>
      <c r="E26" s="35">
        <v>3404684462</v>
      </c>
      <c r="F26" s="29">
        <f t="shared" si="1"/>
        <v>0.86781650872109939</v>
      </c>
      <c r="G26" s="36">
        <v>1123778167</v>
      </c>
      <c r="H26" s="17">
        <f t="shared" si="2"/>
        <v>0.28643865719352429</v>
      </c>
    </row>
    <row r="27" spans="1:8" ht="66" customHeight="1" thickBot="1" x14ac:dyDescent="0.25">
      <c r="A27" s="31">
        <v>2021003630001</v>
      </c>
      <c r="B27" s="37" t="s">
        <v>30</v>
      </c>
      <c r="C27" s="33">
        <v>67500000</v>
      </c>
      <c r="D27" s="34">
        <f t="shared" si="0"/>
        <v>1</v>
      </c>
      <c r="E27" s="35">
        <v>62221898</v>
      </c>
      <c r="F27" s="29">
        <f t="shared" si="1"/>
        <v>0.92180589629629628</v>
      </c>
      <c r="G27" s="36">
        <v>26500000</v>
      </c>
      <c r="H27" s="17">
        <f t="shared" si="2"/>
        <v>0.3925925925925926</v>
      </c>
    </row>
    <row r="28" spans="1:8" ht="66" customHeight="1" thickBot="1" x14ac:dyDescent="0.25">
      <c r="A28" s="31">
        <v>2020003630018</v>
      </c>
      <c r="B28" s="37" t="s">
        <v>31</v>
      </c>
      <c r="C28" s="33">
        <v>516811948</v>
      </c>
      <c r="D28" s="34">
        <f t="shared" si="0"/>
        <v>1</v>
      </c>
      <c r="E28" s="35">
        <v>516811948</v>
      </c>
      <c r="F28" s="29">
        <f t="shared" si="1"/>
        <v>1</v>
      </c>
      <c r="G28" s="36">
        <v>147543584</v>
      </c>
      <c r="H28" s="17">
        <f t="shared" si="2"/>
        <v>0.28548795083197265</v>
      </c>
    </row>
    <row r="29" spans="1:8" ht="66" customHeight="1" thickBot="1" x14ac:dyDescent="0.25">
      <c r="A29" s="31">
        <v>2021003630017</v>
      </c>
      <c r="B29" s="37" t="s">
        <v>32</v>
      </c>
      <c r="C29" s="33">
        <v>50000000</v>
      </c>
      <c r="D29" s="34">
        <f t="shared" si="0"/>
        <v>1</v>
      </c>
      <c r="E29" s="35">
        <v>0</v>
      </c>
      <c r="F29" s="29">
        <f t="shared" si="1"/>
        <v>0</v>
      </c>
      <c r="G29" s="36">
        <v>0</v>
      </c>
      <c r="H29" s="17">
        <f t="shared" si="2"/>
        <v>0</v>
      </c>
    </row>
    <row r="30" spans="1:8" ht="66" customHeight="1" thickBot="1" x14ac:dyDescent="0.25">
      <c r="A30" s="42">
        <v>2022003630007</v>
      </c>
      <c r="B30" s="43" t="s">
        <v>33</v>
      </c>
      <c r="C30" s="38">
        <v>3179932867.1700001</v>
      </c>
      <c r="D30" s="39">
        <f>C30/C30</f>
        <v>1</v>
      </c>
      <c r="E30" s="40">
        <v>0</v>
      </c>
      <c r="F30" s="29">
        <f>E30/C30</f>
        <v>0</v>
      </c>
      <c r="G30" s="41">
        <v>0</v>
      </c>
      <c r="H30" s="17">
        <f t="shared" si="2"/>
        <v>0</v>
      </c>
    </row>
    <row r="31" spans="1:8" ht="66" customHeight="1" thickBot="1" x14ac:dyDescent="0.25">
      <c r="A31" s="31">
        <v>2020003630052</v>
      </c>
      <c r="B31" s="37" t="s">
        <v>34</v>
      </c>
      <c r="C31" s="35">
        <v>5907574720.96</v>
      </c>
      <c r="D31" s="44">
        <f t="shared" si="0"/>
        <v>1</v>
      </c>
      <c r="E31" s="35">
        <v>2002531909.0900002</v>
      </c>
      <c r="F31" s="29">
        <f t="shared" si="1"/>
        <v>0.33897699202771697</v>
      </c>
      <c r="G31" s="35">
        <v>1227296777.0900002</v>
      </c>
      <c r="H31" s="17">
        <f t="shared" si="2"/>
        <v>0.20774968325589971</v>
      </c>
    </row>
    <row r="32" spans="1:8" ht="66" customHeight="1" thickBot="1" x14ac:dyDescent="0.25">
      <c r="A32" s="42">
        <v>2022000040007</v>
      </c>
      <c r="B32" s="67" t="s">
        <v>35</v>
      </c>
      <c r="C32" s="26">
        <v>21612200000</v>
      </c>
      <c r="D32" s="34">
        <f>C32/C32</f>
        <v>1</v>
      </c>
      <c r="E32" s="35">
        <v>0</v>
      </c>
      <c r="F32" s="62">
        <f>E32/C32</f>
        <v>0</v>
      </c>
      <c r="G32" s="36">
        <v>0</v>
      </c>
      <c r="H32" s="17">
        <f t="shared" si="2"/>
        <v>0</v>
      </c>
    </row>
    <row r="33" spans="1:8" s="23" customFormat="1" ht="33" customHeight="1" thickBot="1" x14ac:dyDescent="0.3">
      <c r="A33" s="68">
        <v>2</v>
      </c>
      <c r="B33" s="69" t="s">
        <v>36</v>
      </c>
      <c r="C33" s="70">
        <f>SUM(C34:C35)</f>
        <v>43400000</v>
      </c>
      <c r="D33" s="71">
        <f>C33/C33</f>
        <v>1</v>
      </c>
      <c r="E33" s="70">
        <f>SUM(E34:E35)</f>
        <v>37800000</v>
      </c>
      <c r="F33" s="29">
        <f t="shared" si="1"/>
        <v>0.87096774193548387</v>
      </c>
      <c r="G33" s="70">
        <f>SUM(G34:G35)</f>
        <v>37647566</v>
      </c>
      <c r="H33" s="17">
        <f t="shared" si="2"/>
        <v>0.86745543778801848</v>
      </c>
    </row>
    <row r="34" spans="1:8" ht="66" customHeight="1" thickBot="1" x14ac:dyDescent="0.25">
      <c r="A34" s="24">
        <v>2021003630018</v>
      </c>
      <c r="B34" s="64" t="s">
        <v>37</v>
      </c>
      <c r="C34" s="26">
        <v>3400000</v>
      </c>
      <c r="D34" s="27">
        <f t="shared" si="0"/>
        <v>1</v>
      </c>
      <c r="E34" s="28">
        <v>3400000</v>
      </c>
      <c r="F34" s="29">
        <f t="shared" si="1"/>
        <v>1</v>
      </c>
      <c r="G34" s="30">
        <v>3400000</v>
      </c>
      <c r="H34" s="17">
        <f t="shared" si="2"/>
        <v>1</v>
      </c>
    </row>
    <row r="35" spans="1:8" ht="66" customHeight="1" thickBot="1" x14ac:dyDescent="0.25">
      <c r="A35" s="31">
        <v>2021003630019</v>
      </c>
      <c r="B35" s="72" t="s">
        <v>38</v>
      </c>
      <c r="C35" s="33">
        <v>40000000</v>
      </c>
      <c r="D35" s="34">
        <f t="shared" si="0"/>
        <v>1</v>
      </c>
      <c r="E35" s="35">
        <v>34400000</v>
      </c>
      <c r="F35" s="29">
        <f t="shared" si="1"/>
        <v>0.86</v>
      </c>
      <c r="G35" s="36">
        <v>34247566</v>
      </c>
      <c r="H35" s="17">
        <f t="shared" si="2"/>
        <v>0.85618914999999995</v>
      </c>
    </row>
    <row r="36" spans="1:8" s="23" customFormat="1" ht="40.5" customHeight="1" thickBot="1" x14ac:dyDescent="0.3">
      <c r="A36" s="68">
        <v>3</v>
      </c>
      <c r="B36" s="66" t="s">
        <v>39</v>
      </c>
      <c r="C36" s="57">
        <f>SUM(C37:C44)</f>
        <v>62976689903.780006</v>
      </c>
      <c r="D36" s="58">
        <f t="shared" si="0"/>
        <v>1</v>
      </c>
      <c r="E36" s="57">
        <f>SUM(E37:E44)</f>
        <v>15064185706.550001</v>
      </c>
      <c r="F36" s="29">
        <f t="shared" si="1"/>
        <v>0.23920256414819627</v>
      </c>
      <c r="G36" s="57">
        <f>SUM(G37:G44)</f>
        <v>10094321036.450001</v>
      </c>
      <c r="H36" s="17">
        <f t="shared" si="2"/>
        <v>0.16028662433469873</v>
      </c>
    </row>
    <row r="37" spans="1:8" ht="66" customHeight="1" thickBot="1" x14ac:dyDescent="0.25">
      <c r="A37" s="31">
        <v>2020003630053</v>
      </c>
      <c r="B37" s="37" t="s">
        <v>40</v>
      </c>
      <c r="C37" s="33">
        <v>38864843391.440002</v>
      </c>
      <c r="D37" s="34">
        <f t="shared" si="0"/>
        <v>1</v>
      </c>
      <c r="E37" s="35">
        <v>9403529274.6800003</v>
      </c>
      <c r="F37" s="29">
        <f t="shared" si="1"/>
        <v>0.24195464214198098</v>
      </c>
      <c r="G37" s="36">
        <v>4830092218.5799999</v>
      </c>
      <c r="H37" s="17">
        <f t="shared" si="2"/>
        <v>0.12427921476312521</v>
      </c>
    </row>
    <row r="38" spans="1:8" ht="66" customHeight="1" thickBot="1" x14ac:dyDescent="0.25">
      <c r="A38" s="31">
        <v>2020003630054</v>
      </c>
      <c r="B38" s="37" t="s">
        <v>41</v>
      </c>
      <c r="C38" s="33">
        <v>155000000</v>
      </c>
      <c r="D38" s="34">
        <f t="shared" si="0"/>
        <v>1</v>
      </c>
      <c r="E38" s="35">
        <v>155000000</v>
      </c>
      <c r="F38" s="29">
        <f t="shared" si="1"/>
        <v>1</v>
      </c>
      <c r="G38" s="36">
        <v>0</v>
      </c>
      <c r="H38" s="17">
        <f t="shared" si="2"/>
        <v>0</v>
      </c>
    </row>
    <row r="39" spans="1:8" ht="66" customHeight="1" thickBot="1" x14ac:dyDescent="0.25">
      <c r="A39" s="31">
        <v>2021003630004</v>
      </c>
      <c r="B39" s="37" t="s">
        <v>42</v>
      </c>
      <c r="C39" s="33">
        <v>2314279105.8199997</v>
      </c>
      <c r="D39" s="34">
        <f t="shared" si="0"/>
        <v>1</v>
      </c>
      <c r="E39" s="35">
        <v>1250590975.26</v>
      </c>
      <c r="F39" s="29">
        <f t="shared" si="1"/>
        <v>0.54038035953182417</v>
      </c>
      <c r="G39" s="36">
        <v>1050590975.26</v>
      </c>
      <c r="H39" s="17">
        <f t="shared" si="2"/>
        <v>0.4539603596722413</v>
      </c>
    </row>
    <row r="40" spans="1:8" ht="66" customHeight="1" thickBot="1" x14ac:dyDescent="0.25">
      <c r="A40" s="31">
        <v>2021003630002</v>
      </c>
      <c r="B40" s="37" t="s">
        <v>43</v>
      </c>
      <c r="C40" s="33">
        <v>1381472133.72</v>
      </c>
      <c r="D40" s="34">
        <f t="shared" si="0"/>
        <v>1</v>
      </c>
      <c r="E40" s="35">
        <v>321577287.75</v>
      </c>
      <c r="F40" s="29">
        <f t="shared" si="1"/>
        <v>0.23277870027248629</v>
      </c>
      <c r="G40" s="36">
        <v>280149673.75</v>
      </c>
      <c r="H40" s="17">
        <f t="shared" si="2"/>
        <v>0.20279068025470673</v>
      </c>
    </row>
    <row r="41" spans="1:8" ht="66" customHeight="1" thickBot="1" x14ac:dyDescent="0.25">
      <c r="A41" s="31">
        <v>2020003630057</v>
      </c>
      <c r="B41" s="37" t="s">
        <v>44</v>
      </c>
      <c r="C41" s="33">
        <v>380000000</v>
      </c>
      <c r="D41" s="34">
        <f t="shared" si="0"/>
        <v>1</v>
      </c>
      <c r="E41" s="35">
        <v>0</v>
      </c>
      <c r="F41" s="29">
        <f t="shared" si="1"/>
        <v>0</v>
      </c>
      <c r="G41" s="36">
        <v>0</v>
      </c>
      <c r="H41" s="17">
        <f t="shared" si="2"/>
        <v>0</v>
      </c>
    </row>
    <row r="42" spans="1:8" ht="63" customHeight="1" thickBot="1" x14ac:dyDescent="0.25">
      <c r="A42" s="42">
        <v>2020003630014</v>
      </c>
      <c r="B42" s="32" t="s">
        <v>45</v>
      </c>
      <c r="C42" s="33">
        <v>4211007525.8000002</v>
      </c>
      <c r="D42" s="34">
        <f t="shared" si="0"/>
        <v>1</v>
      </c>
      <c r="E42" s="35">
        <v>3933488168.8600001</v>
      </c>
      <c r="F42" s="29">
        <f t="shared" si="1"/>
        <v>0.93409668464383055</v>
      </c>
      <c r="G42" s="36">
        <v>3933488168.8600001</v>
      </c>
      <c r="H42" s="17">
        <f t="shared" si="2"/>
        <v>0.93409668464383055</v>
      </c>
    </row>
    <row r="43" spans="1:8" ht="63" customHeight="1" thickBot="1" x14ac:dyDescent="0.25">
      <c r="A43" s="42">
        <v>2018000040059</v>
      </c>
      <c r="B43" s="73" t="s">
        <v>46</v>
      </c>
      <c r="C43" s="33">
        <v>6536661612</v>
      </c>
      <c r="D43" s="34">
        <f>C43/C43</f>
        <v>1</v>
      </c>
      <c r="E43" s="35">
        <v>0</v>
      </c>
      <c r="F43" s="29">
        <f>E43/C43</f>
        <v>0</v>
      </c>
      <c r="G43" s="36">
        <v>0</v>
      </c>
      <c r="H43" s="17">
        <f t="shared" si="2"/>
        <v>0</v>
      </c>
    </row>
    <row r="44" spans="1:8" ht="63" customHeight="1" thickBot="1" x14ac:dyDescent="0.25">
      <c r="A44" s="42">
        <v>2022003630010</v>
      </c>
      <c r="B44" s="73" t="s">
        <v>47</v>
      </c>
      <c r="C44" s="33">
        <v>9133426135</v>
      </c>
      <c r="D44" s="34">
        <f>C44/C44</f>
        <v>1</v>
      </c>
      <c r="E44" s="35">
        <v>0</v>
      </c>
      <c r="F44" s="29">
        <f>E44/C44</f>
        <v>0</v>
      </c>
      <c r="G44" s="36">
        <v>0</v>
      </c>
      <c r="H44" s="17">
        <f t="shared" si="2"/>
        <v>0</v>
      </c>
    </row>
    <row r="45" spans="1:8" s="23" customFormat="1" ht="30" customHeight="1" thickBot="1" x14ac:dyDescent="0.3">
      <c r="A45" s="68">
        <v>4</v>
      </c>
      <c r="B45" s="56" t="s">
        <v>9</v>
      </c>
      <c r="C45" s="57">
        <f>SUM(C46:C48)</f>
        <v>927810704.82999992</v>
      </c>
      <c r="D45" s="58">
        <f>C45/C45</f>
        <v>1</v>
      </c>
      <c r="E45" s="57">
        <f>SUM(E46:E48)</f>
        <v>96940000</v>
      </c>
      <c r="F45" s="29">
        <f t="shared" si="1"/>
        <v>0.10448251943564504</v>
      </c>
      <c r="G45" s="57">
        <f>SUM(G46:G48)</f>
        <v>96940000</v>
      </c>
      <c r="H45" s="17">
        <f t="shared" si="2"/>
        <v>0.10448251943564504</v>
      </c>
    </row>
    <row r="46" spans="1:8" ht="66" customHeight="1" thickBot="1" x14ac:dyDescent="0.25">
      <c r="A46" s="31">
        <v>2021003630003</v>
      </c>
      <c r="B46" s="37" t="s">
        <v>48</v>
      </c>
      <c r="C46" s="35">
        <v>389831319</v>
      </c>
      <c r="D46" s="44">
        <f t="shared" si="0"/>
        <v>1</v>
      </c>
      <c r="E46" s="35">
        <v>63186667</v>
      </c>
      <c r="F46" s="29">
        <f t="shared" si="1"/>
        <v>0.16208720007947847</v>
      </c>
      <c r="G46" s="36">
        <v>63186667</v>
      </c>
      <c r="H46" s="17">
        <f t="shared" si="2"/>
        <v>0.16208720007947847</v>
      </c>
    </row>
    <row r="47" spans="1:8" ht="66" customHeight="1" thickBot="1" x14ac:dyDescent="0.25">
      <c r="A47" s="31">
        <v>2021003630006</v>
      </c>
      <c r="B47" s="37" t="s">
        <v>49</v>
      </c>
      <c r="C47" s="35">
        <v>38000000</v>
      </c>
      <c r="D47" s="44">
        <f t="shared" si="0"/>
        <v>1</v>
      </c>
      <c r="E47" s="35">
        <v>33753333</v>
      </c>
      <c r="F47" s="29">
        <f t="shared" si="1"/>
        <v>0.88824560526315788</v>
      </c>
      <c r="G47" s="36">
        <v>33753333</v>
      </c>
      <c r="H47" s="17">
        <f t="shared" si="2"/>
        <v>0.88824560526315788</v>
      </c>
    </row>
    <row r="48" spans="1:8" ht="66" customHeight="1" thickBot="1" x14ac:dyDescent="0.25">
      <c r="A48" s="42">
        <v>2022003630008</v>
      </c>
      <c r="B48" s="67" t="s">
        <v>50</v>
      </c>
      <c r="C48" s="26">
        <v>499979385.82999998</v>
      </c>
      <c r="D48" s="44">
        <f>C48/C48</f>
        <v>1</v>
      </c>
      <c r="E48" s="35">
        <v>0</v>
      </c>
      <c r="F48" s="29">
        <f>E48/C48</f>
        <v>0</v>
      </c>
      <c r="G48" s="36">
        <v>0</v>
      </c>
      <c r="H48" s="17">
        <f t="shared" si="2"/>
        <v>0</v>
      </c>
    </row>
    <row r="49" spans="1:8" ht="39" customHeight="1" thickBot="1" x14ac:dyDescent="0.25">
      <c r="A49" s="50" t="s">
        <v>51</v>
      </c>
      <c r="B49" s="51"/>
      <c r="C49" s="52">
        <f>C50+C59+C62</f>
        <v>6612694612.1799994</v>
      </c>
      <c r="D49" s="15">
        <f t="shared" si="0"/>
        <v>1</v>
      </c>
      <c r="E49" s="52">
        <f>E50+E59+E62</f>
        <v>4549683616.4499998</v>
      </c>
      <c r="F49" s="17">
        <f t="shared" si="1"/>
        <v>0.68802264179414618</v>
      </c>
      <c r="G49" s="55">
        <f>G50+G59+G62</f>
        <v>3983280360.1799998</v>
      </c>
      <c r="H49" s="17">
        <f t="shared" si="2"/>
        <v>0.60236871559789695</v>
      </c>
    </row>
    <row r="50" spans="1:8" ht="39" customHeight="1" thickBot="1" x14ac:dyDescent="0.25">
      <c r="A50" s="18">
        <v>1</v>
      </c>
      <c r="B50" s="66" t="s">
        <v>27</v>
      </c>
      <c r="C50" s="57">
        <f>SUM(C51:C58)</f>
        <v>5458804728.1499996</v>
      </c>
      <c r="D50" s="58">
        <f>C50/C50</f>
        <v>1</v>
      </c>
      <c r="E50" s="57">
        <f>SUM(E51:E58)</f>
        <v>3531576152.1700001</v>
      </c>
      <c r="F50" s="59">
        <f t="shared" si="1"/>
        <v>0.64695044575570637</v>
      </c>
      <c r="G50" s="63">
        <f>SUM(G51:G58)</f>
        <v>3087126434.02</v>
      </c>
      <c r="H50" s="17">
        <f t="shared" si="2"/>
        <v>0.56553157472372773</v>
      </c>
    </row>
    <row r="51" spans="1:8" ht="66" customHeight="1" thickBot="1" x14ac:dyDescent="0.25">
      <c r="A51" s="24">
        <v>2020003630060</v>
      </c>
      <c r="B51" s="25" t="s">
        <v>52</v>
      </c>
      <c r="C51" s="26">
        <v>95900000</v>
      </c>
      <c r="D51" s="27">
        <f t="shared" si="0"/>
        <v>1</v>
      </c>
      <c r="E51" s="26">
        <v>95710166</v>
      </c>
      <c r="F51" s="29">
        <f t="shared" si="1"/>
        <v>0.99802050052137647</v>
      </c>
      <c r="G51" s="36">
        <v>95710166</v>
      </c>
      <c r="H51" s="17">
        <f t="shared" si="2"/>
        <v>0.99802050052137647</v>
      </c>
    </row>
    <row r="52" spans="1:8" ht="66" customHeight="1" thickBot="1" x14ac:dyDescent="0.25">
      <c r="A52" s="31">
        <v>2020003630061</v>
      </c>
      <c r="B52" s="32" t="s">
        <v>53</v>
      </c>
      <c r="C52" s="33">
        <v>40875872</v>
      </c>
      <c r="D52" s="34">
        <f t="shared" si="0"/>
        <v>1</v>
      </c>
      <c r="E52" s="33">
        <v>39433372</v>
      </c>
      <c r="F52" s="29">
        <f t="shared" si="1"/>
        <v>0.96471023297068748</v>
      </c>
      <c r="G52" s="36">
        <v>39433372</v>
      </c>
      <c r="H52" s="17">
        <f t="shared" si="2"/>
        <v>0.96471023297068748</v>
      </c>
    </row>
    <row r="53" spans="1:8" ht="66" customHeight="1" thickBot="1" x14ac:dyDescent="0.25">
      <c r="A53" s="31">
        <v>2020003630062</v>
      </c>
      <c r="B53" s="32" t="s">
        <v>54</v>
      </c>
      <c r="C53" s="33">
        <v>48600000</v>
      </c>
      <c r="D53" s="34">
        <f t="shared" si="0"/>
        <v>1</v>
      </c>
      <c r="E53" s="33">
        <v>46464667</v>
      </c>
      <c r="F53" s="29">
        <f t="shared" si="1"/>
        <v>0.95606310699588481</v>
      </c>
      <c r="G53" s="36">
        <v>46464667</v>
      </c>
      <c r="H53" s="17">
        <f t="shared" si="2"/>
        <v>0.95606310699588481</v>
      </c>
    </row>
    <row r="54" spans="1:8" ht="66" customHeight="1" thickBot="1" x14ac:dyDescent="0.25">
      <c r="A54" s="31">
        <v>2020003630063</v>
      </c>
      <c r="B54" s="37" t="s">
        <v>55</v>
      </c>
      <c r="C54" s="33">
        <v>51943002</v>
      </c>
      <c r="D54" s="34">
        <f t="shared" si="0"/>
        <v>1</v>
      </c>
      <c r="E54" s="33">
        <v>51943002</v>
      </c>
      <c r="F54" s="29">
        <f t="shared" si="1"/>
        <v>1</v>
      </c>
      <c r="G54" s="36">
        <v>51943002</v>
      </c>
      <c r="H54" s="17">
        <f t="shared" si="2"/>
        <v>1</v>
      </c>
    </row>
    <row r="55" spans="1:8" ht="66" customHeight="1" thickBot="1" x14ac:dyDescent="0.25">
      <c r="A55" s="31">
        <v>2020003630064</v>
      </c>
      <c r="B55" s="37" t="s">
        <v>56</v>
      </c>
      <c r="C55" s="33">
        <v>345144445</v>
      </c>
      <c r="D55" s="34">
        <f t="shared" si="0"/>
        <v>1</v>
      </c>
      <c r="E55" s="33">
        <v>340294608.89999998</v>
      </c>
      <c r="F55" s="29">
        <f t="shared" si="1"/>
        <v>0.9859483872035083</v>
      </c>
      <c r="G55" s="36">
        <v>322215256.89999998</v>
      </c>
      <c r="H55" s="17">
        <f t="shared" si="2"/>
        <v>0.93356639971418331</v>
      </c>
    </row>
    <row r="56" spans="1:8" ht="66" customHeight="1" thickBot="1" x14ac:dyDescent="0.25">
      <c r="A56" s="31">
        <v>2020003630065</v>
      </c>
      <c r="B56" s="37" t="s">
        <v>57</v>
      </c>
      <c r="C56" s="33">
        <v>25735500</v>
      </c>
      <c r="D56" s="34">
        <f t="shared" si="0"/>
        <v>1</v>
      </c>
      <c r="E56" s="33">
        <v>25735500</v>
      </c>
      <c r="F56" s="29">
        <f t="shared" si="1"/>
        <v>1</v>
      </c>
      <c r="G56" s="36">
        <v>25735500</v>
      </c>
      <c r="H56" s="17">
        <f t="shared" si="2"/>
        <v>1</v>
      </c>
    </row>
    <row r="57" spans="1:8" ht="66" customHeight="1" thickBot="1" x14ac:dyDescent="0.25">
      <c r="A57" s="31">
        <v>2020003630066</v>
      </c>
      <c r="B57" s="37" t="s">
        <v>58</v>
      </c>
      <c r="C57" s="33">
        <v>4814605909.1499996</v>
      </c>
      <c r="D57" s="34">
        <f t="shared" si="0"/>
        <v>1</v>
      </c>
      <c r="E57" s="33">
        <v>2895994836.27</v>
      </c>
      <c r="F57" s="29">
        <f t="shared" si="1"/>
        <v>0.60150194863638939</v>
      </c>
      <c r="G57" s="36">
        <v>2469624470.1199999</v>
      </c>
      <c r="H57" s="17">
        <f t="shared" si="2"/>
        <v>0.51294426100930923</v>
      </c>
    </row>
    <row r="58" spans="1:8" ht="66" customHeight="1" thickBot="1" x14ac:dyDescent="0.25">
      <c r="A58" s="31">
        <v>2020003630068</v>
      </c>
      <c r="B58" s="37" t="s">
        <v>59</v>
      </c>
      <c r="C58" s="33">
        <v>36000000</v>
      </c>
      <c r="D58" s="34">
        <f t="shared" si="0"/>
        <v>1</v>
      </c>
      <c r="E58" s="33">
        <v>36000000</v>
      </c>
      <c r="F58" s="29">
        <f t="shared" si="1"/>
        <v>1</v>
      </c>
      <c r="G58" s="36">
        <v>36000000</v>
      </c>
      <c r="H58" s="17">
        <f t="shared" si="2"/>
        <v>1</v>
      </c>
    </row>
    <row r="59" spans="1:8" ht="30.75" customHeight="1" thickBot="1" x14ac:dyDescent="0.25">
      <c r="A59" s="68">
        <v>3</v>
      </c>
      <c r="B59" s="66" t="s">
        <v>39</v>
      </c>
      <c r="C59" s="57">
        <f>SUM(C60:C61)</f>
        <v>686653101.88</v>
      </c>
      <c r="D59" s="58">
        <f>C59/C59</f>
        <v>1</v>
      </c>
      <c r="E59" s="74">
        <f>SUM(E60:E61)</f>
        <v>574492286.27999997</v>
      </c>
      <c r="F59" s="29">
        <f t="shared" si="1"/>
        <v>0.83665577961722903</v>
      </c>
      <c r="G59" s="63">
        <f>SUM(G60:G61)</f>
        <v>452538748.15999997</v>
      </c>
      <c r="H59" s="17">
        <f t="shared" si="2"/>
        <v>0.65905003111612825</v>
      </c>
    </row>
    <row r="60" spans="1:8" ht="66" customHeight="1" thickBot="1" x14ac:dyDescent="0.25">
      <c r="A60" s="31">
        <v>2020003630069</v>
      </c>
      <c r="B60" s="37" t="s">
        <v>60</v>
      </c>
      <c r="C60" s="33">
        <v>231212500</v>
      </c>
      <c r="D60" s="34">
        <f t="shared" si="0"/>
        <v>1</v>
      </c>
      <c r="E60" s="33">
        <v>230130205.12</v>
      </c>
      <c r="F60" s="29">
        <f t="shared" si="1"/>
        <v>0.99531904685084072</v>
      </c>
      <c r="G60" s="36">
        <v>113176667</v>
      </c>
      <c r="H60" s="17">
        <f t="shared" si="2"/>
        <v>0.48949199113369735</v>
      </c>
    </row>
    <row r="61" spans="1:8" ht="54.75" customHeight="1" thickBot="1" x14ac:dyDescent="0.25">
      <c r="A61" s="31">
        <v>2020003630070</v>
      </c>
      <c r="B61" s="37" t="s">
        <v>61</v>
      </c>
      <c r="C61" s="33">
        <v>455440601.88</v>
      </c>
      <c r="D61" s="34">
        <f t="shared" si="0"/>
        <v>1</v>
      </c>
      <c r="E61" s="33">
        <v>344362081.15999997</v>
      </c>
      <c r="F61" s="29">
        <f t="shared" si="1"/>
        <v>0.75610755768923055</v>
      </c>
      <c r="G61" s="36">
        <v>339362081.15999997</v>
      </c>
      <c r="H61" s="17">
        <f t="shared" si="2"/>
        <v>0.74512917767796094</v>
      </c>
    </row>
    <row r="62" spans="1:8" ht="40.5" customHeight="1" thickBot="1" x14ac:dyDescent="0.25">
      <c r="A62" s="68">
        <v>4</v>
      </c>
      <c r="B62" s="56" t="s">
        <v>9</v>
      </c>
      <c r="C62" s="57">
        <f>SUM(C63:C64)</f>
        <v>467236782.15000004</v>
      </c>
      <c r="D62" s="58">
        <f t="shared" si="0"/>
        <v>1</v>
      </c>
      <c r="E62" s="74">
        <f>SUM(E63:E64)</f>
        <v>443615178</v>
      </c>
      <c r="F62" s="29">
        <f t="shared" si="1"/>
        <v>0.9494440398264351</v>
      </c>
      <c r="G62" s="63">
        <f>SUM(G63:G64)</f>
        <v>443615178</v>
      </c>
      <c r="H62" s="17">
        <f t="shared" si="2"/>
        <v>0.9494440398264351</v>
      </c>
    </row>
    <row r="63" spans="1:8" ht="66" customHeight="1" thickBot="1" x14ac:dyDescent="0.25">
      <c r="A63" s="31">
        <v>2020003630067</v>
      </c>
      <c r="B63" s="32" t="s">
        <v>62</v>
      </c>
      <c r="C63" s="33">
        <v>102522716.05</v>
      </c>
      <c r="D63" s="34">
        <f t="shared" si="0"/>
        <v>1</v>
      </c>
      <c r="E63" s="33">
        <v>94851282</v>
      </c>
      <c r="F63" s="29">
        <f t="shared" si="1"/>
        <v>0.92517332406353081</v>
      </c>
      <c r="G63" s="36">
        <v>94851282</v>
      </c>
      <c r="H63" s="17">
        <f t="shared" si="2"/>
        <v>0.92517332406353081</v>
      </c>
    </row>
    <row r="64" spans="1:8" ht="66" customHeight="1" thickBot="1" x14ac:dyDescent="0.25">
      <c r="A64" s="42">
        <v>2020003630071</v>
      </c>
      <c r="B64" s="61" t="s">
        <v>63</v>
      </c>
      <c r="C64" s="38">
        <v>364714066.10000002</v>
      </c>
      <c r="D64" s="39">
        <f t="shared" si="0"/>
        <v>1</v>
      </c>
      <c r="E64" s="38">
        <v>348763896</v>
      </c>
      <c r="F64" s="29">
        <f t="shared" si="1"/>
        <v>0.95626664397521022</v>
      </c>
      <c r="G64" s="36">
        <v>348763896</v>
      </c>
      <c r="H64" s="17">
        <f t="shared" si="2"/>
        <v>0.95626664397521022</v>
      </c>
    </row>
    <row r="65" spans="1:8" ht="35.25" customHeight="1" thickBot="1" x14ac:dyDescent="0.25">
      <c r="A65" s="50" t="s">
        <v>64</v>
      </c>
      <c r="B65" s="51"/>
      <c r="C65" s="52">
        <f>C66</f>
        <v>3921066964.4700003</v>
      </c>
      <c r="D65" s="15">
        <f t="shared" si="0"/>
        <v>1</v>
      </c>
      <c r="E65" s="65">
        <f>E66</f>
        <v>3451106037.3400002</v>
      </c>
      <c r="F65" s="29">
        <f t="shared" si="1"/>
        <v>0.88014463119644182</v>
      </c>
      <c r="G65" s="55">
        <f>G66</f>
        <v>3437118732.5</v>
      </c>
      <c r="H65" s="17">
        <f t="shared" si="2"/>
        <v>0.87657741212909523</v>
      </c>
    </row>
    <row r="66" spans="1:8" ht="27.75" customHeight="1" thickBot="1" x14ac:dyDescent="0.25">
      <c r="A66" s="18">
        <v>1</v>
      </c>
      <c r="B66" s="66" t="s">
        <v>27</v>
      </c>
      <c r="C66" s="57">
        <f>SUM(C67:C70)</f>
        <v>3921066964.4700003</v>
      </c>
      <c r="D66" s="58">
        <f t="shared" si="0"/>
        <v>1</v>
      </c>
      <c r="E66" s="74">
        <f>SUM(E67:E70)</f>
        <v>3451106037.3400002</v>
      </c>
      <c r="F66" s="29">
        <f t="shared" si="1"/>
        <v>0.88014463119644182</v>
      </c>
      <c r="G66" s="63">
        <f>SUM(G67:G70)</f>
        <v>3437118732.5</v>
      </c>
      <c r="H66" s="17">
        <f t="shared" si="2"/>
        <v>0.87657741212909523</v>
      </c>
    </row>
    <row r="67" spans="1:8" ht="63" customHeight="1" thickBot="1" x14ac:dyDescent="0.25">
      <c r="A67" s="24">
        <v>2020003630021</v>
      </c>
      <c r="B67" s="64" t="s">
        <v>65</v>
      </c>
      <c r="C67" s="26">
        <v>2518843381</v>
      </c>
      <c r="D67" s="27">
        <f t="shared" si="0"/>
        <v>1</v>
      </c>
      <c r="E67" s="26">
        <v>2189126616.3800001</v>
      </c>
      <c r="F67" s="29">
        <f t="shared" si="1"/>
        <v>0.8690999340780371</v>
      </c>
      <c r="G67" s="36">
        <v>2189126616.3800001</v>
      </c>
      <c r="H67" s="17">
        <f t="shared" si="2"/>
        <v>0.8690999340780371</v>
      </c>
    </row>
    <row r="68" spans="1:8" ht="66" customHeight="1" thickBot="1" x14ac:dyDescent="0.25">
      <c r="A68" s="31">
        <v>2020003630020</v>
      </c>
      <c r="B68" s="37" t="s">
        <v>66</v>
      </c>
      <c r="C68" s="33">
        <v>636688689.25</v>
      </c>
      <c r="D68" s="34">
        <f t="shared" si="0"/>
        <v>1</v>
      </c>
      <c r="E68" s="33">
        <v>575797815.96000004</v>
      </c>
      <c r="F68" s="29">
        <f t="shared" si="1"/>
        <v>0.90436319300453172</v>
      </c>
      <c r="G68" s="36">
        <v>561810511.12</v>
      </c>
      <c r="H68" s="17">
        <f t="shared" ref="H68:H131" si="3">G68/C68</f>
        <v>0.88239436416217132</v>
      </c>
    </row>
    <row r="69" spans="1:8" ht="66" customHeight="1" thickBot="1" x14ac:dyDescent="0.25">
      <c r="A69" s="31">
        <v>2020003630072</v>
      </c>
      <c r="B69" s="32" t="s">
        <v>67</v>
      </c>
      <c r="C69" s="33">
        <v>484641038.92000002</v>
      </c>
      <c r="D69" s="34">
        <f t="shared" si="0"/>
        <v>1</v>
      </c>
      <c r="E69" s="33">
        <v>417964016</v>
      </c>
      <c r="F69" s="29">
        <f t="shared" si="1"/>
        <v>0.86241977553410121</v>
      </c>
      <c r="G69" s="36">
        <v>417964016</v>
      </c>
      <c r="H69" s="17">
        <f t="shared" si="3"/>
        <v>0.86241977553410121</v>
      </c>
    </row>
    <row r="70" spans="1:8" ht="81" customHeight="1" thickBot="1" x14ac:dyDescent="0.25">
      <c r="A70" s="31">
        <v>2020003630073</v>
      </c>
      <c r="B70" s="32" t="s">
        <v>68</v>
      </c>
      <c r="C70" s="33">
        <v>280893855.30000001</v>
      </c>
      <c r="D70" s="34">
        <f t="shared" si="0"/>
        <v>1</v>
      </c>
      <c r="E70" s="35">
        <v>268217589</v>
      </c>
      <c r="F70" s="62">
        <f t="shared" si="1"/>
        <v>0.95487168529741773</v>
      </c>
      <c r="G70" s="36">
        <v>268217589</v>
      </c>
      <c r="H70" s="17">
        <f t="shared" si="3"/>
        <v>0.95487168529741773</v>
      </c>
    </row>
    <row r="71" spans="1:8" ht="39" customHeight="1" thickBot="1" x14ac:dyDescent="0.25">
      <c r="A71" s="50" t="s">
        <v>69</v>
      </c>
      <c r="B71" s="51"/>
      <c r="C71" s="52">
        <f>C72</f>
        <v>3366376735.1100001</v>
      </c>
      <c r="D71" s="15">
        <f t="shared" si="0"/>
        <v>1</v>
      </c>
      <c r="E71" s="52">
        <f>E72</f>
        <v>2611899246.9899998</v>
      </c>
      <c r="F71" s="17">
        <f t="shared" si="1"/>
        <v>0.77587847484475114</v>
      </c>
      <c r="G71" s="55">
        <f>G72</f>
        <v>2309275832.9499998</v>
      </c>
      <c r="H71" s="17">
        <f t="shared" si="3"/>
        <v>0.68598259038126985</v>
      </c>
    </row>
    <row r="72" spans="1:8" ht="33" customHeight="1" thickBot="1" x14ac:dyDescent="0.25">
      <c r="A72" s="68">
        <v>2</v>
      </c>
      <c r="B72" s="66" t="s">
        <v>36</v>
      </c>
      <c r="C72" s="57">
        <f>SUM(C73:C78)</f>
        <v>3366376735.1100001</v>
      </c>
      <c r="D72" s="58">
        <f t="shared" si="0"/>
        <v>1</v>
      </c>
      <c r="E72" s="57">
        <f>SUM(E73:E78)</f>
        <v>2611899246.9899998</v>
      </c>
      <c r="F72" s="59">
        <f t="shared" si="1"/>
        <v>0.77587847484475114</v>
      </c>
      <c r="G72" s="57">
        <f>SUM(G73:G78)</f>
        <v>2309275832.9499998</v>
      </c>
      <c r="H72" s="17">
        <f t="shared" si="3"/>
        <v>0.68598259038126985</v>
      </c>
    </row>
    <row r="73" spans="1:8" ht="39.75" customHeight="1" thickBot="1" x14ac:dyDescent="0.25">
      <c r="A73" s="31">
        <v>2020003630074</v>
      </c>
      <c r="B73" s="32" t="s">
        <v>70</v>
      </c>
      <c r="C73" s="33">
        <v>157180000</v>
      </c>
      <c r="D73" s="34">
        <f t="shared" si="0"/>
        <v>1</v>
      </c>
      <c r="E73" s="35">
        <v>156119166</v>
      </c>
      <c r="F73" s="29">
        <f t="shared" si="1"/>
        <v>0.99325083343936893</v>
      </c>
      <c r="G73" s="36">
        <v>156119166</v>
      </c>
      <c r="H73" s="17">
        <f t="shared" si="3"/>
        <v>0.99325083343936893</v>
      </c>
    </row>
    <row r="74" spans="1:8" ht="66" customHeight="1" thickBot="1" x14ac:dyDescent="0.25">
      <c r="A74" s="31">
        <v>2020003630075</v>
      </c>
      <c r="B74" s="37" t="s">
        <v>71</v>
      </c>
      <c r="C74" s="33">
        <v>361919168</v>
      </c>
      <c r="D74" s="34">
        <f t="shared" si="0"/>
        <v>1</v>
      </c>
      <c r="E74" s="35">
        <v>346311832</v>
      </c>
      <c r="F74" s="29">
        <f t="shared" ref="F74:F137" si="4">E74/C74</f>
        <v>0.95687618291607035</v>
      </c>
      <c r="G74" s="36">
        <v>346311832</v>
      </c>
      <c r="H74" s="17">
        <f t="shared" si="3"/>
        <v>0.95687618291607035</v>
      </c>
    </row>
    <row r="75" spans="1:8" ht="66" customHeight="1" thickBot="1" x14ac:dyDescent="0.25">
      <c r="A75" s="31">
        <v>2020003630076</v>
      </c>
      <c r="B75" s="37" t="s">
        <v>72</v>
      </c>
      <c r="C75" s="33">
        <v>555268223</v>
      </c>
      <c r="D75" s="34">
        <f t="shared" si="0"/>
        <v>1</v>
      </c>
      <c r="E75" s="35">
        <v>284808999</v>
      </c>
      <c r="F75" s="29">
        <f t="shared" si="4"/>
        <v>0.51292148047160979</v>
      </c>
      <c r="G75" s="36">
        <v>284808999</v>
      </c>
      <c r="H75" s="17">
        <f t="shared" si="3"/>
        <v>0.51292148047160979</v>
      </c>
    </row>
    <row r="76" spans="1:8" ht="66" customHeight="1" thickBot="1" x14ac:dyDescent="0.25">
      <c r="A76" s="31">
        <v>2020003630077</v>
      </c>
      <c r="B76" s="32" t="s">
        <v>73</v>
      </c>
      <c r="C76" s="33">
        <v>1511034344.1100001</v>
      </c>
      <c r="D76" s="34">
        <f t="shared" si="0"/>
        <v>1</v>
      </c>
      <c r="E76" s="35">
        <v>1488850391.99</v>
      </c>
      <c r="F76" s="29">
        <f t="shared" si="4"/>
        <v>0.98531869761499924</v>
      </c>
      <c r="G76" s="36">
        <v>1240754039.9499998</v>
      </c>
      <c r="H76" s="17">
        <f t="shared" si="3"/>
        <v>0.82112894705964112</v>
      </c>
    </row>
    <row r="77" spans="1:8" ht="66" customHeight="1" thickBot="1" x14ac:dyDescent="0.25">
      <c r="A77" s="31">
        <v>2020003630078</v>
      </c>
      <c r="B77" s="32" t="s">
        <v>74</v>
      </c>
      <c r="C77" s="33">
        <v>566870000</v>
      </c>
      <c r="D77" s="34">
        <f t="shared" si="0"/>
        <v>1</v>
      </c>
      <c r="E77" s="35">
        <v>265808858</v>
      </c>
      <c r="F77" s="29">
        <f t="shared" si="4"/>
        <v>0.46890620071621358</v>
      </c>
      <c r="G77" s="36">
        <v>211281796</v>
      </c>
      <c r="H77" s="17">
        <f t="shared" si="3"/>
        <v>0.37271648878931679</v>
      </c>
    </row>
    <row r="78" spans="1:8" ht="66" customHeight="1" thickBot="1" x14ac:dyDescent="0.25">
      <c r="A78" s="31">
        <f>'[1]SGTO POAI 2022'!Y96</f>
        <v>2022003630013</v>
      </c>
      <c r="B78" s="72" t="s">
        <v>75</v>
      </c>
      <c r="C78" s="75">
        <v>214105000</v>
      </c>
      <c r="D78" s="76">
        <f>C78/C78</f>
        <v>1</v>
      </c>
      <c r="E78" s="77">
        <v>70000000</v>
      </c>
      <c r="F78" s="78">
        <f t="shared" si="4"/>
        <v>0.32694238808061465</v>
      </c>
      <c r="G78" s="79">
        <v>70000000</v>
      </c>
      <c r="H78" s="17">
        <f t="shared" si="3"/>
        <v>0.32694238808061465</v>
      </c>
    </row>
    <row r="79" spans="1:8" ht="39" customHeight="1" thickBot="1" x14ac:dyDescent="0.25">
      <c r="A79" s="80" t="s">
        <v>76</v>
      </c>
      <c r="B79" s="81"/>
      <c r="C79" s="52">
        <f>C80+C93</f>
        <v>4664234480.8400002</v>
      </c>
      <c r="D79" s="15">
        <f t="shared" si="0"/>
        <v>1</v>
      </c>
      <c r="E79" s="52">
        <f>E80+E93</f>
        <v>3043611763.2299995</v>
      </c>
      <c r="F79" s="17">
        <f t="shared" si="4"/>
        <v>0.65254261459896923</v>
      </c>
      <c r="G79" s="55">
        <f>G80+G93</f>
        <v>3015547168.5899997</v>
      </c>
      <c r="H79" s="17">
        <f t="shared" si="3"/>
        <v>0.64652563694587628</v>
      </c>
    </row>
    <row r="80" spans="1:8" ht="29.25" customHeight="1" thickBot="1" x14ac:dyDescent="0.25">
      <c r="A80" s="68">
        <v>2</v>
      </c>
      <c r="B80" s="66" t="s">
        <v>36</v>
      </c>
      <c r="C80" s="57">
        <f>SUM(C81:C92)</f>
        <v>2142638000.0000002</v>
      </c>
      <c r="D80" s="58">
        <f>C80/C80</f>
        <v>1</v>
      </c>
      <c r="E80" s="57">
        <f>SUM(E81:E92)</f>
        <v>1993005795.8999996</v>
      </c>
      <c r="F80" s="59">
        <f t="shared" si="4"/>
        <v>0.9301644962424821</v>
      </c>
      <c r="G80" s="63">
        <f>SUM(G81:G92)</f>
        <v>1988523868.2599998</v>
      </c>
      <c r="H80" s="17">
        <f t="shared" si="3"/>
        <v>0.92807271609109865</v>
      </c>
    </row>
    <row r="81" spans="1:8" ht="66" customHeight="1" thickBot="1" x14ac:dyDescent="0.25">
      <c r="A81" s="31">
        <v>2020003630079</v>
      </c>
      <c r="B81" s="37" t="s">
        <v>77</v>
      </c>
      <c r="C81" s="33">
        <v>743463387.37</v>
      </c>
      <c r="D81" s="34">
        <f t="shared" si="0"/>
        <v>1</v>
      </c>
      <c r="E81" s="35">
        <v>726506217.37</v>
      </c>
      <c r="F81" s="29">
        <f t="shared" si="4"/>
        <v>0.97719165423870302</v>
      </c>
      <c r="G81" s="36">
        <v>726506217.37</v>
      </c>
      <c r="H81" s="17">
        <f t="shared" si="3"/>
        <v>0.97719165423870302</v>
      </c>
    </row>
    <row r="82" spans="1:8" ht="66" customHeight="1" thickBot="1" x14ac:dyDescent="0.25">
      <c r="A82" s="31">
        <v>2020003630023</v>
      </c>
      <c r="B82" s="37" t="s">
        <v>78</v>
      </c>
      <c r="C82" s="33">
        <v>523237526.97000003</v>
      </c>
      <c r="D82" s="34">
        <f t="shared" si="0"/>
        <v>1</v>
      </c>
      <c r="E82" s="35">
        <v>521209194.01999998</v>
      </c>
      <c r="F82" s="29">
        <f t="shared" si="4"/>
        <v>0.99612349488434848</v>
      </c>
      <c r="G82" s="36">
        <v>521209194.01999998</v>
      </c>
      <c r="H82" s="17">
        <f t="shared" si="3"/>
        <v>0.99612349488434848</v>
      </c>
    </row>
    <row r="83" spans="1:8" ht="66" customHeight="1" thickBot="1" x14ac:dyDescent="0.25">
      <c r="A83" s="31">
        <v>2020003630080</v>
      </c>
      <c r="B83" s="37" t="s">
        <v>79</v>
      </c>
      <c r="C83" s="33">
        <v>233786585.66</v>
      </c>
      <c r="D83" s="34">
        <f t="shared" si="0"/>
        <v>1</v>
      </c>
      <c r="E83" s="35">
        <v>215598381.78</v>
      </c>
      <c r="F83" s="29">
        <f t="shared" si="4"/>
        <v>0.92220167881466297</v>
      </c>
      <c r="G83" s="36">
        <v>215598381.78</v>
      </c>
      <c r="H83" s="17">
        <f t="shared" si="3"/>
        <v>0.92220167881466297</v>
      </c>
    </row>
    <row r="84" spans="1:8" ht="66" customHeight="1" thickBot="1" x14ac:dyDescent="0.25">
      <c r="A84" s="31">
        <v>2020003630022</v>
      </c>
      <c r="B84" s="37" t="s">
        <v>80</v>
      </c>
      <c r="C84" s="33">
        <v>105330000</v>
      </c>
      <c r="D84" s="34">
        <f t="shared" si="0"/>
        <v>1</v>
      </c>
      <c r="E84" s="35">
        <v>100184833.61</v>
      </c>
      <c r="F84" s="29">
        <f t="shared" si="4"/>
        <v>0.95115193781448781</v>
      </c>
      <c r="G84" s="36">
        <v>100184833.61</v>
      </c>
      <c r="H84" s="17">
        <f t="shared" si="3"/>
        <v>0.95115193781448781</v>
      </c>
    </row>
    <row r="85" spans="1:8" ht="66" customHeight="1" thickBot="1" x14ac:dyDescent="0.25">
      <c r="A85" s="31">
        <v>2020003630081</v>
      </c>
      <c r="B85" s="37" t="s">
        <v>81</v>
      </c>
      <c r="C85" s="33">
        <v>11540000</v>
      </c>
      <c r="D85" s="34">
        <f t="shared" si="0"/>
        <v>1</v>
      </c>
      <c r="E85" s="35">
        <v>11540000</v>
      </c>
      <c r="F85" s="29">
        <f t="shared" si="4"/>
        <v>1</v>
      </c>
      <c r="G85" s="36">
        <v>11540000</v>
      </c>
      <c r="H85" s="17">
        <f t="shared" si="3"/>
        <v>1</v>
      </c>
    </row>
    <row r="86" spans="1:8" ht="66" customHeight="1" thickBot="1" x14ac:dyDescent="0.25">
      <c r="A86" s="31">
        <v>2020003630082</v>
      </c>
      <c r="B86" s="37" t="s">
        <v>82</v>
      </c>
      <c r="C86" s="33">
        <v>50795000</v>
      </c>
      <c r="D86" s="34">
        <f t="shared" si="0"/>
        <v>1</v>
      </c>
      <c r="E86" s="35">
        <v>45168500</v>
      </c>
      <c r="F86" s="29">
        <f t="shared" si="4"/>
        <v>0.88923122354562456</v>
      </c>
      <c r="G86" s="36">
        <v>45168500</v>
      </c>
      <c r="H86" s="17">
        <f t="shared" si="3"/>
        <v>0.88923122354562456</v>
      </c>
    </row>
    <row r="87" spans="1:8" ht="66" customHeight="1" thickBot="1" x14ac:dyDescent="0.25">
      <c r="A87" s="31">
        <v>2020003630025</v>
      </c>
      <c r="B87" s="37" t="s">
        <v>83</v>
      </c>
      <c r="C87" s="33">
        <v>85117500</v>
      </c>
      <c r="D87" s="34">
        <f t="shared" si="0"/>
        <v>1</v>
      </c>
      <c r="E87" s="35">
        <v>80774833.289999992</v>
      </c>
      <c r="F87" s="29">
        <f t="shared" si="4"/>
        <v>0.94898033060181508</v>
      </c>
      <c r="G87" s="36">
        <v>80774833.289999992</v>
      </c>
      <c r="H87" s="17">
        <f t="shared" si="3"/>
        <v>0.94898033060181508</v>
      </c>
    </row>
    <row r="88" spans="1:8" ht="66" customHeight="1" thickBot="1" x14ac:dyDescent="0.25">
      <c r="A88" s="31">
        <v>2020003630083</v>
      </c>
      <c r="B88" s="37" t="s">
        <v>84</v>
      </c>
      <c r="C88" s="33">
        <v>145000000</v>
      </c>
      <c r="D88" s="34">
        <f t="shared" ref="D88:D160" si="5">C88/C88</f>
        <v>1</v>
      </c>
      <c r="E88" s="35">
        <v>144967800</v>
      </c>
      <c r="F88" s="29">
        <f t="shared" si="4"/>
        <v>0.99977793103448276</v>
      </c>
      <c r="G88" s="36">
        <v>144967800</v>
      </c>
      <c r="H88" s="17">
        <f t="shared" si="3"/>
        <v>0.99977793103448276</v>
      </c>
    </row>
    <row r="89" spans="1:8" ht="66" customHeight="1" thickBot="1" x14ac:dyDescent="0.25">
      <c r="A89" s="31">
        <v>2020003630084</v>
      </c>
      <c r="B89" s="37" t="s">
        <v>85</v>
      </c>
      <c r="C89" s="33">
        <v>43000000</v>
      </c>
      <c r="D89" s="34">
        <f t="shared" si="5"/>
        <v>1</v>
      </c>
      <c r="E89" s="35">
        <v>43000000</v>
      </c>
      <c r="F89" s="29">
        <f t="shared" si="4"/>
        <v>1</v>
      </c>
      <c r="G89" s="36">
        <v>43000000</v>
      </c>
      <c r="H89" s="17">
        <f t="shared" si="3"/>
        <v>1</v>
      </c>
    </row>
    <row r="90" spans="1:8" ht="66" customHeight="1" thickBot="1" x14ac:dyDescent="0.25">
      <c r="A90" s="31">
        <v>2020003630026</v>
      </c>
      <c r="B90" s="37" t="s">
        <v>86</v>
      </c>
      <c r="C90" s="33">
        <v>47810000</v>
      </c>
      <c r="D90" s="34">
        <f t="shared" si="5"/>
        <v>1</v>
      </c>
      <c r="E90" s="35">
        <v>34204398.829999998</v>
      </c>
      <c r="F90" s="29">
        <f t="shared" si="4"/>
        <v>0.71542352708638357</v>
      </c>
      <c r="G90" s="36">
        <v>29722471.190000001</v>
      </c>
      <c r="H90" s="17">
        <f t="shared" si="3"/>
        <v>0.62167896235097264</v>
      </c>
    </row>
    <row r="91" spans="1:8" ht="66" customHeight="1" thickBot="1" x14ac:dyDescent="0.25">
      <c r="A91" s="31">
        <v>2020003630024</v>
      </c>
      <c r="B91" s="37" t="s">
        <v>87</v>
      </c>
      <c r="C91" s="33">
        <v>108000000</v>
      </c>
      <c r="D91" s="34">
        <f t="shared" si="5"/>
        <v>1</v>
      </c>
      <c r="E91" s="35">
        <v>24293637</v>
      </c>
      <c r="F91" s="29">
        <f t="shared" si="4"/>
        <v>0.22494108333333335</v>
      </c>
      <c r="G91" s="36">
        <v>24293637</v>
      </c>
      <c r="H91" s="17">
        <f t="shared" si="3"/>
        <v>0.22494108333333335</v>
      </c>
    </row>
    <row r="92" spans="1:8" ht="66" customHeight="1" thickBot="1" x14ac:dyDescent="0.25">
      <c r="A92" s="31">
        <v>2020003630085</v>
      </c>
      <c r="B92" s="37" t="s">
        <v>88</v>
      </c>
      <c r="C92" s="33">
        <v>45558000</v>
      </c>
      <c r="D92" s="34">
        <f t="shared" si="5"/>
        <v>1</v>
      </c>
      <c r="E92" s="35">
        <v>45558000</v>
      </c>
      <c r="F92" s="29">
        <f t="shared" si="4"/>
        <v>1</v>
      </c>
      <c r="G92" s="36">
        <v>45558000</v>
      </c>
      <c r="H92" s="17">
        <f t="shared" si="3"/>
        <v>1</v>
      </c>
    </row>
    <row r="93" spans="1:8" ht="36.75" customHeight="1" thickBot="1" x14ac:dyDescent="0.25">
      <c r="A93" s="68">
        <v>3</v>
      </c>
      <c r="B93" s="56" t="s">
        <v>39</v>
      </c>
      <c r="C93" s="57">
        <f>SUM(C94:C100)</f>
        <v>2521596480.8400002</v>
      </c>
      <c r="D93" s="58">
        <f t="shared" si="5"/>
        <v>1</v>
      </c>
      <c r="E93" s="57">
        <f>SUM(E94:E100)</f>
        <v>1050605967.3299999</v>
      </c>
      <c r="F93" s="29">
        <f t="shared" si="4"/>
        <v>0.41664317638166259</v>
      </c>
      <c r="G93" s="63">
        <f>SUM(G94:G100)</f>
        <v>1027023300.3299999</v>
      </c>
      <c r="H93" s="17">
        <f t="shared" si="3"/>
        <v>0.40729090008401164</v>
      </c>
    </row>
    <row r="94" spans="1:8" ht="66" customHeight="1" thickBot="1" x14ac:dyDescent="0.25">
      <c r="A94" s="31">
        <v>2020003630027</v>
      </c>
      <c r="B94" s="32" t="s">
        <v>89</v>
      </c>
      <c r="C94" s="33">
        <v>112775000</v>
      </c>
      <c r="D94" s="34">
        <f t="shared" si="5"/>
        <v>1</v>
      </c>
      <c r="E94" s="35">
        <v>53930000</v>
      </c>
      <c r="F94" s="29">
        <f t="shared" si="4"/>
        <v>0.47820882287741079</v>
      </c>
      <c r="G94" s="36">
        <v>53930000</v>
      </c>
      <c r="H94" s="17">
        <f t="shared" si="3"/>
        <v>0.47820882287741079</v>
      </c>
    </row>
    <row r="95" spans="1:8" ht="66" customHeight="1" thickBot="1" x14ac:dyDescent="0.25">
      <c r="A95" s="31">
        <v>2020003630086</v>
      </c>
      <c r="B95" s="37" t="s">
        <v>90</v>
      </c>
      <c r="C95" s="33">
        <v>1786476480.8400002</v>
      </c>
      <c r="D95" s="34">
        <f t="shared" si="5"/>
        <v>1</v>
      </c>
      <c r="E95" s="35">
        <v>491655166.32999998</v>
      </c>
      <c r="F95" s="29">
        <f t="shared" si="4"/>
        <v>0.27520942570641849</v>
      </c>
      <c r="G95" s="36">
        <v>468072499.32999998</v>
      </c>
      <c r="H95" s="17">
        <f t="shared" si="3"/>
        <v>0.26200876661410766</v>
      </c>
    </row>
    <row r="96" spans="1:8" ht="45" customHeight="1" thickBot="1" x14ac:dyDescent="0.25">
      <c r="A96" s="31">
        <v>2020003630028</v>
      </c>
      <c r="B96" s="37" t="s">
        <v>91</v>
      </c>
      <c r="C96" s="33">
        <v>51395000</v>
      </c>
      <c r="D96" s="34">
        <f t="shared" si="5"/>
        <v>1</v>
      </c>
      <c r="E96" s="35">
        <v>45472500</v>
      </c>
      <c r="F96" s="29">
        <f t="shared" si="4"/>
        <v>0.88476505496643643</v>
      </c>
      <c r="G96" s="36">
        <v>45472500</v>
      </c>
      <c r="H96" s="17">
        <f t="shared" si="3"/>
        <v>0.88476505496643643</v>
      </c>
    </row>
    <row r="97" spans="1:8" ht="67.5" customHeight="1" thickBot="1" x14ac:dyDescent="0.25">
      <c r="A97" s="31">
        <v>2020003630087</v>
      </c>
      <c r="B97" s="37" t="s">
        <v>92</v>
      </c>
      <c r="C97" s="33">
        <v>68980000</v>
      </c>
      <c r="D97" s="34">
        <f t="shared" si="5"/>
        <v>1</v>
      </c>
      <c r="E97" s="35">
        <v>52104667</v>
      </c>
      <c r="F97" s="29">
        <f t="shared" si="4"/>
        <v>0.7553590461003189</v>
      </c>
      <c r="G97" s="36">
        <v>52104667</v>
      </c>
      <c r="H97" s="17">
        <f t="shared" si="3"/>
        <v>0.7553590461003189</v>
      </c>
    </row>
    <row r="98" spans="1:8" ht="61.5" customHeight="1" thickBot="1" x14ac:dyDescent="0.25">
      <c r="A98" s="31">
        <v>2020003630029</v>
      </c>
      <c r="B98" s="37" t="s">
        <v>93</v>
      </c>
      <c r="C98" s="33">
        <v>136200000</v>
      </c>
      <c r="D98" s="34">
        <f t="shared" si="5"/>
        <v>1</v>
      </c>
      <c r="E98" s="35">
        <v>134756534</v>
      </c>
      <c r="F98" s="29">
        <f t="shared" si="4"/>
        <v>0.98940186490455218</v>
      </c>
      <c r="G98" s="36">
        <v>134756534</v>
      </c>
      <c r="H98" s="17">
        <f t="shared" si="3"/>
        <v>0.98940186490455218</v>
      </c>
    </row>
    <row r="99" spans="1:8" ht="66" customHeight="1" thickBot="1" x14ac:dyDescent="0.25">
      <c r="A99" s="31">
        <v>2020003630030</v>
      </c>
      <c r="B99" s="37" t="s">
        <v>94</v>
      </c>
      <c r="C99" s="33">
        <v>167770000</v>
      </c>
      <c r="D99" s="34">
        <f t="shared" si="5"/>
        <v>1</v>
      </c>
      <c r="E99" s="35">
        <v>93080000</v>
      </c>
      <c r="F99" s="29">
        <f t="shared" si="4"/>
        <v>0.55480717649162548</v>
      </c>
      <c r="G99" s="36">
        <v>93080000</v>
      </c>
      <c r="H99" s="17">
        <f t="shared" si="3"/>
        <v>0.55480717649162548</v>
      </c>
    </row>
    <row r="100" spans="1:8" ht="54" customHeight="1" thickBot="1" x14ac:dyDescent="0.25">
      <c r="A100" s="31">
        <v>2020003630088</v>
      </c>
      <c r="B100" s="37" t="s">
        <v>95</v>
      </c>
      <c r="C100" s="33">
        <v>198000000</v>
      </c>
      <c r="D100" s="34">
        <f t="shared" si="5"/>
        <v>1</v>
      </c>
      <c r="E100" s="35">
        <v>179607100</v>
      </c>
      <c r="F100" s="62">
        <f t="shared" si="4"/>
        <v>0.90710656565656567</v>
      </c>
      <c r="G100" s="36">
        <v>179607100</v>
      </c>
      <c r="H100" s="17">
        <f t="shared" si="3"/>
        <v>0.90710656565656567</v>
      </c>
    </row>
    <row r="101" spans="1:8" ht="31.5" customHeight="1" thickBot="1" x14ac:dyDescent="0.25">
      <c r="A101" s="50" t="s">
        <v>96</v>
      </c>
      <c r="B101" s="51"/>
      <c r="C101" s="52">
        <f>C102</f>
        <v>2672052800</v>
      </c>
      <c r="D101" s="15">
        <f t="shared" si="5"/>
        <v>1</v>
      </c>
      <c r="E101" s="52">
        <f>E102</f>
        <v>2265396855.1300001</v>
      </c>
      <c r="F101" s="17">
        <f t="shared" si="4"/>
        <v>0.84781141118543768</v>
      </c>
      <c r="G101" s="55">
        <f>G102</f>
        <v>2254546850.98</v>
      </c>
      <c r="H101" s="17">
        <f t="shared" si="3"/>
        <v>0.84375086112819331</v>
      </c>
    </row>
    <row r="102" spans="1:8" ht="29.25" customHeight="1" thickBot="1" x14ac:dyDescent="0.25">
      <c r="A102" s="82">
        <v>4</v>
      </c>
      <c r="B102" s="56" t="s">
        <v>9</v>
      </c>
      <c r="C102" s="57">
        <f>SUM(C103:C106)</f>
        <v>2672052800</v>
      </c>
      <c r="D102" s="58">
        <f t="shared" si="5"/>
        <v>1</v>
      </c>
      <c r="E102" s="57">
        <f>SUM(E103:E106)</f>
        <v>2265396855.1300001</v>
      </c>
      <c r="F102" s="59">
        <f t="shared" si="4"/>
        <v>0.84781141118543768</v>
      </c>
      <c r="G102" s="57">
        <f>SUM(G103:G106)</f>
        <v>2254546850.98</v>
      </c>
      <c r="H102" s="17">
        <f t="shared" si="3"/>
        <v>0.84375086112819331</v>
      </c>
    </row>
    <row r="103" spans="1:8" ht="91.5" customHeight="1" thickBot="1" x14ac:dyDescent="0.25">
      <c r="A103" s="31">
        <v>2021003630005</v>
      </c>
      <c r="B103" s="83" t="s">
        <v>97</v>
      </c>
      <c r="C103" s="33">
        <v>281200000</v>
      </c>
      <c r="D103" s="34">
        <f t="shared" si="5"/>
        <v>1</v>
      </c>
      <c r="E103" s="35">
        <v>281130067</v>
      </c>
      <c r="F103" s="29">
        <f t="shared" si="4"/>
        <v>0.99975130512091037</v>
      </c>
      <c r="G103" s="36">
        <v>281130067</v>
      </c>
      <c r="H103" s="17">
        <f t="shared" si="3"/>
        <v>0.99975130512091037</v>
      </c>
    </row>
    <row r="104" spans="1:8" ht="66" customHeight="1" thickBot="1" x14ac:dyDescent="0.25">
      <c r="A104" s="31">
        <v>2020003630090</v>
      </c>
      <c r="B104" s="32" t="s">
        <v>98</v>
      </c>
      <c r="C104" s="33">
        <v>1719400000</v>
      </c>
      <c r="D104" s="34">
        <f t="shared" si="5"/>
        <v>1</v>
      </c>
      <c r="E104" s="35">
        <v>1714691791.1300001</v>
      </c>
      <c r="F104" s="29">
        <f t="shared" si="4"/>
        <v>0.99726171404559738</v>
      </c>
      <c r="G104" s="36">
        <v>1703841786.98</v>
      </c>
      <c r="H104" s="17">
        <f t="shared" si="3"/>
        <v>0.99095137081540074</v>
      </c>
    </row>
    <row r="105" spans="1:8" ht="66" customHeight="1" thickBot="1" x14ac:dyDescent="0.25">
      <c r="A105" s="31">
        <v>2020003630031</v>
      </c>
      <c r="B105" s="37" t="s">
        <v>99</v>
      </c>
      <c r="C105" s="33">
        <v>271452800</v>
      </c>
      <c r="D105" s="34">
        <f t="shared" si="5"/>
        <v>1</v>
      </c>
      <c r="E105" s="35">
        <v>269574997</v>
      </c>
      <c r="F105" s="29">
        <f t="shared" si="4"/>
        <v>0.99308239590823888</v>
      </c>
      <c r="G105" s="36">
        <v>269574997</v>
      </c>
      <c r="H105" s="17">
        <f t="shared" si="3"/>
        <v>0.99308239590823888</v>
      </c>
    </row>
    <row r="106" spans="1:8" ht="66" customHeight="1" thickBot="1" x14ac:dyDescent="0.25">
      <c r="A106" s="84">
        <v>2022003630012</v>
      </c>
      <c r="B106" s="85" t="s">
        <v>100</v>
      </c>
      <c r="C106" s="79">
        <v>400000000</v>
      </c>
      <c r="D106" s="86"/>
      <c r="E106" s="79">
        <v>0</v>
      </c>
      <c r="F106" s="87">
        <f t="shared" si="4"/>
        <v>0</v>
      </c>
      <c r="G106" s="79">
        <v>0</v>
      </c>
      <c r="H106" s="17">
        <f t="shared" si="3"/>
        <v>0</v>
      </c>
    </row>
    <row r="107" spans="1:8" ht="35.25" customHeight="1" thickBot="1" x14ac:dyDescent="0.25">
      <c r="A107" s="50" t="s">
        <v>101</v>
      </c>
      <c r="B107" s="51"/>
      <c r="C107" s="52">
        <f>C108+C117</f>
        <v>196347005987.70999</v>
      </c>
      <c r="D107" s="15">
        <f t="shared" si="5"/>
        <v>1</v>
      </c>
      <c r="E107" s="52">
        <f>E108+E117</f>
        <v>193873956157.17996</v>
      </c>
      <c r="F107" s="17">
        <f t="shared" si="4"/>
        <v>0.98740469803402642</v>
      </c>
      <c r="G107" s="55">
        <f>G108+G117</f>
        <v>191120032866.86996</v>
      </c>
      <c r="H107" s="17">
        <f t="shared" si="3"/>
        <v>0.97337890081620493</v>
      </c>
    </row>
    <row r="108" spans="1:8" ht="33.75" customHeight="1" thickBot="1" x14ac:dyDescent="0.25">
      <c r="A108" s="18">
        <v>1</v>
      </c>
      <c r="B108" s="66" t="s">
        <v>27</v>
      </c>
      <c r="C108" s="57">
        <f>SUM(C109:C116)</f>
        <v>196329491309.70999</v>
      </c>
      <c r="D108" s="58">
        <f t="shared" si="5"/>
        <v>1</v>
      </c>
      <c r="E108" s="57">
        <f>SUM(E109:E116)</f>
        <v>193856442157.17996</v>
      </c>
      <c r="F108" s="59">
        <f t="shared" si="4"/>
        <v>0.98740357785255606</v>
      </c>
      <c r="G108" s="63">
        <f>SUM(G109:G116)</f>
        <v>191102518866.86996</v>
      </c>
      <c r="H108" s="17">
        <f t="shared" si="3"/>
        <v>0.97337652938450048</v>
      </c>
    </row>
    <row r="109" spans="1:8" ht="66" customHeight="1" thickBot="1" x14ac:dyDescent="0.25">
      <c r="A109" s="31">
        <v>2020003630091</v>
      </c>
      <c r="B109" s="32" t="s">
        <v>102</v>
      </c>
      <c r="C109" s="75">
        <v>16319023981.189999</v>
      </c>
      <c r="D109" s="34">
        <f t="shared" si="5"/>
        <v>1</v>
      </c>
      <c r="E109" s="35">
        <v>14850824098</v>
      </c>
      <c r="F109" s="29">
        <f t="shared" si="4"/>
        <v>0.9100313912840432</v>
      </c>
      <c r="G109" s="36">
        <v>12528854903.98</v>
      </c>
      <c r="H109" s="17">
        <f t="shared" si="3"/>
        <v>0.76774535771387376</v>
      </c>
    </row>
    <row r="110" spans="1:8" ht="66" customHeight="1" thickBot="1" x14ac:dyDescent="0.25">
      <c r="A110" s="31">
        <v>2020003630092</v>
      </c>
      <c r="B110" s="32" t="s">
        <v>103</v>
      </c>
      <c r="C110" s="75">
        <v>23080000</v>
      </c>
      <c r="D110" s="34">
        <f t="shared" si="5"/>
        <v>1</v>
      </c>
      <c r="E110" s="35">
        <v>23080000</v>
      </c>
      <c r="F110" s="29">
        <f t="shared" si="4"/>
        <v>1</v>
      </c>
      <c r="G110" s="36">
        <v>23080000</v>
      </c>
      <c r="H110" s="17">
        <f t="shared" si="3"/>
        <v>1</v>
      </c>
    </row>
    <row r="111" spans="1:8" ht="65.25" customHeight="1" thickBot="1" x14ac:dyDescent="0.25">
      <c r="A111" s="31">
        <v>2020003630093</v>
      </c>
      <c r="B111" s="32" t="s">
        <v>104</v>
      </c>
      <c r="C111" s="75">
        <v>167540000</v>
      </c>
      <c r="D111" s="34">
        <f t="shared" si="5"/>
        <v>1</v>
      </c>
      <c r="E111" s="35">
        <v>144808671</v>
      </c>
      <c r="F111" s="29">
        <f t="shared" si="4"/>
        <v>0.8643229736182404</v>
      </c>
      <c r="G111" s="36">
        <v>144808671</v>
      </c>
      <c r="H111" s="17">
        <f t="shared" si="3"/>
        <v>0.8643229736182404</v>
      </c>
    </row>
    <row r="112" spans="1:8" ht="66" customHeight="1" thickBot="1" x14ac:dyDescent="0.25">
      <c r="A112" s="31">
        <v>2020003630016</v>
      </c>
      <c r="B112" s="32" t="s">
        <v>105</v>
      </c>
      <c r="C112" s="75">
        <v>178984072595.51999</v>
      </c>
      <c r="D112" s="34">
        <f t="shared" si="5"/>
        <v>1</v>
      </c>
      <c r="E112" s="35">
        <v>178019120351.17996</v>
      </c>
      <c r="F112" s="29">
        <f t="shared" si="4"/>
        <v>0.99460872562375602</v>
      </c>
      <c r="G112" s="36">
        <v>177587166254.88995</v>
      </c>
      <c r="H112" s="17">
        <f t="shared" si="3"/>
        <v>0.99219535950672633</v>
      </c>
    </row>
    <row r="113" spans="1:8" ht="66" customHeight="1" thickBot="1" x14ac:dyDescent="0.25">
      <c r="A113" s="31">
        <v>2020003630094</v>
      </c>
      <c r="B113" s="32" t="s">
        <v>106</v>
      </c>
      <c r="C113" s="75">
        <v>607446425</v>
      </c>
      <c r="D113" s="34">
        <f t="shared" si="5"/>
        <v>1</v>
      </c>
      <c r="E113" s="35">
        <v>605841425</v>
      </c>
      <c r="F113" s="29">
        <f t="shared" si="4"/>
        <v>0.99735779167685445</v>
      </c>
      <c r="G113" s="36">
        <v>605841425</v>
      </c>
      <c r="H113" s="17">
        <f t="shared" si="3"/>
        <v>0.99735779167685445</v>
      </c>
    </row>
    <row r="114" spans="1:8" ht="66" customHeight="1" thickBot="1" x14ac:dyDescent="0.25">
      <c r="A114" s="31">
        <v>2020003630015</v>
      </c>
      <c r="B114" s="32" t="s">
        <v>107</v>
      </c>
      <c r="C114" s="75">
        <v>25000000</v>
      </c>
      <c r="D114" s="34">
        <f t="shared" si="5"/>
        <v>1</v>
      </c>
      <c r="E114" s="35">
        <v>25000000</v>
      </c>
      <c r="F114" s="29">
        <f t="shared" si="4"/>
        <v>1</v>
      </c>
      <c r="G114" s="36">
        <v>25000000</v>
      </c>
      <c r="H114" s="17">
        <f t="shared" si="3"/>
        <v>1</v>
      </c>
    </row>
    <row r="115" spans="1:8" ht="66" customHeight="1" thickBot="1" x14ac:dyDescent="0.25">
      <c r="A115" s="31">
        <v>2020003630095</v>
      </c>
      <c r="B115" s="32" t="s">
        <v>108</v>
      </c>
      <c r="C115" s="75">
        <v>33149600</v>
      </c>
      <c r="D115" s="34">
        <f t="shared" si="5"/>
        <v>1</v>
      </c>
      <c r="E115" s="35">
        <v>31200000</v>
      </c>
      <c r="F115" s="29">
        <f t="shared" si="4"/>
        <v>0.94118782730410022</v>
      </c>
      <c r="G115" s="36">
        <v>31200000</v>
      </c>
      <c r="H115" s="17">
        <f t="shared" si="3"/>
        <v>0.94118782730410022</v>
      </c>
    </row>
    <row r="116" spans="1:8" ht="66" customHeight="1" thickBot="1" x14ac:dyDescent="0.25">
      <c r="A116" s="31">
        <v>2020003630096</v>
      </c>
      <c r="B116" s="37" t="s">
        <v>109</v>
      </c>
      <c r="C116" s="75">
        <v>170178708</v>
      </c>
      <c r="D116" s="34">
        <f t="shared" si="5"/>
        <v>1</v>
      </c>
      <c r="E116" s="35">
        <v>156567612</v>
      </c>
      <c r="F116" s="29">
        <f t="shared" si="4"/>
        <v>0.92001880752320675</v>
      </c>
      <c r="G116" s="36">
        <v>156567612</v>
      </c>
      <c r="H116" s="17">
        <f t="shared" si="3"/>
        <v>0.92001880752320675</v>
      </c>
    </row>
    <row r="117" spans="1:8" ht="36.75" customHeight="1" thickBot="1" x14ac:dyDescent="0.25">
      <c r="A117" s="68">
        <v>2</v>
      </c>
      <c r="B117" s="66" t="s">
        <v>36</v>
      </c>
      <c r="C117" s="57">
        <f>C118</f>
        <v>17514678</v>
      </c>
      <c r="D117" s="58">
        <f t="shared" si="5"/>
        <v>1</v>
      </c>
      <c r="E117" s="57">
        <f>E118</f>
        <v>17514000</v>
      </c>
      <c r="F117" s="29">
        <f t="shared" si="4"/>
        <v>0.99996128961091946</v>
      </c>
      <c r="G117" s="63">
        <f>G118</f>
        <v>17514000</v>
      </c>
      <c r="H117" s="17">
        <f t="shared" si="3"/>
        <v>0.99996128961091946</v>
      </c>
    </row>
    <row r="118" spans="1:8" ht="76.5" customHeight="1" thickBot="1" x14ac:dyDescent="0.25">
      <c r="A118" s="31">
        <v>2020003630097</v>
      </c>
      <c r="B118" s="32" t="s">
        <v>110</v>
      </c>
      <c r="C118" s="75">
        <v>17514678</v>
      </c>
      <c r="D118" s="34">
        <f t="shared" si="5"/>
        <v>1</v>
      </c>
      <c r="E118" s="35">
        <v>17514000</v>
      </c>
      <c r="F118" s="62">
        <f t="shared" si="4"/>
        <v>0.99996128961091946</v>
      </c>
      <c r="G118" s="36">
        <v>17514000</v>
      </c>
      <c r="H118" s="17">
        <f t="shared" si="3"/>
        <v>0.99996128961091946</v>
      </c>
    </row>
    <row r="119" spans="1:8" ht="33" customHeight="1" thickBot="1" x14ac:dyDescent="0.25">
      <c r="A119" s="50" t="s">
        <v>111</v>
      </c>
      <c r="B119" s="51"/>
      <c r="C119" s="65">
        <f>C120+C139+C142</f>
        <v>9813525250.4799995</v>
      </c>
      <c r="D119" s="53">
        <f t="shared" si="5"/>
        <v>1</v>
      </c>
      <c r="E119" s="65">
        <f>E120+E139+E142</f>
        <v>8815268025.170002</v>
      </c>
      <c r="F119" s="17">
        <f t="shared" si="4"/>
        <v>0.8982774079822976</v>
      </c>
      <c r="G119" s="65">
        <f>G120+G139+G142</f>
        <v>8768692425.170002</v>
      </c>
      <c r="H119" s="17">
        <f t="shared" si="3"/>
        <v>0.89353134590865879</v>
      </c>
    </row>
    <row r="120" spans="1:8" ht="29.25" customHeight="1" thickBot="1" x14ac:dyDescent="0.25">
      <c r="A120" s="18">
        <v>1</v>
      </c>
      <c r="B120" s="66" t="s">
        <v>27</v>
      </c>
      <c r="C120" s="57">
        <f>SUM(C121:C138)</f>
        <v>9430620135.4799995</v>
      </c>
      <c r="D120" s="58">
        <f>C120/C120</f>
        <v>1</v>
      </c>
      <c r="E120" s="57">
        <f>SUM(E121:E138)</f>
        <v>8538278450.170002</v>
      </c>
      <c r="F120" s="59">
        <f t="shared" si="4"/>
        <v>0.9053782601259891</v>
      </c>
      <c r="G120" s="57">
        <f>SUM(G121:G138)</f>
        <v>8491702850.170002</v>
      </c>
      <c r="H120" s="17">
        <f t="shared" si="3"/>
        <v>0.90043949689187552</v>
      </c>
    </row>
    <row r="121" spans="1:8" ht="66" customHeight="1" thickBot="1" x14ac:dyDescent="0.25">
      <c r="A121" s="31">
        <v>2020003630011</v>
      </c>
      <c r="B121" s="32" t="s">
        <v>112</v>
      </c>
      <c r="C121" s="33">
        <v>190958166</v>
      </c>
      <c r="D121" s="34">
        <f t="shared" si="5"/>
        <v>1</v>
      </c>
      <c r="E121" s="35">
        <v>190954666</v>
      </c>
      <c r="F121" s="29">
        <f t="shared" si="4"/>
        <v>0.99998167137822214</v>
      </c>
      <c r="G121" s="36">
        <v>190954666</v>
      </c>
      <c r="H121" s="17">
        <f t="shared" si="3"/>
        <v>0.99998167137822214</v>
      </c>
    </row>
    <row r="122" spans="1:8" ht="66" customHeight="1" thickBot="1" x14ac:dyDescent="0.25">
      <c r="A122" s="31">
        <v>2020003630098</v>
      </c>
      <c r="B122" s="37" t="s">
        <v>113</v>
      </c>
      <c r="C122" s="33">
        <v>30004000</v>
      </c>
      <c r="D122" s="34">
        <f t="shared" si="5"/>
        <v>1</v>
      </c>
      <c r="E122" s="35">
        <v>30004000</v>
      </c>
      <c r="F122" s="29">
        <f t="shared" si="4"/>
        <v>1</v>
      </c>
      <c r="G122" s="36">
        <v>30004000</v>
      </c>
      <c r="H122" s="17">
        <f t="shared" si="3"/>
        <v>1</v>
      </c>
    </row>
    <row r="123" spans="1:8" ht="66" customHeight="1" thickBot="1" x14ac:dyDescent="0.25">
      <c r="A123" s="31">
        <v>2020003630099</v>
      </c>
      <c r="B123" s="37" t="s">
        <v>114</v>
      </c>
      <c r="C123" s="33">
        <v>74446500</v>
      </c>
      <c r="D123" s="34">
        <f t="shared" si="5"/>
        <v>1</v>
      </c>
      <c r="E123" s="35">
        <v>74350333</v>
      </c>
      <c r="F123" s="29">
        <f t="shared" si="4"/>
        <v>0.99870824014560788</v>
      </c>
      <c r="G123" s="36">
        <v>74350333</v>
      </c>
      <c r="H123" s="17">
        <f t="shared" si="3"/>
        <v>0.99870824014560788</v>
      </c>
    </row>
    <row r="124" spans="1:8" ht="66" customHeight="1" thickBot="1" x14ac:dyDescent="0.25">
      <c r="A124" s="31">
        <v>2020003630100</v>
      </c>
      <c r="B124" s="37" t="s">
        <v>115</v>
      </c>
      <c r="C124" s="33">
        <v>139973505</v>
      </c>
      <c r="D124" s="34">
        <f t="shared" si="5"/>
        <v>1</v>
      </c>
      <c r="E124" s="35">
        <v>139857834</v>
      </c>
      <c r="F124" s="29">
        <f t="shared" si="4"/>
        <v>0.99917362217942607</v>
      </c>
      <c r="G124" s="36">
        <v>139857834</v>
      </c>
      <c r="H124" s="17">
        <f t="shared" si="3"/>
        <v>0.99917362217942607</v>
      </c>
    </row>
    <row r="125" spans="1:8" ht="66" customHeight="1" thickBot="1" x14ac:dyDescent="0.25">
      <c r="A125" s="31">
        <v>2020003630101</v>
      </c>
      <c r="B125" s="37" t="s">
        <v>116</v>
      </c>
      <c r="C125" s="33">
        <v>741428751</v>
      </c>
      <c r="D125" s="34">
        <f t="shared" si="5"/>
        <v>1</v>
      </c>
      <c r="E125" s="35">
        <v>732240134.73000002</v>
      </c>
      <c r="F125" s="29">
        <f t="shared" si="4"/>
        <v>0.98760687893798715</v>
      </c>
      <c r="G125" s="36">
        <v>732240134.73000002</v>
      </c>
      <c r="H125" s="17">
        <f t="shared" si="3"/>
        <v>0.98760687893798715</v>
      </c>
    </row>
    <row r="126" spans="1:8" ht="66" customHeight="1" thickBot="1" x14ac:dyDescent="0.25">
      <c r="A126" s="31">
        <v>2020003630102</v>
      </c>
      <c r="B126" s="37" t="s">
        <v>117</v>
      </c>
      <c r="C126" s="33">
        <v>201429000</v>
      </c>
      <c r="D126" s="34">
        <f t="shared" si="5"/>
        <v>1</v>
      </c>
      <c r="E126" s="35">
        <v>190975052.59999999</v>
      </c>
      <c r="F126" s="29">
        <f t="shared" si="4"/>
        <v>0.94810108077784228</v>
      </c>
      <c r="G126" s="36">
        <v>190975052.59999999</v>
      </c>
      <c r="H126" s="17">
        <f t="shared" si="3"/>
        <v>0.94810108077784228</v>
      </c>
    </row>
    <row r="127" spans="1:8" ht="87" customHeight="1" thickBot="1" x14ac:dyDescent="0.25">
      <c r="A127" s="31">
        <v>2021003630010</v>
      </c>
      <c r="B127" s="37" t="s">
        <v>118</v>
      </c>
      <c r="C127" s="33">
        <v>23050158</v>
      </c>
      <c r="D127" s="34">
        <f t="shared" si="5"/>
        <v>1</v>
      </c>
      <c r="E127" s="35">
        <v>22954000</v>
      </c>
      <c r="F127" s="29">
        <f t="shared" si="4"/>
        <v>0.99582831492955493</v>
      </c>
      <c r="G127" s="36">
        <v>22954000</v>
      </c>
      <c r="H127" s="17">
        <f t="shared" si="3"/>
        <v>0.99582831492955493</v>
      </c>
    </row>
    <row r="128" spans="1:8" ht="75.75" customHeight="1" thickBot="1" x14ac:dyDescent="0.25">
      <c r="A128" s="31">
        <v>2020003630033</v>
      </c>
      <c r="B128" s="37" t="s">
        <v>119</v>
      </c>
      <c r="C128" s="33">
        <v>33000000</v>
      </c>
      <c r="D128" s="34">
        <f t="shared" si="5"/>
        <v>1</v>
      </c>
      <c r="E128" s="35">
        <v>32843833</v>
      </c>
      <c r="F128" s="29">
        <f t="shared" si="4"/>
        <v>0.99526766666666666</v>
      </c>
      <c r="G128" s="36">
        <v>32843833</v>
      </c>
      <c r="H128" s="17">
        <f t="shared" si="3"/>
        <v>0.99526766666666666</v>
      </c>
    </row>
    <row r="129" spans="1:8" ht="88.5" customHeight="1" thickBot="1" x14ac:dyDescent="0.25">
      <c r="A129" s="31">
        <v>2020003630034</v>
      </c>
      <c r="B129" s="32" t="s">
        <v>120</v>
      </c>
      <c r="C129" s="33">
        <v>56045000</v>
      </c>
      <c r="D129" s="34">
        <f t="shared" si="5"/>
        <v>1</v>
      </c>
      <c r="E129" s="35">
        <v>54295000</v>
      </c>
      <c r="F129" s="29">
        <f t="shared" si="4"/>
        <v>0.96877509144437501</v>
      </c>
      <c r="G129" s="36">
        <v>54295000</v>
      </c>
      <c r="H129" s="17">
        <f t="shared" si="3"/>
        <v>0.96877509144437501</v>
      </c>
    </row>
    <row r="130" spans="1:8" ht="66" customHeight="1" thickBot="1" x14ac:dyDescent="0.25">
      <c r="A130" s="31">
        <v>2020003630103</v>
      </c>
      <c r="B130" s="32" t="s">
        <v>121</v>
      </c>
      <c r="C130" s="33">
        <v>38500000</v>
      </c>
      <c r="D130" s="34">
        <f t="shared" si="5"/>
        <v>1</v>
      </c>
      <c r="E130" s="35">
        <v>19800000</v>
      </c>
      <c r="F130" s="29">
        <f t="shared" si="4"/>
        <v>0.51428571428571423</v>
      </c>
      <c r="G130" s="36">
        <v>19800000</v>
      </c>
      <c r="H130" s="17">
        <f t="shared" si="3"/>
        <v>0.51428571428571423</v>
      </c>
    </row>
    <row r="131" spans="1:8" ht="66" customHeight="1" thickBot="1" x14ac:dyDescent="0.25">
      <c r="A131" s="31">
        <v>2020003630104</v>
      </c>
      <c r="B131" s="32" t="s">
        <v>122</v>
      </c>
      <c r="C131" s="33">
        <v>50217930</v>
      </c>
      <c r="D131" s="34">
        <f t="shared" si="5"/>
        <v>1</v>
      </c>
      <c r="E131" s="35">
        <v>37493463</v>
      </c>
      <c r="F131" s="29">
        <f t="shared" si="4"/>
        <v>0.74661506358386343</v>
      </c>
      <c r="G131" s="36">
        <v>37493463</v>
      </c>
      <c r="H131" s="17">
        <f t="shared" si="3"/>
        <v>0.74661506358386343</v>
      </c>
    </row>
    <row r="132" spans="1:8" ht="83.25" customHeight="1" thickBot="1" x14ac:dyDescent="0.25">
      <c r="A132" s="31">
        <v>2020003630105</v>
      </c>
      <c r="B132" s="32" t="s">
        <v>123</v>
      </c>
      <c r="C132" s="33">
        <v>30000000</v>
      </c>
      <c r="D132" s="34">
        <f t="shared" si="5"/>
        <v>1</v>
      </c>
      <c r="E132" s="35">
        <v>27000000</v>
      </c>
      <c r="F132" s="29">
        <f t="shared" si="4"/>
        <v>0.9</v>
      </c>
      <c r="G132" s="36">
        <v>27000000</v>
      </c>
      <c r="H132" s="17">
        <f t="shared" ref="H132:H195" si="6">G132/C132</f>
        <v>0.9</v>
      </c>
    </row>
    <row r="133" spans="1:8" ht="66" customHeight="1" thickBot="1" x14ac:dyDescent="0.25">
      <c r="A133" s="31">
        <v>2020003630106</v>
      </c>
      <c r="B133" s="32" t="s">
        <v>124</v>
      </c>
      <c r="C133" s="33">
        <v>30494667</v>
      </c>
      <c r="D133" s="34">
        <f t="shared" si="5"/>
        <v>1</v>
      </c>
      <c r="E133" s="35">
        <v>23859070</v>
      </c>
      <c r="F133" s="29">
        <f t="shared" si="4"/>
        <v>0.78240139497178307</v>
      </c>
      <c r="G133" s="36">
        <v>23859070</v>
      </c>
      <c r="H133" s="17">
        <f t="shared" si="6"/>
        <v>0.78240139497178307</v>
      </c>
    </row>
    <row r="134" spans="1:8" ht="66" customHeight="1" thickBot="1" x14ac:dyDescent="0.25">
      <c r="A134" s="31">
        <v>2020003630036</v>
      </c>
      <c r="B134" s="37" t="s">
        <v>125</v>
      </c>
      <c r="C134" s="33">
        <v>91300000</v>
      </c>
      <c r="D134" s="34">
        <f t="shared" si="5"/>
        <v>1</v>
      </c>
      <c r="E134" s="35">
        <v>90289000</v>
      </c>
      <c r="F134" s="29">
        <f t="shared" si="4"/>
        <v>0.98892661555312156</v>
      </c>
      <c r="G134" s="36">
        <v>43713400</v>
      </c>
      <c r="H134" s="17">
        <f t="shared" si="6"/>
        <v>0.47878860898138009</v>
      </c>
    </row>
    <row r="135" spans="1:8" ht="66" customHeight="1" thickBot="1" x14ac:dyDescent="0.25">
      <c r="A135" s="31">
        <v>2020003630037</v>
      </c>
      <c r="B135" s="37" t="s">
        <v>126</v>
      </c>
      <c r="C135" s="33">
        <v>40679946</v>
      </c>
      <c r="D135" s="34">
        <f t="shared" si="5"/>
        <v>1</v>
      </c>
      <c r="E135" s="35">
        <v>37574800</v>
      </c>
      <c r="F135" s="29">
        <f t="shared" si="4"/>
        <v>0.92366887605996328</v>
      </c>
      <c r="G135" s="36">
        <v>37574800</v>
      </c>
      <c r="H135" s="17">
        <f t="shared" si="6"/>
        <v>0.92366887605996328</v>
      </c>
    </row>
    <row r="136" spans="1:8" ht="66" customHeight="1" thickBot="1" x14ac:dyDescent="0.25">
      <c r="A136" s="31">
        <v>2020003630035</v>
      </c>
      <c r="B136" s="32" t="s">
        <v>127</v>
      </c>
      <c r="C136" s="33">
        <v>244392519</v>
      </c>
      <c r="D136" s="34">
        <f t="shared" si="5"/>
        <v>1</v>
      </c>
      <c r="E136" s="35">
        <v>239392518</v>
      </c>
      <c r="F136" s="29">
        <f t="shared" si="4"/>
        <v>0.97954110452947207</v>
      </c>
      <c r="G136" s="36">
        <v>239392518</v>
      </c>
      <c r="H136" s="17">
        <f t="shared" si="6"/>
        <v>0.97954110452947207</v>
      </c>
    </row>
    <row r="137" spans="1:8" ht="66" customHeight="1" thickBot="1" x14ac:dyDescent="0.25">
      <c r="A137" s="31">
        <v>2020003630012</v>
      </c>
      <c r="B137" s="37" t="s">
        <v>128</v>
      </c>
      <c r="C137" s="33">
        <v>60000000</v>
      </c>
      <c r="D137" s="34">
        <f t="shared" si="5"/>
        <v>1</v>
      </c>
      <c r="E137" s="35">
        <v>54034903</v>
      </c>
      <c r="F137" s="29">
        <f t="shared" si="4"/>
        <v>0.90058171666666664</v>
      </c>
      <c r="G137" s="36">
        <v>54034903</v>
      </c>
      <c r="H137" s="17">
        <f t="shared" si="6"/>
        <v>0.90058171666666664</v>
      </c>
    </row>
    <row r="138" spans="1:8" ht="66" customHeight="1" thickBot="1" x14ac:dyDescent="0.25">
      <c r="A138" s="31">
        <v>2020003630109</v>
      </c>
      <c r="B138" s="37" t="s">
        <v>129</v>
      </c>
      <c r="C138" s="33">
        <v>7354699993.4799995</v>
      </c>
      <c r="D138" s="34">
        <f t="shared" si="5"/>
        <v>1</v>
      </c>
      <c r="E138" s="35">
        <v>6540359842.8400021</v>
      </c>
      <c r="F138" s="29">
        <f t="shared" ref="F138:F200" si="7">E138/C138</f>
        <v>0.88927622454186894</v>
      </c>
      <c r="G138" s="36">
        <v>6540359842.8400021</v>
      </c>
      <c r="H138" s="17">
        <f t="shared" si="6"/>
        <v>0.88927622454186894</v>
      </c>
    </row>
    <row r="139" spans="1:8" ht="29.25" customHeight="1" thickBot="1" x14ac:dyDescent="0.25">
      <c r="A139" s="68">
        <v>2</v>
      </c>
      <c r="B139" s="66" t="s">
        <v>36</v>
      </c>
      <c r="C139" s="57">
        <f>SUM(C140:C141)</f>
        <v>42000000</v>
      </c>
      <c r="D139" s="58">
        <f t="shared" si="5"/>
        <v>1</v>
      </c>
      <c r="E139" s="57">
        <f>SUM(E140:E141)</f>
        <v>42000000</v>
      </c>
      <c r="F139" s="29">
        <f t="shared" si="7"/>
        <v>1</v>
      </c>
      <c r="G139" s="63">
        <f>SUM(G140:G141)</f>
        <v>42000000</v>
      </c>
      <c r="H139" s="17">
        <f t="shared" si="6"/>
        <v>1</v>
      </c>
    </row>
    <row r="140" spans="1:8" ht="58.5" customHeight="1" thickBot="1" x14ac:dyDescent="0.25">
      <c r="A140" s="31">
        <v>2020003630113</v>
      </c>
      <c r="B140" s="37" t="s">
        <v>130</v>
      </c>
      <c r="C140" s="33">
        <v>18000000</v>
      </c>
      <c r="D140" s="34">
        <f t="shared" si="5"/>
        <v>1</v>
      </c>
      <c r="E140" s="35">
        <v>18000000</v>
      </c>
      <c r="F140" s="29">
        <f t="shared" si="7"/>
        <v>1</v>
      </c>
      <c r="G140" s="36">
        <v>18000000</v>
      </c>
      <c r="H140" s="17">
        <f t="shared" si="6"/>
        <v>1</v>
      </c>
    </row>
    <row r="141" spans="1:8" ht="66" customHeight="1" thickBot="1" x14ac:dyDescent="0.25">
      <c r="A141" s="31">
        <v>2020003630114</v>
      </c>
      <c r="B141" s="37" t="s">
        <v>131</v>
      </c>
      <c r="C141" s="33">
        <v>24000000</v>
      </c>
      <c r="D141" s="34">
        <f t="shared" si="5"/>
        <v>1</v>
      </c>
      <c r="E141" s="35">
        <v>24000000</v>
      </c>
      <c r="F141" s="29">
        <f t="shared" si="7"/>
        <v>1</v>
      </c>
      <c r="G141" s="36">
        <v>24000000</v>
      </c>
      <c r="H141" s="17">
        <f t="shared" si="6"/>
        <v>1</v>
      </c>
    </row>
    <row r="142" spans="1:8" ht="44.25" customHeight="1" thickBot="1" x14ac:dyDescent="0.25">
      <c r="A142" s="68">
        <v>4</v>
      </c>
      <c r="B142" s="56" t="s">
        <v>9</v>
      </c>
      <c r="C142" s="57">
        <f>SUM(C143:C147)</f>
        <v>340905115</v>
      </c>
      <c r="D142" s="58">
        <f t="shared" si="5"/>
        <v>1</v>
      </c>
      <c r="E142" s="57">
        <f>SUM(E143:E147)</f>
        <v>234989575</v>
      </c>
      <c r="F142" s="29">
        <f t="shared" si="7"/>
        <v>0.68931079253533645</v>
      </c>
      <c r="G142" s="63">
        <f>SUM(G143:G147)</f>
        <v>234989575</v>
      </c>
      <c r="H142" s="17">
        <f t="shared" si="6"/>
        <v>0.68931079253533645</v>
      </c>
    </row>
    <row r="143" spans="1:8" ht="66" customHeight="1" thickBot="1" x14ac:dyDescent="0.25">
      <c r="A143" s="31">
        <v>2020003630115</v>
      </c>
      <c r="B143" s="37" t="s">
        <v>132</v>
      </c>
      <c r="C143" s="33">
        <v>15000000</v>
      </c>
      <c r="D143" s="34">
        <f t="shared" si="5"/>
        <v>1</v>
      </c>
      <c r="E143" s="35">
        <v>0</v>
      </c>
      <c r="F143" s="29">
        <f t="shared" si="7"/>
        <v>0</v>
      </c>
      <c r="G143" s="36">
        <v>0</v>
      </c>
      <c r="H143" s="17">
        <f t="shared" si="6"/>
        <v>0</v>
      </c>
    </row>
    <row r="144" spans="1:8" ht="66" customHeight="1" thickBot="1" x14ac:dyDescent="0.25">
      <c r="A144" s="31">
        <v>2021003630008</v>
      </c>
      <c r="B144" s="32" t="s">
        <v>133</v>
      </c>
      <c r="C144" s="33">
        <v>89210000</v>
      </c>
      <c r="D144" s="34">
        <f t="shared" si="5"/>
        <v>1</v>
      </c>
      <c r="E144" s="35">
        <v>85728875</v>
      </c>
      <c r="F144" s="29">
        <f t="shared" si="7"/>
        <v>0.9609783096065464</v>
      </c>
      <c r="G144" s="36">
        <v>85728875</v>
      </c>
      <c r="H144" s="17">
        <f t="shared" si="6"/>
        <v>0.9609783096065464</v>
      </c>
    </row>
    <row r="145" spans="1:8" ht="66" customHeight="1" thickBot="1" x14ac:dyDescent="0.25">
      <c r="A145" s="31">
        <v>2021003630007</v>
      </c>
      <c r="B145" s="32" t="s">
        <v>134</v>
      </c>
      <c r="C145" s="33">
        <v>90000000</v>
      </c>
      <c r="D145" s="34">
        <f t="shared" si="5"/>
        <v>1</v>
      </c>
      <c r="E145" s="35">
        <v>59797533</v>
      </c>
      <c r="F145" s="29">
        <f t="shared" si="7"/>
        <v>0.66441703333333335</v>
      </c>
      <c r="G145" s="36">
        <v>59797533</v>
      </c>
      <c r="H145" s="17">
        <f t="shared" si="6"/>
        <v>0.66441703333333335</v>
      </c>
    </row>
    <row r="146" spans="1:8" ht="81.75" customHeight="1" thickBot="1" x14ac:dyDescent="0.25">
      <c r="A146" s="31">
        <v>2020003630111</v>
      </c>
      <c r="B146" s="32" t="s">
        <v>135</v>
      </c>
      <c r="C146" s="33">
        <v>62843334</v>
      </c>
      <c r="D146" s="34">
        <f t="shared" si="5"/>
        <v>1</v>
      </c>
      <c r="E146" s="35">
        <v>48426500</v>
      </c>
      <c r="F146" s="29">
        <f t="shared" si="7"/>
        <v>0.77059087921719749</v>
      </c>
      <c r="G146" s="36">
        <v>48426500</v>
      </c>
      <c r="H146" s="17">
        <f t="shared" si="6"/>
        <v>0.77059087921719749</v>
      </c>
    </row>
    <row r="147" spans="1:8" ht="66" customHeight="1" thickBot="1" x14ac:dyDescent="0.25">
      <c r="A147" s="31">
        <v>2020003630112</v>
      </c>
      <c r="B147" s="32" t="s">
        <v>136</v>
      </c>
      <c r="C147" s="33">
        <v>83851781</v>
      </c>
      <c r="D147" s="34">
        <f t="shared" si="5"/>
        <v>1</v>
      </c>
      <c r="E147" s="35">
        <v>41036667</v>
      </c>
      <c r="F147" s="62">
        <f t="shared" si="7"/>
        <v>0.48939529382208352</v>
      </c>
      <c r="G147" s="36">
        <v>41036667</v>
      </c>
      <c r="H147" s="17">
        <f t="shared" si="6"/>
        <v>0.48939529382208352</v>
      </c>
    </row>
    <row r="148" spans="1:8" ht="36.75" customHeight="1" thickBot="1" x14ac:dyDescent="0.25">
      <c r="A148" s="50" t="s">
        <v>137</v>
      </c>
      <c r="B148" s="51"/>
      <c r="C148" s="52">
        <f>C149</f>
        <v>75585964556.719986</v>
      </c>
      <c r="D148" s="15">
        <f t="shared" si="5"/>
        <v>1</v>
      </c>
      <c r="E148" s="52">
        <f>E149</f>
        <v>70267070745.26001</v>
      </c>
      <c r="F148" s="17">
        <f t="shared" si="7"/>
        <v>0.92963119750269696</v>
      </c>
      <c r="G148" s="52">
        <f>G149</f>
        <v>69609471626.580002</v>
      </c>
      <c r="H148" s="17">
        <f t="shared" si="6"/>
        <v>0.92093118126904105</v>
      </c>
    </row>
    <row r="149" spans="1:8" ht="36" customHeight="1" thickBot="1" x14ac:dyDescent="0.25">
      <c r="A149" s="18">
        <v>1</v>
      </c>
      <c r="B149" s="66" t="s">
        <v>27</v>
      </c>
      <c r="C149" s="57">
        <f>SUM(C150:C172)</f>
        <v>75585964556.719986</v>
      </c>
      <c r="D149" s="58">
        <f t="shared" si="5"/>
        <v>1</v>
      </c>
      <c r="E149" s="57">
        <f>SUM(E150:E172)</f>
        <v>70267070745.26001</v>
      </c>
      <c r="F149" s="59">
        <f t="shared" si="7"/>
        <v>0.92963119750269696</v>
      </c>
      <c r="G149" s="57">
        <f>SUM(G150:G172)</f>
        <v>69609471626.580002</v>
      </c>
      <c r="H149" s="17">
        <f t="shared" si="6"/>
        <v>0.92093118126904105</v>
      </c>
    </row>
    <row r="150" spans="1:8" ht="66" customHeight="1" thickBot="1" x14ac:dyDescent="0.25">
      <c r="A150" s="31">
        <v>2020003630116</v>
      </c>
      <c r="B150" s="37" t="s">
        <v>138</v>
      </c>
      <c r="C150" s="33">
        <v>2372321649.6199999</v>
      </c>
      <c r="D150" s="34">
        <f t="shared" si="5"/>
        <v>1</v>
      </c>
      <c r="E150" s="35">
        <v>1069544773.58</v>
      </c>
      <c r="F150" s="29">
        <f t="shared" si="7"/>
        <v>0.4508430691729009</v>
      </c>
      <c r="G150" s="36">
        <v>1036630052.4000001</v>
      </c>
      <c r="H150" s="17">
        <f t="shared" si="6"/>
        <v>0.43696859258779186</v>
      </c>
    </row>
    <row r="151" spans="1:8" ht="66" customHeight="1" thickBot="1" x14ac:dyDescent="0.25">
      <c r="A151" s="31">
        <v>2020003630117</v>
      </c>
      <c r="B151" s="37" t="s">
        <v>139</v>
      </c>
      <c r="C151" s="33">
        <v>457363335</v>
      </c>
      <c r="D151" s="34">
        <f t="shared" si="5"/>
        <v>1</v>
      </c>
      <c r="E151" s="35">
        <v>407736773</v>
      </c>
      <c r="F151" s="29">
        <f t="shared" si="7"/>
        <v>0.89149422745047979</v>
      </c>
      <c r="G151" s="36">
        <v>407736773</v>
      </c>
      <c r="H151" s="17">
        <f t="shared" si="6"/>
        <v>0.89149422745047979</v>
      </c>
    </row>
    <row r="152" spans="1:8" ht="66" customHeight="1" thickBot="1" x14ac:dyDescent="0.25">
      <c r="A152" s="31">
        <v>2020003630118</v>
      </c>
      <c r="B152" s="37" t="s">
        <v>140</v>
      </c>
      <c r="C152" s="33">
        <v>1325383125</v>
      </c>
      <c r="D152" s="34">
        <f t="shared" si="5"/>
        <v>1</v>
      </c>
      <c r="E152" s="35">
        <v>1261190675.6300001</v>
      </c>
      <c r="F152" s="29">
        <f t="shared" si="7"/>
        <v>0.95156687288439723</v>
      </c>
      <c r="G152" s="36">
        <v>1194698856.1300001</v>
      </c>
      <c r="H152" s="17">
        <f t="shared" si="6"/>
        <v>0.90139887372566341</v>
      </c>
    </row>
    <row r="153" spans="1:8" ht="66" customHeight="1" thickBot="1" x14ac:dyDescent="0.25">
      <c r="A153" s="31">
        <v>2020003630119</v>
      </c>
      <c r="B153" s="37" t="s">
        <v>141</v>
      </c>
      <c r="C153" s="33">
        <v>96954000</v>
      </c>
      <c r="D153" s="34">
        <f t="shared" si="5"/>
        <v>1</v>
      </c>
      <c r="E153" s="35">
        <v>95074000</v>
      </c>
      <c r="F153" s="29">
        <f t="shared" si="7"/>
        <v>0.98060936114033459</v>
      </c>
      <c r="G153" s="36">
        <v>95074000</v>
      </c>
      <c r="H153" s="17">
        <f t="shared" si="6"/>
        <v>0.98060936114033459</v>
      </c>
    </row>
    <row r="154" spans="1:8" ht="66" customHeight="1" thickBot="1" x14ac:dyDescent="0.25">
      <c r="A154" s="31">
        <v>2020003630120</v>
      </c>
      <c r="B154" s="37" t="s">
        <v>142</v>
      </c>
      <c r="C154" s="33">
        <v>89636000</v>
      </c>
      <c r="D154" s="34">
        <f t="shared" si="5"/>
        <v>1</v>
      </c>
      <c r="E154" s="35">
        <v>85791332</v>
      </c>
      <c r="F154" s="29">
        <f t="shared" si="7"/>
        <v>0.95710799232451249</v>
      </c>
      <c r="G154" s="36">
        <v>85791332</v>
      </c>
      <c r="H154" s="17">
        <f t="shared" si="6"/>
        <v>0.95710799232451249</v>
      </c>
    </row>
    <row r="155" spans="1:8" ht="66" customHeight="1" thickBot="1" x14ac:dyDescent="0.25">
      <c r="A155" s="31">
        <v>2020003630121</v>
      </c>
      <c r="B155" s="37" t="s">
        <v>143</v>
      </c>
      <c r="C155" s="33">
        <v>159135000</v>
      </c>
      <c r="D155" s="34">
        <f t="shared" si="5"/>
        <v>1</v>
      </c>
      <c r="E155" s="35">
        <v>159135000</v>
      </c>
      <c r="F155" s="29">
        <f t="shared" si="7"/>
        <v>1</v>
      </c>
      <c r="G155" s="36">
        <v>159135000</v>
      </c>
      <c r="H155" s="17">
        <f t="shared" si="6"/>
        <v>1</v>
      </c>
    </row>
    <row r="156" spans="1:8" ht="66" customHeight="1" thickBot="1" x14ac:dyDescent="0.25">
      <c r="A156" s="31">
        <v>2020003630122</v>
      </c>
      <c r="B156" s="37" t="s">
        <v>144</v>
      </c>
      <c r="C156" s="33">
        <v>115335000</v>
      </c>
      <c r="D156" s="34">
        <f t="shared" si="5"/>
        <v>1</v>
      </c>
      <c r="E156" s="35">
        <v>110828666</v>
      </c>
      <c r="F156" s="29">
        <f t="shared" si="7"/>
        <v>0.96092830450427014</v>
      </c>
      <c r="G156" s="36">
        <v>110828666</v>
      </c>
      <c r="H156" s="17">
        <f t="shared" si="6"/>
        <v>0.96092830450427014</v>
      </c>
    </row>
    <row r="157" spans="1:8" ht="66" customHeight="1" thickBot="1" x14ac:dyDescent="0.25">
      <c r="A157" s="31">
        <v>2020003630123</v>
      </c>
      <c r="B157" s="37" t="s">
        <v>145</v>
      </c>
      <c r="C157" s="33">
        <v>299000000</v>
      </c>
      <c r="D157" s="34">
        <f t="shared" si="5"/>
        <v>1</v>
      </c>
      <c r="E157" s="35">
        <v>264390860</v>
      </c>
      <c r="F157" s="29">
        <f t="shared" si="7"/>
        <v>0.88425036789297662</v>
      </c>
      <c r="G157" s="36">
        <v>234390860</v>
      </c>
      <c r="H157" s="17">
        <f t="shared" si="6"/>
        <v>0.78391591973244146</v>
      </c>
    </row>
    <row r="158" spans="1:8" ht="66" customHeight="1" thickBot="1" x14ac:dyDescent="0.25">
      <c r="A158" s="31">
        <v>2020003630124</v>
      </c>
      <c r="B158" s="37" t="s">
        <v>146</v>
      </c>
      <c r="C158" s="33">
        <v>197445000</v>
      </c>
      <c r="D158" s="34">
        <f t="shared" si="5"/>
        <v>1</v>
      </c>
      <c r="E158" s="35">
        <v>188747832</v>
      </c>
      <c r="F158" s="29">
        <f t="shared" si="7"/>
        <v>0.95595143964141915</v>
      </c>
      <c r="G158" s="36">
        <v>188747832</v>
      </c>
      <c r="H158" s="17">
        <f t="shared" si="6"/>
        <v>0.95595143964141915</v>
      </c>
    </row>
    <row r="159" spans="1:8" ht="66" customHeight="1" thickBot="1" x14ac:dyDescent="0.25">
      <c r="A159" s="31">
        <v>2020003630125</v>
      </c>
      <c r="B159" s="37" t="s">
        <v>147</v>
      </c>
      <c r="C159" s="33">
        <v>965239644</v>
      </c>
      <c r="D159" s="34">
        <f t="shared" si="5"/>
        <v>1</v>
      </c>
      <c r="E159" s="35">
        <v>788453846</v>
      </c>
      <c r="F159" s="29">
        <f t="shared" si="7"/>
        <v>0.81684776511313706</v>
      </c>
      <c r="G159" s="36">
        <v>787011346</v>
      </c>
      <c r="H159" s="17">
        <f t="shared" si="6"/>
        <v>0.81535331758503693</v>
      </c>
    </row>
    <row r="160" spans="1:8" ht="66" customHeight="1" thickBot="1" x14ac:dyDescent="0.25">
      <c r="A160" s="31">
        <v>2020003630126</v>
      </c>
      <c r="B160" s="37" t="s">
        <v>148</v>
      </c>
      <c r="C160" s="33">
        <v>285502334</v>
      </c>
      <c r="D160" s="34">
        <f t="shared" si="5"/>
        <v>1</v>
      </c>
      <c r="E160" s="35">
        <v>245747666</v>
      </c>
      <c r="F160" s="29">
        <f t="shared" si="7"/>
        <v>0.86075536601392544</v>
      </c>
      <c r="G160" s="36">
        <v>245747666</v>
      </c>
      <c r="H160" s="17">
        <f t="shared" si="6"/>
        <v>0.86075536601392544</v>
      </c>
    </row>
    <row r="161" spans="1:8" ht="66" customHeight="1" thickBot="1" x14ac:dyDescent="0.25">
      <c r="A161" s="31">
        <v>2020003630127</v>
      </c>
      <c r="B161" s="37" t="s">
        <v>149</v>
      </c>
      <c r="C161" s="33">
        <v>578960755.84000015</v>
      </c>
      <c r="D161" s="34">
        <f t="shared" ref="D161:D200" si="8">C161/C161</f>
        <v>1</v>
      </c>
      <c r="E161" s="35">
        <v>356129183.78999996</v>
      </c>
      <c r="F161" s="29">
        <f t="shared" si="7"/>
        <v>0.61511800272766459</v>
      </c>
      <c r="G161" s="36">
        <v>340879183.78999996</v>
      </c>
      <c r="H161" s="17">
        <f t="shared" si="6"/>
        <v>0.58877770272257335</v>
      </c>
    </row>
    <row r="162" spans="1:8" ht="66" customHeight="1" thickBot="1" x14ac:dyDescent="0.25">
      <c r="A162" s="31">
        <v>2020003630128</v>
      </c>
      <c r="B162" s="37" t="s">
        <v>150</v>
      </c>
      <c r="C162" s="33">
        <v>600574860</v>
      </c>
      <c r="D162" s="34">
        <f t="shared" si="8"/>
        <v>1</v>
      </c>
      <c r="E162" s="35">
        <v>529677539</v>
      </c>
      <c r="F162" s="29">
        <f t="shared" si="7"/>
        <v>0.88195090117491759</v>
      </c>
      <c r="G162" s="36">
        <v>529677539</v>
      </c>
      <c r="H162" s="17">
        <f t="shared" si="6"/>
        <v>0.88195090117491759</v>
      </c>
    </row>
    <row r="163" spans="1:8" ht="66" customHeight="1" thickBot="1" x14ac:dyDescent="0.25">
      <c r="A163" s="31">
        <v>2020003630129</v>
      </c>
      <c r="B163" s="37" t="s">
        <v>151</v>
      </c>
      <c r="C163" s="33">
        <v>233482940</v>
      </c>
      <c r="D163" s="34">
        <f t="shared" si="8"/>
        <v>1</v>
      </c>
      <c r="E163" s="35">
        <v>178716666</v>
      </c>
      <c r="F163" s="29">
        <f t="shared" si="7"/>
        <v>0.76543779172902315</v>
      </c>
      <c r="G163" s="36">
        <v>178716666</v>
      </c>
      <c r="H163" s="17">
        <f t="shared" si="6"/>
        <v>0.76543779172902315</v>
      </c>
    </row>
    <row r="164" spans="1:8" ht="66" customHeight="1" thickBot="1" x14ac:dyDescent="0.25">
      <c r="A164" s="31">
        <v>2020003630130</v>
      </c>
      <c r="B164" s="37" t="s">
        <v>152</v>
      </c>
      <c r="C164" s="33">
        <v>451835000</v>
      </c>
      <c r="D164" s="34">
        <f t="shared" si="8"/>
        <v>1</v>
      </c>
      <c r="E164" s="35">
        <v>420637039</v>
      </c>
      <c r="F164" s="29">
        <f t="shared" si="7"/>
        <v>0.93095275709053082</v>
      </c>
      <c r="G164" s="36">
        <v>415482039</v>
      </c>
      <c r="H164" s="17">
        <f t="shared" si="6"/>
        <v>0.91954372503236803</v>
      </c>
    </row>
    <row r="165" spans="1:8" ht="68.25" customHeight="1" thickBot="1" x14ac:dyDescent="0.25">
      <c r="A165" s="31">
        <v>2020003630131</v>
      </c>
      <c r="B165" s="37" t="s">
        <v>153</v>
      </c>
      <c r="C165" s="33">
        <v>20000000</v>
      </c>
      <c r="D165" s="34">
        <f t="shared" si="8"/>
        <v>1</v>
      </c>
      <c r="E165" s="35">
        <v>14834167</v>
      </c>
      <c r="F165" s="29">
        <f t="shared" si="7"/>
        <v>0.74170835000000002</v>
      </c>
      <c r="G165" s="36">
        <v>14834167</v>
      </c>
      <c r="H165" s="17">
        <f t="shared" si="6"/>
        <v>0.74170835000000002</v>
      </c>
    </row>
    <row r="166" spans="1:8" ht="66" customHeight="1" thickBot="1" x14ac:dyDescent="0.25">
      <c r="A166" s="31">
        <v>2020003630132</v>
      </c>
      <c r="B166" s="37" t="s">
        <v>154</v>
      </c>
      <c r="C166" s="33">
        <v>93077333</v>
      </c>
      <c r="D166" s="34">
        <f t="shared" si="8"/>
        <v>1</v>
      </c>
      <c r="E166" s="35">
        <v>85284607</v>
      </c>
      <c r="F166" s="29">
        <f t="shared" si="7"/>
        <v>0.91627686624841298</v>
      </c>
      <c r="G166" s="36">
        <v>85284607</v>
      </c>
      <c r="H166" s="17">
        <f t="shared" si="6"/>
        <v>0.91627686624841298</v>
      </c>
    </row>
    <row r="167" spans="1:8" ht="66" customHeight="1" thickBot="1" x14ac:dyDescent="0.25">
      <c r="A167" s="31">
        <v>2020003630133</v>
      </c>
      <c r="B167" s="37" t="s">
        <v>155</v>
      </c>
      <c r="C167" s="33">
        <v>598677003</v>
      </c>
      <c r="D167" s="34">
        <f t="shared" si="8"/>
        <v>1</v>
      </c>
      <c r="E167" s="35">
        <v>572873599</v>
      </c>
      <c r="F167" s="29">
        <f t="shared" si="7"/>
        <v>0.95689928981621497</v>
      </c>
      <c r="G167" s="36">
        <v>534553599</v>
      </c>
      <c r="H167" s="17">
        <f t="shared" si="6"/>
        <v>0.89289148626275194</v>
      </c>
    </row>
    <row r="168" spans="1:8" ht="66" customHeight="1" thickBot="1" x14ac:dyDescent="0.25">
      <c r="A168" s="31">
        <v>2020003630134</v>
      </c>
      <c r="B168" s="37" t="s">
        <v>156</v>
      </c>
      <c r="C168" s="33">
        <v>399900000</v>
      </c>
      <c r="D168" s="34">
        <f t="shared" si="8"/>
        <v>1</v>
      </c>
      <c r="E168" s="35">
        <v>387176318</v>
      </c>
      <c r="F168" s="29">
        <f t="shared" si="7"/>
        <v>0.96818284071017757</v>
      </c>
      <c r="G168" s="36">
        <v>344108818</v>
      </c>
      <c r="H168" s="17">
        <f t="shared" si="6"/>
        <v>0.8604871667916979</v>
      </c>
    </row>
    <row r="169" spans="1:8" ht="66" customHeight="1" thickBot="1" x14ac:dyDescent="0.25">
      <c r="A169" s="31">
        <v>2020003630135</v>
      </c>
      <c r="B169" s="37" t="s">
        <v>157</v>
      </c>
      <c r="C169" s="33">
        <v>2183551404.0999999</v>
      </c>
      <c r="D169" s="34">
        <f t="shared" si="8"/>
        <v>1</v>
      </c>
      <c r="E169" s="35">
        <v>1747063038</v>
      </c>
      <c r="F169" s="29">
        <f t="shared" si="7"/>
        <v>0.80010163017897518</v>
      </c>
      <c r="G169" s="36">
        <v>1544178038</v>
      </c>
      <c r="H169" s="17">
        <f t="shared" si="6"/>
        <v>0.70718648303884002</v>
      </c>
    </row>
    <row r="170" spans="1:8" ht="66" customHeight="1" thickBot="1" x14ac:dyDescent="0.25">
      <c r="A170" s="31">
        <v>2020003630136</v>
      </c>
      <c r="B170" s="37" t="s">
        <v>158</v>
      </c>
      <c r="C170" s="33">
        <v>44354087958.649994</v>
      </c>
      <c r="D170" s="34">
        <f t="shared" si="8"/>
        <v>1</v>
      </c>
      <c r="E170" s="35">
        <v>42500369742.260002</v>
      </c>
      <c r="F170" s="29">
        <f t="shared" si="7"/>
        <v>0.95820637281239651</v>
      </c>
      <c r="G170" s="36">
        <v>42500369742.260002</v>
      </c>
      <c r="H170" s="17">
        <f t="shared" si="6"/>
        <v>0.95820637281239651</v>
      </c>
    </row>
    <row r="171" spans="1:8" ht="66" customHeight="1" thickBot="1" x14ac:dyDescent="0.25">
      <c r="A171" s="31">
        <v>2020003630137</v>
      </c>
      <c r="B171" s="37" t="s">
        <v>159</v>
      </c>
      <c r="C171" s="33">
        <v>17620608140.389999</v>
      </c>
      <c r="D171" s="34">
        <f t="shared" si="8"/>
        <v>1</v>
      </c>
      <c r="E171" s="35">
        <v>17318896135</v>
      </c>
      <c r="F171" s="29">
        <f t="shared" si="7"/>
        <v>0.98287732165733743</v>
      </c>
      <c r="G171" s="36">
        <v>17096823557</v>
      </c>
      <c r="H171" s="17">
        <f t="shared" si="6"/>
        <v>0.97027431861506641</v>
      </c>
    </row>
    <row r="172" spans="1:8" ht="39.75" customHeight="1" thickBot="1" x14ac:dyDescent="0.25">
      <c r="A172" s="31">
        <v>2020003630138</v>
      </c>
      <c r="B172" s="37" t="s">
        <v>160</v>
      </c>
      <c r="C172" s="33">
        <v>2087894074.1199999</v>
      </c>
      <c r="D172" s="34">
        <f t="shared" si="8"/>
        <v>1</v>
      </c>
      <c r="E172" s="35">
        <v>1478771287</v>
      </c>
      <c r="F172" s="62">
        <f t="shared" si="7"/>
        <v>0.70825972702818685</v>
      </c>
      <c r="G172" s="36">
        <v>1478771287</v>
      </c>
      <c r="H172" s="17">
        <f t="shared" si="6"/>
        <v>0.70825972702818685</v>
      </c>
    </row>
    <row r="173" spans="1:8" ht="46.5" customHeight="1" thickBot="1" x14ac:dyDescent="0.25">
      <c r="A173" s="80" t="s">
        <v>161</v>
      </c>
      <c r="B173" s="81"/>
      <c r="C173" s="52">
        <f>C174+C178+C181</f>
        <v>1713227031</v>
      </c>
      <c r="D173" s="15">
        <f t="shared" si="8"/>
        <v>1</v>
      </c>
      <c r="E173" s="52">
        <f>E174+E178+E181</f>
        <v>1677051604.0900002</v>
      </c>
      <c r="F173" s="17">
        <f t="shared" si="7"/>
        <v>0.97888462751554617</v>
      </c>
      <c r="G173" s="52">
        <f>G174+G178+G181</f>
        <v>1655991566.0900002</v>
      </c>
      <c r="H173" s="17">
        <f t="shared" si="6"/>
        <v>0.96659201385785287</v>
      </c>
    </row>
    <row r="174" spans="1:8" ht="31.5" customHeight="1" thickBot="1" x14ac:dyDescent="0.25">
      <c r="A174" s="18">
        <v>1</v>
      </c>
      <c r="B174" s="66" t="s">
        <v>27</v>
      </c>
      <c r="C174" s="57">
        <f>SUM(C175:C177)</f>
        <v>1151168031</v>
      </c>
      <c r="D174" s="58">
        <f t="shared" si="8"/>
        <v>1</v>
      </c>
      <c r="E174" s="57">
        <f>SUM(E175:E177)</f>
        <v>1127537383.1300001</v>
      </c>
      <c r="F174" s="59">
        <f t="shared" si="7"/>
        <v>0.97947245994186238</v>
      </c>
      <c r="G174" s="57">
        <f>SUM(G175:G177)</f>
        <v>1106477345.1300001</v>
      </c>
      <c r="H174" s="17">
        <f t="shared" si="6"/>
        <v>0.96117796475708428</v>
      </c>
    </row>
    <row r="175" spans="1:8" ht="66" customHeight="1" thickBot="1" x14ac:dyDescent="0.25">
      <c r="A175" s="88">
        <v>2020003630038</v>
      </c>
      <c r="B175" s="37" t="s">
        <v>162</v>
      </c>
      <c r="C175" s="33">
        <v>250841000</v>
      </c>
      <c r="D175" s="34">
        <f t="shared" si="8"/>
        <v>1</v>
      </c>
      <c r="E175" s="35">
        <v>237860038</v>
      </c>
      <c r="F175" s="29">
        <f t="shared" si="7"/>
        <v>0.94825023819869958</v>
      </c>
      <c r="G175" s="36">
        <v>216800000</v>
      </c>
      <c r="H175" s="17">
        <f t="shared" si="6"/>
        <v>0.86429251996284495</v>
      </c>
    </row>
    <row r="176" spans="1:8" ht="38.25" customHeight="1" thickBot="1" x14ac:dyDescent="0.25">
      <c r="A176" s="88">
        <v>2020003630139</v>
      </c>
      <c r="B176" s="37" t="s">
        <v>163</v>
      </c>
      <c r="C176" s="33">
        <v>607394000</v>
      </c>
      <c r="D176" s="34">
        <f t="shared" si="8"/>
        <v>1</v>
      </c>
      <c r="E176" s="35">
        <v>601486572.02999997</v>
      </c>
      <c r="F176" s="29">
        <f t="shared" si="7"/>
        <v>0.99027414171032302</v>
      </c>
      <c r="G176" s="36">
        <v>601486572.02999997</v>
      </c>
      <c r="H176" s="17">
        <f t="shared" si="6"/>
        <v>0.99027414171032302</v>
      </c>
    </row>
    <row r="177" spans="1:8" ht="66" customHeight="1" thickBot="1" x14ac:dyDescent="0.25">
      <c r="A177" s="88">
        <v>2020003630039</v>
      </c>
      <c r="B177" s="37" t="s">
        <v>164</v>
      </c>
      <c r="C177" s="33">
        <v>292933031</v>
      </c>
      <c r="D177" s="34">
        <f t="shared" si="8"/>
        <v>1</v>
      </c>
      <c r="E177" s="35">
        <v>288190773.10000002</v>
      </c>
      <c r="F177" s="29">
        <f t="shared" si="7"/>
        <v>0.98381111927251397</v>
      </c>
      <c r="G177" s="36">
        <v>288190773.10000002</v>
      </c>
      <c r="H177" s="17">
        <f t="shared" si="6"/>
        <v>0.98381111927251397</v>
      </c>
    </row>
    <row r="178" spans="1:8" ht="30.75" customHeight="1" thickBot="1" x14ac:dyDescent="0.25">
      <c r="A178" s="68">
        <v>2</v>
      </c>
      <c r="B178" s="66" t="s">
        <v>36</v>
      </c>
      <c r="C178" s="57">
        <f>SUM(C179:C180)</f>
        <v>120891000</v>
      </c>
      <c r="D178" s="58">
        <f t="shared" si="8"/>
        <v>1</v>
      </c>
      <c r="E178" s="57">
        <f>SUM(E179:E180)</f>
        <v>116498046.96000001</v>
      </c>
      <c r="F178" s="29">
        <f t="shared" si="7"/>
        <v>0.96366186862545611</v>
      </c>
      <c r="G178" s="57">
        <f>SUM(G179:G180)</f>
        <v>116498046.96000001</v>
      </c>
      <c r="H178" s="17">
        <f t="shared" si="6"/>
        <v>0.96366186862545611</v>
      </c>
    </row>
    <row r="179" spans="1:8" ht="66" customHeight="1" thickBot="1" x14ac:dyDescent="0.25">
      <c r="A179" s="88">
        <v>2020003630140</v>
      </c>
      <c r="B179" s="37" t="s">
        <v>165</v>
      </c>
      <c r="C179" s="33">
        <v>90000000</v>
      </c>
      <c r="D179" s="34">
        <f t="shared" si="8"/>
        <v>1</v>
      </c>
      <c r="E179" s="35">
        <v>86550000</v>
      </c>
      <c r="F179" s="29">
        <f t="shared" si="7"/>
        <v>0.96166666666666667</v>
      </c>
      <c r="G179" s="36">
        <v>86550000</v>
      </c>
      <c r="H179" s="17">
        <f t="shared" si="6"/>
        <v>0.96166666666666667</v>
      </c>
    </row>
    <row r="180" spans="1:8" ht="66" customHeight="1" thickBot="1" x14ac:dyDescent="0.25">
      <c r="A180" s="88">
        <v>2020003630040</v>
      </c>
      <c r="B180" s="37" t="s">
        <v>166</v>
      </c>
      <c r="C180" s="33">
        <v>30891000</v>
      </c>
      <c r="D180" s="34">
        <f t="shared" si="8"/>
        <v>1</v>
      </c>
      <c r="E180" s="35">
        <v>29948046.960000001</v>
      </c>
      <c r="F180" s="29">
        <f t="shared" si="7"/>
        <v>0.96947482956200837</v>
      </c>
      <c r="G180" s="36">
        <v>29948046.960000001</v>
      </c>
      <c r="H180" s="17">
        <f t="shared" si="6"/>
        <v>0.96947482956200837</v>
      </c>
    </row>
    <row r="181" spans="1:8" ht="33" customHeight="1" thickBot="1" x14ac:dyDescent="0.25">
      <c r="A181" s="68">
        <v>4</v>
      </c>
      <c r="B181" s="56" t="s">
        <v>9</v>
      </c>
      <c r="C181" s="57">
        <f>C182</f>
        <v>441168000</v>
      </c>
      <c r="D181" s="58">
        <f t="shared" si="8"/>
        <v>1</v>
      </c>
      <c r="E181" s="57">
        <f>E182</f>
        <v>433016174</v>
      </c>
      <c r="F181" s="29">
        <f t="shared" si="7"/>
        <v>0.9815221729590542</v>
      </c>
      <c r="G181" s="63">
        <f>G182</f>
        <v>433016174</v>
      </c>
      <c r="H181" s="17">
        <f t="shared" si="6"/>
        <v>0.9815221729590542</v>
      </c>
    </row>
    <row r="182" spans="1:8" ht="66" customHeight="1" thickBot="1" x14ac:dyDescent="0.25">
      <c r="A182" s="88">
        <v>2020003630141</v>
      </c>
      <c r="B182" s="37" t="s">
        <v>167</v>
      </c>
      <c r="C182" s="33">
        <v>441168000</v>
      </c>
      <c r="D182" s="34">
        <f t="shared" si="8"/>
        <v>1</v>
      </c>
      <c r="E182" s="35">
        <v>433016174</v>
      </c>
      <c r="F182" s="62">
        <f t="shared" si="7"/>
        <v>0.9815221729590542</v>
      </c>
      <c r="G182" s="36">
        <v>433016174</v>
      </c>
      <c r="H182" s="17">
        <f t="shared" si="6"/>
        <v>0.9815221729590542</v>
      </c>
    </row>
    <row r="183" spans="1:8" ht="33" customHeight="1" thickBot="1" x14ac:dyDescent="0.25">
      <c r="A183" s="50" t="s">
        <v>168</v>
      </c>
      <c r="B183" s="51"/>
      <c r="C183" s="52">
        <f>C184</f>
        <v>6744858478.1300001</v>
      </c>
      <c r="D183" s="15">
        <f t="shared" si="8"/>
        <v>1</v>
      </c>
      <c r="E183" s="52">
        <f>E184</f>
        <v>6061375487.4200001</v>
      </c>
      <c r="F183" s="17">
        <f t="shared" si="7"/>
        <v>0.89866607388039754</v>
      </c>
      <c r="G183" s="52">
        <f>G184</f>
        <v>5604257003</v>
      </c>
      <c r="H183" s="17">
        <f t="shared" si="6"/>
        <v>0.83089319385597693</v>
      </c>
    </row>
    <row r="184" spans="1:8" ht="23.25" customHeight="1" thickBot="1" x14ac:dyDescent="0.25">
      <c r="A184" s="18">
        <v>1</v>
      </c>
      <c r="B184" s="66" t="s">
        <v>27</v>
      </c>
      <c r="C184" s="57">
        <f>SUM(C185:C187)</f>
        <v>6744858478.1300001</v>
      </c>
      <c r="D184" s="58">
        <f>C184/C184</f>
        <v>1</v>
      </c>
      <c r="E184" s="57">
        <f>SUM(E185:E187)</f>
        <v>6061375487.4200001</v>
      </c>
      <c r="F184" s="59">
        <f t="shared" si="7"/>
        <v>0.89866607388039754</v>
      </c>
      <c r="G184" s="57">
        <f>SUM(G185:G187)</f>
        <v>5604257003</v>
      </c>
      <c r="H184" s="17">
        <f t="shared" si="6"/>
        <v>0.83089319385597693</v>
      </c>
    </row>
    <row r="185" spans="1:8" ht="51.75" customHeight="1" thickBot="1" x14ac:dyDescent="0.25">
      <c r="A185" s="88">
        <v>2020003630009</v>
      </c>
      <c r="B185" s="37" t="s">
        <v>169</v>
      </c>
      <c r="C185" s="33">
        <v>1901407026.7400002</v>
      </c>
      <c r="D185" s="34">
        <f t="shared" si="8"/>
        <v>1</v>
      </c>
      <c r="E185" s="35">
        <v>1754773454.74</v>
      </c>
      <c r="F185" s="29">
        <f t="shared" si="7"/>
        <v>0.92288154512008591</v>
      </c>
      <c r="G185" s="36">
        <v>1753755145.3199999</v>
      </c>
      <c r="H185" s="17">
        <f t="shared" si="6"/>
        <v>0.92234598939441581</v>
      </c>
    </row>
    <row r="186" spans="1:8" ht="51.75" customHeight="1" thickBot="1" x14ac:dyDescent="0.25">
      <c r="A186" s="88">
        <v>2020003630010</v>
      </c>
      <c r="B186" s="37" t="s">
        <v>170</v>
      </c>
      <c r="C186" s="33">
        <v>4457963327.5100002</v>
      </c>
      <c r="D186" s="34">
        <f t="shared" si="8"/>
        <v>1</v>
      </c>
      <c r="E186" s="35">
        <v>4268752032.6800003</v>
      </c>
      <c r="F186" s="29">
        <f t="shared" si="7"/>
        <v>0.95755656093840413</v>
      </c>
      <c r="G186" s="36">
        <v>3812651857.6800003</v>
      </c>
      <c r="H186" s="17">
        <f t="shared" si="6"/>
        <v>0.85524522692957206</v>
      </c>
    </row>
    <row r="187" spans="1:8" ht="55.5" customHeight="1" thickBot="1" x14ac:dyDescent="0.25">
      <c r="A187" s="88">
        <v>2020003630013</v>
      </c>
      <c r="B187" s="37" t="s">
        <v>171</v>
      </c>
      <c r="C187" s="33">
        <v>385488123.88</v>
      </c>
      <c r="D187" s="34">
        <f t="shared" si="8"/>
        <v>1</v>
      </c>
      <c r="E187" s="35">
        <v>37850000</v>
      </c>
      <c r="F187" s="62">
        <f t="shared" si="7"/>
        <v>9.8187201252878192E-2</v>
      </c>
      <c r="G187" s="36">
        <v>37850000</v>
      </c>
      <c r="H187" s="17">
        <f t="shared" si="6"/>
        <v>9.8187201252878192E-2</v>
      </c>
    </row>
    <row r="188" spans="1:8" ht="33" customHeight="1" thickBot="1" x14ac:dyDescent="0.25">
      <c r="A188" s="50" t="s">
        <v>172</v>
      </c>
      <c r="B188" s="51"/>
      <c r="C188" s="52">
        <f>C189+C192+C195</f>
        <v>3175054512</v>
      </c>
      <c r="D188" s="53">
        <f t="shared" si="8"/>
        <v>1</v>
      </c>
      <c r="E188" s="52">
        <f>E189+E192+E195</f>
        <v>1653436281.1399999</v>
      </c>
      <c r="F188" s="17">
        <f t="shared" si="7"/>
        <v>0.52075839167198523</v>
      </c>
      <c r="G188" s="52">
        <f>G189+G192+G195</f>
        <v>1503885425.1399999</v>
      </c>
      <c r="H188" s="17">
        <f t="shared" si="6"/>
        <v>0.47365656855846761</v>
      </c>
    </row>
    <row r="189" spans="1:8" ht="25.5" customHeight="1" thickBot="1" x14ac:dyDescent="0.25">
      <c r="A189" s="18">
        <v>1</v>
      </c>
      <c r="B189" s="66" t="s">
        <v>27</v>
      </c>
      <c r="C189" s="57">
        <f>SUM(C190:C191)</f>
        <v>1597009971</v>
      </c>
      <c r="D189" s="58">
        <f t="shared" si="8"/>
        <v>1</v>
      </c>
      <c r="E189" s="57">
        <f>SUM(E190:E191)</f>
        <v>887057591.56999993</v>
      </c>
      <c r="F189" s="59">
        <f t="shared" si="7"/>
        <v>0.55544900011773313</v>
      </c>
      <c r="G189" s="57">
        <f>SUM(G190:G191)</f>
        <v>737506735.56999993</v>
      </c>
      <c r="H189" s="17">
        <f t="shared" si="6"/>
        <v>0.46180471566385728</v>
      </c>
    </row>
    <row r="190" spans="1:8" ht="44.25" customHeight="1" thickBot="1" x14ac:dyDescent="0.25">
      <c r="A190" s="88">
        <v>2020003630142</v>
      </c>
      <c r="B190" s="37" t="s">
        <v>173</v>
      </c>
      <c r="C190" s="33">
        <v>798809971</v>
      </c>
      <c r="D190" s="34">
        <f t="shared" si="8"/>
        <v>1</v>
      </c>
      <c r="E190" s="35">
        <v>606487005</v>
      </c>
      <c r="F190" s="29">
        <f t="shared" si="7"/>
        <v>0.75923815052128341</v>
      </c>
      <c r="G190" s="36">
        <v>456936149</v>
      </c>
      <c r="H190" s="17">
        <f t="shared" si="6"/>
        <v>0.57202108835469201</v>
      </c>
    </row>
    <row r="191" spans="1:8" ht="44.25" customHeight="1" thickBot="1" x14ac:dyDescent="0.25">
      <c r="A191" s="88">
        <v>2020003630143</v>
      </c>
      <c r="B191" s="37" t="s">
        <v>174</v>
      </c>
      <c r="C191" s="33">
        <v>798200000</v>
      </c>
      <c r="D191" s="34">
        <f t="shared" si="8"/>
        <v>1</v>
      </c>
      <c r="E191" s="35">
        <v>280570586.56999999</v>
      </c>
      <c r="F191" s="29">
        <f t="shared" si="7"/>
        <v>0.35150411747682286</v>
      </c>
      <c r="G191" s="36">
        <v>280570586.56999999</v>
      </c>
      <c r="H191" s="17">
        <f t="shared" si="6"/>
        <v>0.35150411747682286</v>
      </c>
    </row>
    <row r="192" spans="1:8" ht="47.25" customHeight="1" thickBot="1" x14ac:dyDescent="0.25">
      <c r="A192" s="68">
        <v>3</v>
      </c>
      <c r="B192" s="56" t="s">
        <v>39</v>
      </c>
      <c r="C192" s="57">
        <f>SUM(C193:C194)</f>
        <v>1528044541</v>
      </c>
      <c r="D192" s="58">
        <f t="shared" si="8"/>
        <v>1</v>
      </c>
      <c r="E192" s="57">
        <f>SUM(E193:E194)</f>
        <v>756378689.56999993</v>
      </c>
      <c r="F192" s="29">
        <f t="shared" si="7"/>
        <v>0.49499780227283308</v>
      </c>
      <c r="G192" s="57">
        <f>SUM(G193:G194)</f>
        <v>756378689.56999993</v>
      </c>
      <c r="H192" s="17">
        <f t="shared" si="6"/>
        <v>0.49499780227283308</v>
      </c>
    </row>
    <row r="193" spans="1:8" ht="44.25" customHeight="1" thickBot="1" x14ac:dyDescent="0.25">
      <c r="A193" s="88">
        <v>2020003630144</v>
      </c>
      <c r="B193" s="37" t="s">
        <v>175</v>
      </c>
      <c r="C193" s="33">
        <v>325000000</v>
      </c>
      <c r="D193" s="34">
        <f t="shared" si="8"/>
        <v>1</v>
      </c>
      <c r="E193" s="35">
        <v>316276377.43000001</v>
      </c>
      <c r="F193" s="29">
        <f t="shared" si="7"/>
        <v>0.97315808440000007</v>
      </c>
      <c r="G193" s="36">
        <v>316276377.43000001</v>
      </c>
      <c r="H193" s="17">
        <f t="shared" si="6"/>
        <v>0.97315808440000007</v>
      </c>
    </row>
    <row r="194" spans="1:8" ht="44.25" customHeight="1" thickBot="1" x14ac:dyDescent="0.25">
      <c r="A194" s="88">
        <v>2020003630145</v>
      </c>
      <c r="B194" s="37" t="s">
        <v>176</v>
      </c>
      <c r="C194" s="33">
        <v>1203044541</v>
      </c>
      <c r="D194" s="34">
        <f t="shared" si="8"/>
        <v>1</v>
      </c>
      <c r="E194" s="35">
        <v>440102312.13999999</v>
      </c>
      <c r="F194" s="29">
        <f t="shared" si="7"/>
        <v>0.36582378884673394</v>
      </c>
      <c r="G194" s="36">
        <v>440102312.13999999</v>
      </c>
      <c r="H194" s="17">
        <f t="shared" si="6"/>
        <v>0.36582378884673394</v>
      </c>
    </row>
    <row r="195" spans="1:8" ht="42.75" customHeight="1" thickBot="1" x14ac:dyDescent="0.25">
      <c r="A195" s="68">
        <v>4</v>
      </c>
      <c r="B195" s="56" t="s">
        <v>9</v>
      </c>
      <c r="C195" s="57">
        <f>C196</f>
        <v>50000000</v>
      </c>
      <c r="D195" s="58">
        <f>C195/C195</f>
        <v>1</v>
      </c>
      <c r="E195" s="57">
        <f>E196</f>
        <v>10000000</v>
      </c>
      <c r="F195" s="29">
        <f t="shared" si="7"/>
        <v>0.2</v>
      </c>
      <c r="G195" s="57">
        <f>G196</f>
        <v>10000000</v>
      </c>
      <c r="H195" s="17">
        <f t="shared" si="6"/>
        <v>0.2</v>
      </c>
    </row>
    <row r="196" spans="1:8" ht="72.75" customHeight="1" thickBot="1" x14ac:dyDescent="0.25">
      <c r="A196" s="89">
        <v>2022003630006</v>
      </c>
      <c r="B196" s="37" t="s">
        <v>177</v>
      </c>
      <c r="C196" s="90">
        <v>50000000</v>
      </c>
      <c r="D196" s="34">
        <f>C196/C196</f>
        <v>1</v>
      </c>
      <c r="E196" s="47">
        <v>10000000</v>
      </c>
      <c r="F196" s="62">
        <f t="shared" si="7"/>
        <v>0.2</v>
      </c>
      <c r="G196" s="90">
        <v>10000000</v>
      </c>
      <c r="H196" s="17">
        <f t="shared" ref="H196:H200" si="9">G196/C196</f>
        <v>0.2</v>
      </c>
    </row>
    <row r="197" spans="1:8" ht="37.5" customHeight="1" thickBot="1" x14ac:dyDescent="0.25">
      <c r="A197" s="50" t="s">
        <v>178</v>
      </c>
      <c r="B197" s="91"/>
      <c r="C197" s="52">
        <f>C198</f>
        <v>113516300</v>
      </c>
      <c r="D197" s="15">
        <f t="shared" si="8"/>
        <v>1</v>
      </c>
      <c r="E197" s="52">
        <f>E198</f>
        <v>112804044</v>
      </c>
      <c r="F197" s="17">
        <f t="shared" si="7"/>
        <v>0.9937255178331218</v>
      </c>
      <c r="G197" s="52">
        <f>G198</f>
        <v>112804044</v>
      </c>
      <c r="H197" s="17">
        <f t="shared" si="9"/>
        <v>0.9937255178331218</v>
      </c>
    </row>
    <row r="198" spans="1:8" ht="39" customHeight="1" thickBot="1" x14ac:dyDescent="0.25">
      <c r="A198" s="68">
        <v>3</v>
      </c>
      <c r="B198" s="56" t="s">
        <v>39</v>
      </c>
      <c r="C198" s="57">
        <f>C199</f>
        <v>113516300</v>
      </c>
      <c r="D198" s="58">
        <f>C198/C198</f>
        <v>1</v>
      </c>
      <c r="E198" s="57">
        <f>E199</f>
        <v>112804044</v>
      </c>
      <c r="F198" s="22">
        <f t="shared" si="7"/>
        <v>0.9937255178331218</v>
      </c>
      <c r="G198" s="57">
        <f>G199</f>
        <v>112804044</v>
      </c>
      <c r="H198" s="17">
        <f t="shared" si="9"/>
        <v>0.9937255178331218</v>
      </c>
    </row>
    <row r="199" spans="1:8" ht="60" customHeight="1" thickBot="1" x14ac:dyDescent="0.25">
      <c r="A199" s="92">
        <v>2020003630149</v>
      </c>
      <c r="B199" s="46" t="s">
        <v>179</v>
      </c>
      <c r="C199" s="93">
        <v>113516300</v>
      </c>
      <c r="D199" s="94">
        <f t="shared" si="8"/>
        <v>1</v>
      </c>
      <c r="E199" s="47">
        <v>112804044</v>
      </c>
      <c r="F199" s="62">
        <f t="shared" si="7"/>
        <v>0.9937255178331218</v>
      </c>
      <c r="G199" s="41">
        <v>112804044</v>
      </c>
      <c r="H199" s="17">
        <f t="shared" si="9"/>
        <v>0.9937255178331218</v>
      </c>
    </row>
    <row r="200" spans="1:8" ht="33.75" customHeight="1" thickBot="1" x14ac:dyDescent="0.25">
      <c r="A200" s="95" t="s">
        <v>180</v>
      </c>
      <c r="B200" s="96"/>
      <c r="C200" s="97">
        <f>C197+C188+C183+C173+C148+C119+C107+C101+C79+C71+C65+C49+C23+C19+C10+C3</f>
        <v>428935200441.49994</v>
      </c>
      <c r="D200" s="98">
        <f t="shared" si="8"/>
        <v>1</v>
      </c>
      <c r="E200" s="97">
        <f>E197+E188+E183+E173+E148+E119+E107+E101+E79+E71+E65+E49+E23+E19+E10+E3</f>
        <v>324925246568.29999</v>
      </c>
      <c r="F200" s="17">
        <f t="shared" si="7"/>
        <v>0.75751592835900794</v>
      </c>
      <c r="G200" s="97">
        <f>G197+G188+G183+G173+G148+G119+G107+G101+G79+G71+G65+G49+G23+G19+G10+G3</f>
        <v>311161643971.59998</v>
      </c>
      <c r="H200" s="17">
        <f t="shared" si="9"/>
        <v>0.72542809182208301</v>
      </c>
    </row>
    <row r="202" spans="1:8" x14ac:dyDescent="0.2">
      <c r="C202" s="99"/>
      <c r="D202" s="99"/>
      <c r="E202" s="100"/>
      <c r="F202" s="101"/>
      <c r="G202" s="102"/>
    </row>
    <row r="203" spans="1:8" x14ac:dyDescent="0.2">
      <c r="C203" s="99"/>
      <c r="D203" s="99"/>
      <c r="E203" s="102"/>
      <c r="F203" s="101"/>
      <c r="G203" s="102"/>
    </row>
    <row r="206" spans="1:8" ht="15.75" thickBot="1" x14ac:dyDescent="0.25"/>
    <row r="207" spans="1:8" ht="15.75" x14ac:dyDescent="0.2">
      <c r="B207" s="105" t="s">
        <v>181</v>
      </c>
    </row>
    <row r="208" spans="1:8" x14ac:dyDescent="0.2">
      <c r="B208" s="106" t="s">
        <v>182</v>
      </c>
    </row>
    <row r="209" spans="2:2" x14ac:dyDescent="0.2">
      <c r="B209" s="107" t="s">
        <v>183</v>
      </c>
    </row>
    <row r="210" spans="2:2" x14ac:dyDescent="0.2">
      <c r="B210" s="108" t="s">
        <v>184</v>
      </c>
    </row>
    <row r="211" spans="2:2" x14ac:dyDescent="0.2">
      <c r="B211" s="109" t="s">
        <v>185</v>
      </c>
    </row>
    <row r="212" spans="2:2" ht="15.75" thickBot="1" x14ac:dyDescent="0.25">
      <c r="B212" s="110" t="s">
        <v>186</v>
      </c>
    </row>
  </sheetData>
  <mergeCells count="18">
    <mergeCell ref="A148:B148"/>
    <mergeCell ref="A173:B173"/>
    <mergeCell ref="A183:B183"/>
    <mergeCell ref="A188:B188"/>
    <mergeCell ref="A197:B197"/>
    <mergeCell ref="A200:B200"/>
    <mergeCell ref="A65:B65"/>
    <mergeCell ref="A71:B71"/>
    <mergeCell ref="A79:B79"/>
    <mergeCell ref="A101:B101"/>
    <mergeCell ref="A107:B107"/>
    <mergeCell ref="A119:B119"/>
    <mergeCell ref="A1:H1"/>
    <mergeCell ref="A3:B3"/>
    <mergeCell ref="A10:B10"/>
    <mergeCell ref="A19:B19"/>
    <mergeCell ref="A23:B23"/>
    <mergeCell ref="A49:B49"/>
  </mergeCells>
  <conditionalFormatting sqref="F3:F10 F12:F19 F21:F23 F25:F29 F34:F35 F37:F42 F46:F47 F51:F58 F60:F61 F63:F65 F67:F71 F73:F79 F81:F92 F94:F101 F103:F107 F109:F116 F118:F119 F121:F138 F140:F141 F143:F148 F150:F173 F175:F177 F179:F180 F182:F183 F185:F188 F190:F191 F193:F194 F196:F197 F199:F200 F31 F49">
    <cfRule type="cellIs" dxfId="174" priority="171" operator="between">
      <formula>0</formula>
      <formula>0.3999</formula>
    </cfRule>
    <cfRule type="cellIs" dxfId="173" priority="172" operator="between">
      <formula>0.4</formula>
      <formula>0.5949</formula>
    </cfRule>
    <cfRule type="cellIs" dxfId="172" priority="173" operator="between">
      <formula>0.595</formula>
      <formula>0.6949</formula>
    </cfRule>
    <cfRule type="cellIs" dxfId="171" priority="174" operator="between">
      <formula>0.695</formula>
      <formula>0.7949</formula>
    </cfRule>
    <cfRule type="cellIs" dxfId="170" priority="175" operator="between">
      <formula>0.795</formula>
      <formula>1</formula>
    </cfRule>
  </conditionalFormatting>
  <conditionalFormatting sqref="F11">
    <cfRule type="cellIs" dxfId="169" priority="166" operator="between">
      <formula>0</formula>
      <formula>0.3999</formula>
    </cfRule>
    <cfRule type="cellIs" dxfId="168" priority="167" operator="between">
      <formula>0.4</formula>
      <formula>0.59</formula>
    </cfRule>
    <cfRule type="cellIs" dxfId="167" priority="168" operator="between">
      <formula>0.595</formula>
      <formula>0.69</formula>
    </cfRule>
    <cfRule type="cellIs" dxfId="166" priority="169" operator="between">
      <formula>0.695</formula>
      <formula>0.7949</formula>
    </cfRule>
    <cfRule type="cellIs" dxfId="165" priority="170" operator="between">
      <formula>0.795</formula>
      <formula>1</formula>
    </cfRule>
  </conditionalFormatting>
  <conditionalFormatting sqref="F20">
    <cfRule type="cellIs" dxfId="164" priority="161" operator="between">
      <formula>0</formula>
      <formula>0.3999</formula>
    </cfRule>
    <cfRule type="cellIs" dxfId="163" priority="162" operator="between">
      <formula>0.4</formula>
      <formula>0.59</formula>
    </cfRule>
    <cfRule type="cellIs" dxfId="162" priority="163" operator="between">
      <formula>0.595</formula>
      <formula>0.69</formula>
    </cfRule>
    <cfRule type="cellIs" dxfId="161" priority="164" operator="between">
      <formula>0.695</formula>
      <formula>0.7949</formula>
    </cfRule>
    <cfRule type="cellIs" dxfId="160" priority="165" operator="between">
      <formula>0.795</formula>
      <formula>1</formula>
    </cfRule>
  </conditionalFormatting>
  <conditionalFormatting sqref="F24">
    <cfRule type="cellIs" dxfId="159" priority="156" operator="between">
      <formula>0</formula>
      <formula>0.3999</formula>
    </cfRule>
    <cfRule type="cellIs" dxfId="158" priority="157" operator="between">
      <formula>0.4</formula>
      <formula>0.59</formula>
    </cfRule>
    <cfRule type="cellIs" dxfId="157" priority="158" operator="between">
      <formula>0.595</formula>
      <formula>0.69</formula>
    </cfRule>
    <cfRule type="cellIs" dxfId="156" priority="159" operator="between">
      <formula>0.695</formula>
      <formula>0.7949</formula>
    </cfRule>
    <cfRule type="cellIs" dxfId="155" priority="160" operator="between">
      <formula>0.795</formula>
      <formula>1</formula>
    </cfRule>
  </conditionalFormatting>
  <conditionalFormatting sqref="F33">
    <cfRule type="cellIs" dxfId="154" priority="151" operator="between">
      <formula>0</formula>
      <formula>0.3999</formula>
    </cfRule>
    <cfRule type="cellIs" dxfId="153" priority="152" operator="between">
      <formula>0.4</formula>
      <formula>0.59</formula>
    </cfRule>
    <cfRule type="cellIs" dxfId="152" priority="153" operator="between">
      <formula>0.595</formula>
      <formula>0.69</formula>
    </cfRule>
    <cfRule type="cellIs" dxfId="151" priority="154" operator="between">
      <formula>0.695</formula>
      <formula>0.7949</formula>
    </cfRule>
    <cfRule type="cellIs" dxfId="150" priority="155" operator="between">
      <formula>0.795</formula>
      <formula>1</formula>
    </cfRule>
  </conditionalFormatting>
  <conditionalFormatting sqref="F36">
    <cfRule type="cellIs" dxfId="149" priority="146" operator="between">
      <formula>0</formula>
      <formula>0.3999</formula>
    </cfRule>
    <cfRule type="cellIs" dxfId="148" priority="147" operator="between">
      <formula>0.4</formula>
      <formula>0.59</formula>
    </cfRule>
    <cfRule type="cellIs" dxfId="147" priority="148" operator="between">
      <formula>0.595</formula>
      <formula>0.69</formula>
    </cfRule>
    <cfRule type="cellIs" dxfId="146" priority="149" operator="between">
      <formula>0.695</formula>
      <formula>0.7949</formula>
    </cfRule>
    <cfRule type="cellIs" dxfId="145" priority="150" operator="between">
      <formula>0.795</formula>
      <formula>1</formula>
    </cfRule>
  </conditionalFormatting>
  <conditionalFormatting sqref="F45">
    <cfRule type="cellIs" dxfId="144" priority="141" operator="between">
      <formula>0</formula>
      <formula>0.3999</formula>
    </cfRule>
    <cfRule type="cellIs" dxfId="143" priority="142" operator="between">
      <formula>0.4</formula>
      <formula>0.59</formula>
    </cfRule>
    <cfRule type="cellIs" dxfId="142" priority="143" operator="between">
      <formula>0.595</formula>
      <formula>0.69</formula>
    </cfRule>
    <cfRule type="cellIs" dxfId="141" priority="144" operator="between">
      <formula>0.695</formula>
      <formula>0.7949</formula>
    </cfRule>
    <cfRule type="cellIs" dxfId="140" priority="145" operator="between">
      <formula>0.795</formula>
      <formula>1</formula>
    </cfRule>
  </conditionalFormatting>
  <conditionalFormatting sqref="F50">
    <cfRule type="cellIs" dxfId="139" priority="136" operator="between">
      <formula>0</formula>
      <formula>0.3999</formula>
    </cfRule>
    <cfRule type="cellIs" dxfId="138" priority="137" operator="between">
      <formula>0.4</formula>
      <formula>0.59</formula>
    </cfRule>
    <cfRule type="cellIs" dxfId="137" priority="138" operator="between">
      <formula>0.595</formula>
      <formula>0.69</formula>
    </cfRule>
    <cfRule type="cellIs" dxfId="136" priority="139" operator="between">
      <formula>0.695</formula>
      <formula>0.7949</formula>
    </cfRule>
    <cfRule type="cellIs" dxfId="135" priority="140" operator="between">
      <formula>0.795</formula>
      <formula>1</formula>
    </cfRule>
  </conditionalFormatting>
  <conditionalFormatting sqref="F59">
    <cfRule type="cellIs" dxfId="134" priority="131" operator="between">
      <formula>0</formula>
      <formula>0.3999</formula>
    </cfRule>
    <cfRule type="cellIs" dxfId="133" priority="132" operator="between">
      <formula>0.4</formula>
      <formula>0.59</formula>
    </cfRule>
    <cfRule type="cellIs" dxfId="132" priority="133" operator="between">
      <formula>0.595</formula>
      <formula>0.69</formula>
    </cfRule>
    <cfRule type="cellIs" dxfId="131" priority="134" operator="between">
      <formula>0.695</formula>
      <formula>0.7949</formula>
    </cfRule>
    <cfRule type="cellIs" dxfId="130" priority="135" operator="between">
      <formula>0.795</formula>
      <formula>1</formula>
    </cfRule>
  </conditionalFormatting>
  <conditionalFormatting sqref="F62">
    <cfRule type="cellIs" dxfId="129" priority="126" operator="between">
      <formula>0</formula>
      <formula>0.3999</formula>
    </cfRule>
    <cfRule type="cellIs" dxfId="128" priority="127" operator="between">
      <formula>0.4</formula>
      <formula>0.59</formula>
    </cfRule>
    <cfRule type="cellIs" dxfId="127" priority="128" operator="between">
      <formula>0.595</formula>
      <formula>0.69</formula>
    </cfRule>
    <cfRule type="cellIs" dxfId="126" priority="129" operator="between">
      <formula>0.695</formula>
      <formula>0.7949</formula>
    </cfRule>
    <cfRule type="cellIs" dxfId="125" priority="130" operator="between">
      <formula>0.795</formula>
      <formula>1</formula>
    </cfRule>
  </conditionalFormatting>
  <conditionalFormatting sqref="F66">
    <cfRule type="cellIs" dxfId="124" priority="121" operator="between">
      <formula>0</formula>
      <formula>0.3999</formula>
    </cfRule>
    <cfRule type="cellIs" dxfId="123" priority="122" operator="between">
      <formula>0.4</formula>
      <formula>0.59</formula>
    </cfRule>
    <cfRule type="cellIs" dxfId="122" priority="123" operator="between">
      <formula>0.595</formula>
      <formula>0.69</formula>
    </cfRule>
    <cfRule type="cellIs" dxfId="121" priority="124" operator="between">
      <formula>0.695</formula>
      <formula>0.7949</formula>
    </cfRule>
    <cfRule type="cellIs" dxfId="120" priority="125" operator="between">
      <formula>0.795</formula>
      <formula>1</formula>
    </cfRule>
  </conditionalFormatting>
  <conditionalFormatting sqref="F72">
    <cfRule type="cellIs" dxfId="119" priority="116" operator="between">
      <formula>0</formula>
      <formula>0.3999</formula>
    </cfRule>
    <cfRule type="cellIs" dxfId="118" priority="117" operator="between">
      <formula>0.4</formula>
      <formula>0.59</formula>
    </cfRule>
    <cfRule type="cellIs" dxfId="117" priority="118" operator="between">
      <formula>0.595</formula>
      <formula>0.69</formula>
    </cfRule>
    <cfRule type="cellIs" dxfId="116" priority="119" operator="between">
      <formula>0.695</formula>
      <formula>0.7949</formula>
    </cfRule>
    <cfRule type="cellIs" dxfId="115" priority="120" operator="between">
      <formula>0.795</formula>
      <formula>1</formula>
    </cfRule>
  </conditionalFormatting>
  <conditionalFormatting sqref="F80">
    <cfRule type="cellIs" dxfId="114" priority="111" operator="between">
      <formula>0</formula>
      <formula>0.3999</formula>
    </cfRule>
    <cfRule type="cellIs" dxfId="113" priority="112" operator="between">
      <formula>0.4</formula>
      <formula>0.59</formula>
    </cfRule>
    <cfRule type="cellIs" dxfId="112" priority="113" operator="between">
      <formula>0.595</formula>
      <formula>0.69</formula>
    </cfRule>
    <cfRule type="cellIs" dxfId="111" priority="114" operator="between">
      <formula>0.695</formula>
      <formula>0.7949</formula>
    </cfRule>
    <cfRule type="cellIs" dxfId="110" priority="115" operator="between">
      <formula>0.795</formula>
      <formula>1</formula>
    </cfRule>
  </conditionalFormatting>
  <conditionalFormatting sqref="F93">
    <cfRule type="cellIs" dxfId="109" priority="106" operator="between">
      <formula>0</formula>
      <formula>0.3999</formula>
    </cfRule>
    <cfRule type="cellIs" dxfId="108" priority="107" operator="between">
      <formula>0.4</formula>
      <formula>0.59</formula>
    </cfRule>
    <cfRule type="cellIs" dxfId="107" priority="108" operator="between">
      <formula>0.595</formula>
      <formula>0.69</formula>
    </cfRule>
    <cfRule type="cellIs" dxfId="106" priority="109" operator="between">
      <formula>0.695</formula>
      <formula>0.7949</formula>
    </cfRule>
    <cfRule type="cellIs" dxfId="105" priority="110" operator="between">
      <formula>0.795</formula>
      <formula>1</formula>
    </cfRule>
  </conditionalFormatting>
  <conditionalFormatting sqref="F102">
    <cfRule type="cellIs" dxfId="104" priority="101" operator="between">
      <formula>0</formula>
      <formula>0.3999</formula>
    </cfRule>
    <cfRule type="cellIs" dxfId="103" priority="102" operator="between">
      <formula>0.4</formula>
      <formula>0.59</formula>
    </cfRule>
    <cfRule type="cellIs" dxfId="102" priority="103" operator="between">
      <formula>0.595</formula>
      <formula>0.69</formula>
    </cfRule>
    <cfRule type="cellIs" dxfId="101" priority="104" operator="between">
      <formula>0.695</formula>
      <formula>0.7949</formula>
    </cfRule>
    <cfRule type="cellIs" dxfId="100" priority="105" operator="between">
      <formula>0.795</formula>
      <formula>1</formula>
    </cfRule>
  </conditionalFormatting>
  <conditionalFormatting sqref="F108">
    <cfRule type="cellIs" dxfId="99" priority="96" operator="between">
      <formula>0</formula>
      <formula>0.3999</formula>
    </cfRule>
    <cfRule type="cellIs" dxfId="98" priority="97" operator="between">
      <formula>0.4</formula>
      <formula>0.59</formula>
    </cfRule>
    <cfRule type="cellIs" dxfId="97" priority="98" operator="between">
      <formula>0.595</formula>
      <formula>0.69</formula>
    </cfRule>
    <cfRule type="cellIs" dxfId="96" priority="99" operator="between">
      <formula>0.695</formula>
      <formula>0.7949</formula>
    </cfRule>
    <cfRule type="cellIs" dxfId="95" priority="100" operator="between">
      <formula>0.795</formula>
      <formula>1</formula>
    </cfRule>
  </conditionalFormatting>
  <conditionalFormatting sqref="F117">
    <cfRule type="cellIs" dxfId="94" priority="91" operator="between">
      <formula>0</formula>
      <formula>0.3999</formula>
    </cfRule>
    <cfRule type="cellIs" dxfId="93" priority="92" operator="between">
      <formula>0.4</formula>
      <formula>0.59</formula>
    </cfRule>
    <cfRule type="cellIs" dxfId="92" priority="93" operator="between">
      <formula>0.595</formula>
      <formula>0.69</formula>
    </cfRule>
    <cfRule type="cellIs" dxfId="91" priority="94" operator="between">
      <formula>0.695</formula>
      <formula>0.7949</formula>
    </cfRule>
    <cfRule type="cellIs" dxfId="90" priority="95" operator="between">
      <formula>0.795</formula>
      <formula>1</formula>
    </cfRule>
  </conditionalFormatting>
  <conditionalFormatting sqref="F120">
    <cfRule type="cellIs" dxfId="89" priority="86" operator="between">
      <formula>0</formula>
      <formula>0.3999</formula>
    </cfRule>
    <cfRule type="cellIs" dxfId="88" priority="87" operator="between">
      <formula>0.4</formula>
      <formula>0.59</formula>
    </cfRule>
    <cfRule type="cellIs" dxfId="87" priority="88" operator="between">
      <formula>0.595</formula>
      <formula>0.69</formula>
    </cfRule>
    <cfRule type="cellIs" dxfId="86" priority="89" operator="between">
      <formula>0.695</formula>
      <formula>0.7949</formula>
    </cfRule>
    <cfRule type="cellIs" dxfId="85" priority="90" operator="between">
      <formula>0.795</formula>
      <formula>1</formula>
    </cfRule>
  </conditionalFormatting>
  <conditionalFormatting sqref="F139">
    <cfRule type="cellIs" dxfId="84" priority="81" operator="between">
      <formula>0</formula>
      <formula>0.3999</formula>
    </cfRule>
    <cfRule type="cellIs" dxfId="83" priority="82" operator="between">
      <formula>0.4</formula>
      <formula>0.59</formula>
    </cfRule>
    <cfRule type="cellIs" dxfId="82" priority="83" operator="between">
      <formula>0.595</formula>
      <formula>0.69</formula>
    </cfRule>
    <cfRule type="cellIs" dxfId="81" priority="84" operator="between">
      <formula>0.695</formula>
      <formula>0.7949</formula>
    </cfRule>
    <cfRule type="cellIs" dxfId="80" priority="85" operator="between">
      <formula>0.795</formula>
      <formula>1</formula>
    </cfRule>
  </conditionalFormatting>
  <conditionalFormatting sqref="F142">
    <cfRule type="cellIs" dxfId="79" priority="76" operator="between">
      <formula>0</formula>
      <formula>0.3999</formula>
    </cfRule>
    <cfRule type="cellIs" dxfId="78" priority="77" operator="between">
      <formula>0.4</formula>
      <formula>0.59</formula>
    </cfRule>
    <cfRule type="cellIs" dxfId="77" priority="78" operator="between">
      <formula>0.595</formula>
      <formula>0.69</formula>
    </cfRule>
    <cfRule type="cellIs" dxfId="76" priority="79" operator="between">
      <formula>0.695</formula>
      <formula>0.7949</formula>
    </cfRule>
    <cfRule type="cellIs" dxfId="75" priority="80" operator="between">
      <formula>0.795</formula>
      <formula>1</formula>
    </cfRule>
  </conditionalFormatting>
  <conditionalFormatting sqref="F149">
    <cfRule type="cellIs" dxfId="74" priority="71" operator="between">
      <formula>0</formula>
      <formula>0.3999</formula>
    </cfRule>
    <cfRule type="cellIs" dxfId="73" priority="72" operator="between">
      <formula>0.4</formula>
      <formula>0.59</formula>
    </cfRule>
    <cfRule type="cellIs" dxfId="72" priority="73" operator="between">
      <formula>0.595</formula>
      <formula>0.69</formula>
    </cfRule>
    <cfRule type="cellIs" dxfId="71" priority="74" operator="between">
      <formula>0.695</formula>
      <formula>0.7949</formula>
    </cfRule>
    <cfRule type="cellIs" dxfId="70" priority="75" operator="between">
      <formula>0.795</formula>
      <formula>1</formula>
    </cfRule>
  </conditionalFormatting>
  <conditionalFormatting sqref="F174">
    <cfRule type="cellIs" dxfId="69" priority="66" operator="between">
      <formula>0</formula>
      <formula>0.3999</formula>
    </cfRule>
    <cfRule type="cellIs" dxfId="68" priority="67" operator="between">
      <formula>0.4</formula>
      <formula>0.59</formula>
    </cfRule>
    <cfRule type="cellIs" dxfId="67" priority="68" operator="between">
      <formula>0.595</formula>
      <formula>0.69</formula>
    </cfRule>
    <cfRule type="cellIs" dxfId="66" priority="69" operator="between">
      <formula>0.695</formula>
      <formula>0.7949</formula>
    </cfRule>
    <cfRule type="cellIs" dxfId="65" priority="70" operator="between">
      <formula>0.795</formula>
      <formula>1</formula>
    </cfRule>
  </conditionalFormatting>
  <conditionalFormatting sqref="F178">
    <cfRule type="cellIs" dxfId="64" priority="61" operator="between">
      <formula>0</formula>
      <formula>0.3999</formula>
    </cfRule>
    <cfRule type="cellIs" dxfId="63" priority="62" operator="between">
      <formula>0.4</formula>
      <formula>0.59</formula>
    </cfRule>
    <cfRule type="cellIs" dxfId="62" priority="63" operator="between">
      <formula>0.595</formula>
      <formula>0.69</formula>
    </cfRule>
    <cfRule type="cellIs" dxfId="61" priority="64" operator="between">
      <formula>0.695</formula>
      <formula>0.7949</formula>
    </cfRule>
    <cfRule type="cellIs" dxfId="60" priority="65" operator="between">
      <formula>0.795</formula>
      <formula>1</formula>
    </cfRule>
  </conditionalFormatting>
  <conditionalFormatting sqref="F181">
    <cfRule type="cellIs" dxfId="59" priority="56" operator="between">
      <formula>0</formula>
      <formula>0.3999</formula>
    </cfRule>
    <cfRule type="cellIs" dxfId="58" priority="57" operator="between">
      <formula>0.4</formula>
      <formula>0.59</formula>
    </cfRule>
    <cfRule type="cellIs" dxfId="57" priority="58" operator="between">
      <formula>0.595</formula>
      <formula>0.69</formula>
    </cfRule>
    <cfRule type="cellIs" dxfId="56" priority="59" operator="between">
      <formula>0.695</formula>
      <formula>0.7949</formula>
    </cfRule>
    <cfRule type="cellIs" dxfId="55" priority="60" operator="between">
      <formula>0.795</formula>
      <formula>1</formula>
    </cfRule>
  </conditionalFormatting>
  <conditionalFormatting sqref="F184">
    <cfRule type="cellIs" dxfId="54" priority="51" operator="between">
      <formula>0</formula>
      <formula>0.3999</formula>
    </cfRule>
    <cfRule type="cellIs" dxfId="53" priority="52" operator="between">
      <formula>0.4</formula>
      <formula>0.59</formula>
    </cfRule>
    <cfRule type="cellIs" dxfId="52" priority="53" operator="between">
      <formula>0.595</formula>
      <formula>0.69</formula>
    </cfRule>
    <cfRule type="cellIs" dxfId="51" priority="54" operator="between">
      <formula>0.695</formula>
      <formula>0.7949</formula>
    </cfRule>
    <cfRule type="cellIs" dxfId="50" priority="55" operator="between">
      <formula>0.795</formula>
      <formula>1</formula>
    </cfRule>
  </conditionalFormatting>
  <conditionalFormatting sqref="F189">
    <cfRule type="cellIs" dxfId="49" priority="46" operator="between">
      <formula>0</formula>
      <formula>0.3999</formula>
    </cfRule>
    <cfRule type="cellIs" dxfId="48" priority="47" operator="between">
      <formula>0.4</formula>
      <formula>0.59</formula>
    </cfRule>
    <cfRule type="cellIs" dxfId="47" priority="48" operator="between">
      <formula>0.595</formula>
      <formula>0.69</formula>
    </cfRule>
    <cfRule type="cellIs" dxfId="46" priority="49" operator="between">
      <formula>0.695</formula>
      <formula>0.7949</formula>
    </cfRule>
    <cfRule type="cellIs" dxfId="45" priority="50" operator="between">
      <formula>0.795</formula>
      <formula>1</formula>
    </cfRule>
  </conditionalFormatting>
  <conditionalFormatting sqref="F192">
    <cfRule type="cellIs" dxfId="44" priority="41" operator="between">
      <formula>0</formula>
      <formula>0.3999</formula>
    </cfRule>
    <cfRule type="cellIs" dxfId="43" priority="42" operator="between">
      <formula>0.4</formula>
      <formula>0.59</formula>
    </cfRule>
    <cfRule type="cellIs" dxfId="42" priority="43" operator="between">
      <formula>0.595</formula>
      <formula>0.69</formula>
    </cfRule>
    <cfRule type="cellIs" dxfId="41" priority="44" operator="between">
      <formula>0.695</formula>
      <formula>0.7949</formula>
    </cfRule>
    <cfRule type="cellIs" dxfId="40" priority="45" operator="between">
      <formula>0.795</formula>
      <formula>1</formula>
    </cfRule>
  </conditionalFormatting>
  <conditionalFormatting sqref="F195">
    <cfRule type="cellIs" dxfId="39" priority="36" operator="between">
      <formula>0</formula>
      <formula>0.3999</formula>
    </cfRule>
    <cfRule type="cellIs" dxfId="38" priority="37" operator="between">
      <formula>0.4</formula>
      <formula>0.59</formula>
    </cfRule>
    <cfRule type="cellIs" dxfId="37" priority="38" operator="between">
      <formula>0.595</formula>
      <formula>0.69</formula>
    </cfRule>
    <cfRule type="cellIs" dxfId="36" priority="39" operator="between">
      <formula>0.695</formula>
      <formula>0.7949</formula>
    </cfRule>
    <cfRule type="cellIs" dxfId="35" priority="40" operator="between">
      <formula>0.795</formula>
      <formula>1</formula>
    </cfRule>
  </conditionalFormatting>
  <conditionalFormatting sqref="F198">
    <cfRule type="cellIs" dxfId="34" priority="31" operator="between">
      <formula>0</formula>
      <formula>0.3999</formula>
    </cfRule>
    <cfRule type="cellIs" dxfId="33" priority="32" operator="between">
      <formula>0.4</formula>
      <formula>0.59</formula>
    </cfRule>
    <cfRule type="cellIs" dxfId="32" priority="33" operator="between">
      <formula>0.595</formula>
      <formula>0.69</formula>
    </cfRule>
    <cfRule type="cellIs" dxfId="31" priority="34" operator="between">
      <formula>0.695</formula>
      <formula>0.7949</formula>
    </cfRule>
    <cfRule type="cellIs" dxfId="30" priority="35" operator="between">
      <formula>0.795</formula>
      <formula>1</formula>
    </cfRule>
  </conditionalFormatting>
  <conditionalFormatting sqref="F30">
    <cfRule type="cellIs" dxfId="29" priority="26" operator="between">
      <formula>0</formula>
      <formula>0.3999</formula>
    </cfRule>
    <cfRule type="cellIs" dxfId="28" priority="27" operator="between">
      <formula>0.4</formula>
      <formula>0.5949</formula>
    </cfRule>
    <cfRule type="cellIs" dxfId="27" priority="28" operator="between">
      <formula>0.595</formula>
      <formula>0.6949</formula>
    </cfRule>
    <cfRule type="cellIs" dxfId="26" priority="29" operator="between">
      <formula>0.695</formula>
      <formula>0.7949</formula>
    </cfRule>
    <cfRule type="cellIs" dxfId="25" priority="30" operator="between">
      <formula>0.795</formula>
      <formula>1</formula>
    </cfRule>
  </conditionalFormatting>
  <conditionalFormatting sqref="F32">
    <cfRule type="cellIs" dxfId="24" priority="21" operator="between">
      <formula>0</formula>
      <formula>0.3999</formula>
    </cfRule>
    <cfRule type="cellIs" dxfId="23" priority="22" operator="between">
      <formula>0.4</formula>
      <formula>0.5949</formula>
    </cfRule>
    <cfRule type="cellIs" dxfId="22" priority="23" operator="between">
      <formula>0.595</formula>
      <formula>0.6949</formula>
    </cfRule>
    <cfRule type="cellIs" dxfId="21" priority="24" operator="between">
      <formula>0.695</formula>
      <formula>0.7949</formula>
    </cfRule>
    <cfRule type="cellIs" dxfId="20" priority="25" operator="between">
      <formula>0.795</formula>
      <formula>1</formula>
    </cfRule>
  </conditionalFormatting>
  <conditionalFormatting sqref="F43:F44">
    <cfRule type="cellIs" dxfId="19" priority="16" operator="between">
      <formula>0</formula>
      <formula>0.3999</formula>
    </cfRule>
    <cfRule type="cellIs" dxfId="18" priority="17" operator="between">
      <formula>0.4</formula>
      <formula>0.5949</formula>
    </cfRule>
    <cfRule type="cellIs" dxfId="17" priority="18" operator="between">
      <formula>0.595</formula>
      <formula>0.6949</formula>
    </cfRule>
    <cfRule type="cellIs" dxfId="16" priority="19" operator="between">
      <formula>0.695</formula>
      <formula>0.7949</formula>
    </cfRule>
    <cfRule type="cellIs" dxfId="15" priority="20" operator="between">
      <formula>0.795</formula>
      <formula>1</formula>
    </cfRule>
  </conditionalFormatting>
  <conditionalFormatting sqref="F48">
    <cfRule type="cellIs" dxfId="14" priority="11" operator="between">
      <formula>0</formula>
      <formula>0.3999</formula>
    </cfRule>
    <cfRule type="cellIs" dxfId="13" priority="12" operator="between">
      <formula>0.4</formula>
      <formula>0.5949</formula>
    </cfRule>
    <cfRule type="cellIs" dxfId="12" priority="13" operator="between">
      <formula>0.595</formula>
      <formula>0.6949</formula>
    </cfRule>
    <cfRule type="cellIs" dxfId="11" priority="14" operator="between">
      <formula>0.695</formula>
      <formula>0.7949</formula>
    </cfRule>
    <cfRule type="cellIs" dxfId="10" priority="15" operator="between">
      <formula>0.795</formula>
      <formula>1</formula>
    </cfRule>
  </conditionalFormatting>
  <conditionalFormatting sqref="H3">
    <cfRule type="cellIs" dxfId="9" priority="6" operator="between">
      <formula>0</formula>
      <formula>0.3999</formula>
    </cfRule>
    <cfRule type="cellIs" dxfId="8" priority="7" operator="between">
      <formula>0.4</formula>
      <formula>0.5949</formula>
    </cfRule>
    <cfRule type="cellIs" dxfId="7" priority="8" operator="between">
      <formula>0.595</formula>
      <formula>0.6949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H4:H200">
    <cfRule type="cellIs" dxfId="4" priority="1" operator="between">
      <formula>0</formula>
      <formula>0.3999</formula>
    </cfRule>
    <cfRule type="cellIs" dxfId="3" priority="2" operator="between">
      <formula>0.4</formula>
      <formula>0.5949</formula>
    </cfRule>
    <cfRule type="cellIs" dxfId="2" priority="3" operator="between">
      <formula>0.595</formula>
      <formula>0.6949</formula>
    </cfRule>
    <cfRule type="cellIs" dxfId="1" priority="4" operator="between">
      <formula>0.695</formula>
      <formula>0.7949</formula>
    </cfRule>
    <cfRule type="cellIs" dxfId="0" priority="5" operator="between">
      <formula>0.795</formula>
      <formula>1</formula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2023-01-31T20:15:30Z</dcterms:created>
  <dcterms:modified xsi:type="dcterms:W3CDTF">2023-01-31T20:40:09Z</dcterms:modified>
</cp:coreProperties>
</file>