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eguimiento-Actores\"/>
    </mc:Choice>
  </mc:AlternateContent>
  <bookViews>
    <workbookView xWindow="0" yWindow="0" windowWidth="20490" windowHeight="7305" firstSheet="1" activeTab="6"/>
  </bookViews>
  <sheets>
    <sheet name="Matriz Seguimiento" sheetId="2" r:id="rId1"/>
    <sheet name="GRAFICOS" sheetId="4" r:id="rId2"/>
    <sheet name="Hoja1" sheetId="10" r:id="rId3"/>
    <sheet name="Eje Estrategico 1" sheetId="5" r:id="rId4"/>
    <sheet name="Eje Estrategico 2 " sheetId="6" r:id="rId5"/>
    <sheet name="Eje Estrategico 3" sheetId="7" r:id="rId6"/>
    <sheet name="Eje Estrategico 4 " sheetId="8" r:id="rId7"/>
    <sheet name="Eje Estrategico 5" sheetId="9" r:id="rId8"/>
  </sheets>
  <externalReferences>
    <externalReference r:id="rId9"/>
  </externalReferences>
  <definedNames>
    <definedName name="_xlnm._FilterDatabase" localSheetId="3" hidden="1">'Eje Estrategico 1'!$A$4:$Z$7</definedName>
    <definedName name="_xlnm._FilterDatabase" localSheetId="4" hidden="1">'Eje Estrategico 2 '!$A$4:$Z$15</definedName>
    <definedName name="_xlnm._FilterDatabase" localSheetId="5" hidden="1">'Eje Estrategico 3'!$A$4:$Z$11</definedName>
    <definedName name="_xlnm._FilterDatabase" localSheetId="6" hidden="1">'Eje Estrategico 4 '!$A$4:$Z$18</definedName>
    <definedName name="_xlnm._FilterDatabase" localSheetId="7" hidden="1">'Eje Estrategico 5'!$A$4:$Z$9</definedName>
    <definedName name="_xlnm._FilterDatabase" localSheetId="0" hidden="1">'Matriz Seguimiento'!$A$4:$AH$43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4" l="1"/>
  <c r="N4" i="4"/>
  <c r="N3" i="4"/>
  <c r="N18" i="8" l="1"/>
  <c r="N17" i="8"/>
  <c r="N16" i="8"/>
  <c r="N15" i="8"/>
  <c r="N14" i="8"/>
  <c r="N13" i="8"/>
  <c r="N12" i="8"/>
  <c r="N11" i="8"/>
  <c r="N10" i="8"/>
  <c r="N9" i="8"/>
  <c r="N8" i="8"/>
  <c r="N7" i="8"/>
  <c r="N6" i="8"/>
  <c r="N5" i="8"/>
  <c r="R6" i="8"/>
  <c r="N11" i="7"/>
  <c r="N10" i="7"/>
  <c r="N9" i="7"/>
  <c r="N8" i="7"/>
  <c r="N7" i="7"/>
  <c r="N5" i="7"/>
  <c r="N15" i="6"/>
  <c r="N14" i="6"/>
  <c r="N13" i="6"/>
  <c r="N12" i="6"/>
  <c r="N11" i="6"/>
  <c r="N10" i="6"/>
  <c r="N9" i="6"/>
  <c r="N8" i="6"/>
  <c r="N7" i="6"/>
  <c r="N5" i="6"/>
  <c r="AB11" i="2" l="1"/>
  <c r="AB31" i="2"/>
  <c r="AB18" i="2"/>
  <c r="AB10" i="2" l="1"/>
  <c r="AB12" i="2" l="1"/>
  <c r="W6" i="2" l="1"/>
  <c r="W8" i="2"/>
  <c r="W9" i="2"/>
  <c r="W11" i="2"/>
  <c r="W12" i="2"/>
  <c r="W13" i="2"/>
  <c r="W14" i="2"/>
  <c r="W15" i="2"/>
  <c r="W16" i="2"/>
  <c r="W17" i="2"/>
  <c r="W18" i="2"/>
  <c r="W19" i="2"/>
  <c r="W21" i="2"/>
  <c r="W22" i="2"/>
  <c r="W23" i="2"/>
  <c r="W24" i="2"/>
  <c r="W28" i="2"/>
  <c r="W29" i="2"/>
  <c r="W30" i="2"/>
  <c r="W31" i="2"/>
  <c r="W32" i="2"/>
  <c r="W33" i="2"/>
  <c r="W34" i="2"/>
  <c r="W35" i="2"/>
  <c r="W36" i="2"/>
  <c r="W37" i="2"/>
  <c r="W38" i="2"/>
  <c r="W39" i="2"/>
  <c r="W40" i="2"/>
  <c r="W41" i="2"/>
  <c r="W42" i="2"/>
  <c r="W43" i="2"/>
  <c r="W5" i="2"/>
  <c r="AB20" i="2" l="1"/>
  <c r="W20" i="2" s="1"/>
  <c r="AB26" i="2" l="1"/>
  <c r="W26" i="2" s="1"/>
  <c r="AB25" i="2"/>
  <c r="W25" i="2" s="1"/>
  <c r="N6" i="5" l="1"/>
  <c r="R12" i="8" l="1"/>
  <c r="R11" i="8"/>
  <c r="R9" i="8"/>
  <c r="R7" i="7"/>
  <c r="R15" i="6"/>
  <c r="R14" i="6"/>
  <c r="R9" i="6"/>
  <c r="R8" i="6"/>
  <c r="R7" i="6"/>
  <c r="R5" i="6"/>
  <c r="Y11" i="2"/>
  <c r="U17" i="2" l="1"/>
  <c r="Y20" i="2"/>
  <c r="Y32" i="2"/>
  <c r="Y31" i="2"/>
  <c r="Y29" i="2"/>
  <c r="Y26" i="2"/>
  <c r="Y17" i="2"/>
  <c r="Y16" i="2"/>
  <c r="Y10" i="2"/>
  <c r="Y9" i="2"/>
  <c r="Y7" i="2"/>
  <c r="AL7" i="7" l="1"/>
  <c r="AL6" i="7"/>
  <c r="AG7" i="9"/>
  <c r="AG6" i="9"/>
  <c r="AI8" i="7"/>
  <c r="AI7" i="7"/>
  <c r="AE9" i="5"/>
  <c r="AE8" i="5"/>
  <c r="AE7" i="5"/>
  <c r="N5" i="5"/>
  <c r="L14" i="2" l="1"/>
  <c r="L13" i="2"/>
  <c r="L12" i="2"/>
  <c r="L11" i="2"/>
  <c r="L10" i="2"/>
  <c r="L9" i="2"/>
  <c r="L8" i="2"/>
  <c r="L7" i="2"/>
  <c r="G9" i="10" l="1"/>
  <c r="F9" i="10"/>
  <c r="E9" i="10"/>
  <c r="D9" i="10"/>
  <c r="C9" i="10"/>
  <c r="H8" i="10"/>
  <c r="H7" i="10"/>
  <c r="H6" i="10"/>
  <c r="H5" i="10"/>
  <c r="H4" i="10"/>
  <c r="N8" i="4"/>
  <c r="H8" i="4"/>
  <c r="G8" i="4"/>
  <c r="F8" i="4"/>
  <c r="E8" i="4"/>
  <c r="D8" i="4"/>
  <c r="I7" i="4"/>
  <c r="I6" i="4"/>
  <c r="I5" i="4"/>
  <c r="I4" i="4"/>
  <c r="I3" i="4"/>
  <c r="N7" i="9"/>
  <c r="N6" i="9"/>
  <c r="N5" i="9"/>
  <c r="H9" i="10" l="1"/>
  <c r="I8" i="4"/>
  <c r="U34" i="2"/>
  <c r="U35" i="2"/>
  <c r="U36" i="2"/>
  <c r="U37" i="2"/>
  <c r="U38" i="2"/>
  <c r="U39" i="2"/>
  <c r="U40" i="2"/>
  <c r="U41" i="2"/>
  <c r="U29" i="2"/>
  <c r="U32" i="2" l="1"/>
  <c r="U25" i="2"/>
  <c r="AD7" i="9" l="1"/>
  <c r="AD6" i="9"/>
  <c r="AD9" i="6"/>
  <c r="AD8" i="6"/>
  <c r="AD7" i="6"/>
  <c r="AD6" i="6"/>
  <c r="AE4" i="6"/>
  <c r="K12" i="5"/>
  <c r="U7" i="2" l="1"/>
  <c r="U9" i="2"/>
  <c r="U10" i="2"/>
  <c r="U11" i="2"/>
  <c r="U12" i="2"/>
  <c r="U13" i="2"/>
  <c r="U14" i="2"/>
  <c r="U15" i="2"/>
  <c r="U16" i="2"/>
  <c r="U18" i="2"/>
  <c r="U20" i="2"/>
  <c r="U21" i="2"/>
  <c r="U22" i="2"/>
  <c r="U23" i="2"/>
  <c r="U24" i="2"/>
  <c r="U26" i="2"/>
  <c r="U27" i="2"/>
  <c r="U28" i="2"/>
  <c r="U30" i="2"/>
  <c r="U31" i="2"/>
  <c r="U33" i="2"/>
  <c r="U5" i="2"/>
</calcChain>
</file>

<file path=xl/sharedStrings.xml><?xml version="1.0" encoding="utf-8"?>
<sst xmlns="http://schemas.openxmlformats.org/spreadsheetml/2006/main" count="992" uniqueCount="374">
  <si>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</si>
  <si>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</si>
  <si>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</si>
  <si>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</si>
  <si>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</si>
  <si>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</si>
  <si>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</si>
  <si>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</si>
  <si>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</si>
  <si>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</si>
  <si>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</si>
  <si>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</si>
  <si>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</si>
  <si>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</si>
  <si>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</si>
  <si>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</si>
  <si>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</si>
  <si>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</si>
  <si>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</si>
  <si>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</si>
  <si>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</si>
  <si>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</si>
  <si>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</si>
  <si>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</si>
  <si>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</si>
  <si>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</si>
  <si>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</si>
  <si>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</si>
  <si>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</si>
  <si>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</si>
  <si>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</si>
  <si>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</si>
  <si>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</si>
  <si>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</si>
  <si>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</si>
  <si>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</si>
  <si>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</si>
  <si>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</si>
  <si>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</si>
  <si>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</si>
  <si>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</si>
  <si>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</si>
  <si>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</si>
  <si>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</si>
  <si>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</si>
  <si>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</si>
  <si>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</si>
  <si>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</si>
  <si>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</si>
  <si>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</si>
  <si>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</si>
  <si>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</si>
  <si>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</si>
  <si>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</si>
  <si>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</si>
  <si>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</si>
  <si>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</si>
  <si>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</si>
  <si>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</si>
  <si>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</si>
  <si>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</si>
  <si>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</si>
  <si>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</si>
  <si>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</si>
  <si>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</si>
  <si>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</si>
  <si>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</si>
  <si>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</si>
  <si>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</si>
  <si>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</si>
  <si>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</si>
  <si>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</si>
  <si>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</si>
  <si>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</si>
  <si>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</si>
  <si>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</si>
  <si>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</si>
  <si>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</si>
  <si>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</si>
  <si>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</si>
  <si>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</si>
  <si>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</si>
  <si>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</si>
  <si>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</si>
  <si>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</si>
  <si>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</si>
  <si>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</si>
  <si>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</si>
  <si>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</si>
  <si>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</si>
  <si>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</si>
  <si>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</si>
  <si>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</si>
  <si>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</si>
  <si>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</si>
  <si>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</si>
  <si>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</si>
  <si>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</si>
  <si>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</si>
  <si>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</si>
  <si>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</si>
  <si>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</si>
  <si>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</si>
  <si>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</si>
  <si>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</si>
  <si>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</si>
  <si>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</si>
  <si>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</si>
  <si>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</si>
  <si>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</si>
  <si>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</si>
  <si>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</si>
  <si>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</si>
  <si>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</si>
  <si>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</si>
  <si>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</si>
  <si>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</si>
  <si>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</si>
  <si>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</si>
  <si>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</si>
  <si>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</si>
  <si>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</si>
  <si>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</si>
  <si>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</si>
  <si>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</si>
  <si>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</si>
  <si>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</si>
  <si>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</si>
  <si>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</si>
  <si>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</si>
  <si>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</si>
  <si>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</si>
  <si>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</si>
  <si>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</si>
  <si>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</si>
  <si>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</si>
  <si>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</si>
  <si>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</si>
  <si>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</si>
  <si>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</si>
  <si>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</si>
  <si>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</si>
  <si>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</si>
  <si>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</si>
  <si>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</si>
  <si>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</si>
  <si>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</si>
  <si>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</si>
  <si>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</si>
  <si>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</si>
  <si>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</si>
  <si>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</si>
  <si>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</si>
  <si>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</si>
  <si>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</si>
  <si>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</si>
  <si>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</si>
  <si>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</si>
  <si>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</si>
  <si>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</si>
  <si>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</si>
  <si>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</si>
  <si>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</si>
  <si>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</si>
  <si>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</si>
  <si>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</si>
  <si>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</si>
  <si>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</si>
  <si>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</si>
  <si>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</si>
  <si>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</si>
  <si>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</si>
  <si>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</si>
  <si>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</si>
  <si>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</si>
  <si>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</si>
  <si>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</si>
  <si>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</si>
  <si>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</si>
  <si>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</si>
  <si>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</si>
  <si>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</si>
  <si>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</si>
  <si>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</si>
  <si>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</si>
  <si>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</si>
  <si>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</si>
  <si>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</si>
  <si>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</si>
  <si>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</si>
  <si>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</si>
  <si>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</si>
  <si>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</si>
  <si>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</si>
  <si>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</si>
  <si>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</si>
  <si>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</si>
  <si>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</si>
  <si>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</si>
  <si>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</si>
  <si>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</si>
  <si>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</si>
  <si>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</si>
  <si>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</si>
  <si>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</si>
  <si>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</si>
  <si>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</si>
  <si>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</si>
  <si>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</si>
  <si>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</si>
  <si>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</si>
  <si>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</si>
  <si>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</si>
  <si>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</si>
  <si>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</si>
  <si>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</si>
  <si>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</si>
  <si>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</si>
  <si>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</si>
  <si>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</si>
  <si>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Desarrollar dos (2) jornadas de asistencia técnica anuales por municipio.</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</si>
  <si>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</si>
  <si>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</si>
  <si>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</si>
  <si>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</si>
  <si>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</si>
  <si>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</si>
  <si>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</si>
  <si>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</si>
  <si>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</si>
  <si>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</si>
  <si>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</si>
  <si>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</si>
  <si>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</si>
  <si>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</si>
  <si>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</si>
  <si>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</si>
  <si>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METAS 2020</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</si>
  <si>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</si>
  <si>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</si>
  <si>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</si>
  <si>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</si>
  <si>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</si>
  <si>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</si>
  <si>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</si>
  <si>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</si>
  <si>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</si>
  <si>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indicador</t>
  </si>
  <si>
    <t>%del indicador</t>
  </si>
  <si>
    <t>Rojo de  0% a 39%</t>
  </si>
  <si>
    <t>Naranja 40% a 59%</t>
  </si>
  <si>
    <t>Verde claro 70% a 79%</t>
  </si>
  <si>
    <t>Verde  80% o mas</t>
  </si>
  <si>
    <t>Reconocimiento de la población sexualmente diversa</t>
  </si>
  <si>
    <t xml:space="preserve">eje estrategico 2 </t>
  </si>
  <si>
    <t>eje estrategico 4</t>
  </si>
  <si>
    <t>eje estrategico 5</t>
  </si>
  <si>
    <t>EJE 1</t>
  </si>
  <si>
    <t>EJE 3</t>
  </si>
  <si>
    <t>EJE 2</t>
  </si>
  <si>
    <t>EJE 4</t>
  </si>
  <si>
    <t>EJE 5</t>
  </si>
  <si>
    <t>CRITICO</t>
  </si>
  <si>
    <t>BAJO</t>
  </si>
  <si>
    <t>MEDIO</t>
  </si>
  <si>
    <t>SATISFACTORIO</t>
  </si>
  <si>
    <t>SOBRESALIENTE</t>
  </si>
  <si>
    <t>Eje 1</t>
  </si>
  <si>
    <t>Eje 2</t>
  </si>
  <si>
    <t>Eje 3</t>
  </si>
  <si>
    <t>Eje 4</t>
  </si>
  <si>
    <t>Eje 5</t>
  </si>
  <si>
    <t>LINEAS</t>
  </si>
  <si>
    <t>EJES ESTRATÉGICOS</t>
  </si>
  <si>
    <t>INDICADORES</t>
  </si>
  <si>
    <t>TOTAL</t>
  </si>
  <si>
    <t>TOTAL, INDICADORES</t>
  </si>
  <si>
    <t>RANGO</t>
  </si>
  <si>
    <t>CANTIDAD</t>
  </si>
  <si>
    <t>CRÍTICO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</si>
  <si>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t>
  </si>
  <si>
    <t>En el marco de la realización de mesas tecnicas con el sector salud se promociona con las EPS Medimás, Asmetsalud, Nueva EPS la garantía de la adecuación de los servicios en salud con perspectiva de Género</t>
  </si>
  <si>
    <t xml:space="preserve">Durante el primer trimestre de la vigencia 2021, Indeportes Quindio ha desarrollo en todos sus programas  un enfoque inclusivo sin importar su raza genero u orientacion sexual para el beneficio de toda la comunidad del deporte del Quindio
</t>
  </si>
  <si>
    <t>METAS 2021</t>
  </si>
  <si>
    <t>Línea estratégica</t>
  </si>
  <si>
    <t>Programa presupuestal</t>
  </si>
  <si>
    <t>Código del producto</t>
  </si>
  <si>
    <t>Producto</t>
  </si>
  <si>
    <t>Código del indicador de producto</t>
  </si>
  <si>
    <t>Nombre del indicador</t>
  </si>
  <si>
    <t>Meta del cuatrenio</t>
  </si>
  <si>
    <t>Plan Departamental de Desarrollo Tu y yo somos Quindío 2020-2023</t>
  </si>
  <si>
    <t>Fortalecimiento del buen gobierno para el respeto y garantía de los derechos humanos. "Quindío integrado y participativo"</t>
  </si>
  <si>
    <t>Implementar  la política  pública de diversidad sexual e identidad de género</t>
  </si>
  <si>
    <t>Política pública de diversidad sexual e identidad de género implementada.</t>
  </si>
  <si>
    <t>Servicio de promoción a la participación ciudadana</t>
  </si>
  <si>
    <t>Iniciativas para la promoción de la participación femenina en escenarios sociales y políticos implementada.</t>
  </si>
  <si>
    <t>Servicio de apoyo para la implementación de medidas en derechos humanos y derecho internacional humanitario</t>
  </si>
  <si>
    <t>Casa de la Mujer Empoderada implementada</t>
  </si>
  <si>
    <t xml:space="preserve">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</si>
  <si>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t xml:space="preserve">Actualización Plan de Acción Territorial de Victimas, el cual incluye acciones que garantizan los derechos de las victimas con orientación sexualmente diversa, ademas se brindo asistencia tecnica a los 12 municipios del Departamento con el fin de realizar la instalación y operación del Comité Municipal de Paz, asi como la participación dela población con orientación sexualmente diversa en estos espacios </t>
  </si>
  <si>
    <t xml:space="preserve">Se creo una mesa permanente de seguimiento de acuerdo a lo estipulado en el decreto 441, para el primer trimestre de 2021 se atendieron 2 casos de amenazas en contra de lideres y activistas de la población OSIGD del Departamento del Quindío </t>
  </si>
  <si>
    <t>Durante el periodo informado no se realizaron acciones orientadas al cumplimiento de este.</t>
  </si>
  <si>
    <t>Desde la Dirección de Desarrollo Humano y Familia se realizo una jornada de asistencia técnica para la inclusión del enfoque de diversidad sexual en instrumentos de planeación y gestión pública en el municipio de Pijao, ademas se implemento la ruta antidiscriminacion a poblacion sexualmente diversa en el municipio de Armenia.</t>
  </si>
  <si>
    <t>Desde la Dirección de Desarrollo Humano y Familia se realizo una jornada de asistencia técnica para la inclusión del enfoque de diversidad sexual en instrumentos de planeación y gestión pública en el municipio de Pijao</t>
  </si>
  <si>
    <t>Con la creación del consejo consultivo de diversidad sexual e identidad de género(Decreto 510/2020) y el correspondiente comité se dio cuplimiento al 100% de esta meta.</t>
  </si>
  <si>
    <t>eje estrategico 1</t>
  </si>
  <si>
    <t>eje estrategico 3</t>
  </si>
  <si>
    <t>85.71%</t>
  </si>
  <si>
    <t>14.29%</t>
  </si>
  <si>
    <t>META (FISICA) I TRIMESTRE 2021</t>
  </si>
  <si>
    <t>Los manuales de convivencia escolar de las instituciones educativas oficiales adscritas a la secretaría de educación departamental se encuentran actualizados de conformidad a la Ley 1620 de 2013</t>
  </si>
  <si>
    <t>Desde la Dirección de Desarrollo Humano y Familia se realizo una jornada de asistencia técnica para la capacidad de respuesta institucional al municipio de Pijao en el cual incluye el enfoque de diversidad sexual.</t>
  </si>
  <si>
    <t xml:space="preserve">En el marco del modelo de atención se realizó  1 apoyo en actividad  del Dia Internacional de la Visibilidad Trans con acciones de promoción  y prevención encaminada a la población LGTBI en el municipio de Salento, asi mismo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</si>
  <si>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N/A</t>
  </si>
  <si>
    <t>EJECUTADO PRIMER TRIMESTRE                                        ENERO-MARZO</t>
  </si>
  <si>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</si>
  <si>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POLÍTICA PÚBLICA DE DIVERSIDAD SEXUAL E IDENTIDAD DE GÉNERO 2019-2029  </t>
    </r>
    <r>
      <rPr>
        <b/>
        <i/>
        <sz val="36"/>
        <rFont val="Arial"/>
        <family val="2"/>
      </rPr>
      <t>QUINDÍO DIVERSO</t>
    </r>
  </si>
  <si>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</si>
  <si>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En el municipio de la </t>
    </r>
    <r>
      <rPr>
        <b/>
        <sz val="20"/>
        <rFont val="Calibri"/>
        <family val="2"/>
        <scheme val="minor"/>
      </rPr>
      <t>Tebaida,</t>
    </r>
    <r>
      <rPr>
        <sz val="20"/>
        <rFont val="Calibri"/>
        <family val="2"/>
        <scheme val="minor"/>
      </rPr>
      <t xml:space="preserve"> se solicito a la direccion de las TIC la publicacion de acuerdo 002 del 28 de febrero con la intencion de promocionar por redes sociales este mecanismos de participacion como espacio consultivo para lideres de la poblacion.</t>
    </r>
  </si>
  <si>
    <r>
      <t xml:space="preserve">En el municipio de la </t>
    </r>
    <r>
      <rPr>
        <b/>
        <sz val="20"/>
        <rFont val="Calibri"/>
        <family val="2"/>
        <scheme val="minor"/>
      </rPr>
      <t>Tebaida</t>
    </r>
    <r>
      <rPr>
        <sz val="20"/>
        <rFont val="Calibri"/>
        <family val="2"/>
        <scheme val="minor"/>
      </rPr>
      <t xml:space="preserve"> se realizaron 5 jornadas de afiliacion en el Municipio enfocado a todos los tipos poblacionales. En el Municipio de </t>
    </r>
    <r>
      <rPr>
        <b/>
        <sz val="20"/>
        <rFont val="Calibri"/>
        <family val="2"/>
        <scheme val="minor"/>
      </rPr>
      <t>Filandia</t>
    </r>
    <r>
      <rPr>
        <sz val="20"/>
        <rFont val="Calibri"/>
        <family val="2"/>
        <scheme val="minor"/>
      </rPr>
      <t xml:space="preserve"> los proyectos de subsidios para vivienda desde la Secrataría de Planeación Municipal se realizan de manera general para toda la población del municipio independiente de su orientación sexual o identidad de género.</t>
    </r>
  </si>
  <si>
    <r>
      <t>En la Universidad la</t>
    </r>
    <r>
      <rPr>
        <b/>
        <sz val="20"/>
        <rFont val="Calibri"/>
        <family val="2"/>
        <scheme val="minor"/>
      </rPr>
      <t xml:space="preserve"> Gran Colombia</t>
    </r>
    <r>
      <rPr>
        <sz val="20"/>
        <rFont val="Calibri"/>
        <family val="2"/>
        <scheme val="minor"/>
      </rPr>
      <t xml:space="preserve">, se llevo a cabo sensibilización a 454 estudiantes  sobre violencia de género. Por parte de la Universidad </t>
    </r>
    <r>
      <rPr>
        <b/>
        <sz val="20"/>
        <rFont val="Calibri"/>
        <family val="2"/>
        <scheme val="minor"/>
      </rPr>
      <t>EAM</t>
    </r>
    <r>
      <rPr>
        <sz val="20"/>
        <rFont val="Calibri"/>
        <family val="2"/>
        <scheme val="minor"/>
      </rPr>
      <t xml:space="preserve">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t>
    </r>
  </si>
  <si>
    <t xml:space="preserve">Desde la Secretaria del Interior, 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</si>
  <si>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r>
      <t xml:space="preserve">En el municipio de la </t>
    </r>
    <r>
      <rPr>
        <b/>
        <sz val="20"/>
        <rFont val="Calibri"/>
        <family val="2"/>
        <scheme val="minor"/>
      </rPr>
      <t>Tebaida,</t>
    </r>
    <r>
      <rPr>
        <sz val="20"/>
        <rFont val="Calibri"/>
        <family val="2"/>
        <scheme val="minor"/>
      </rPr>
      <t xml:space="preserve"> se realizaron mesas de trabajo con la secreataria de gobierno, direccion administrativa de salud y direccion administrativa de servicios sociales, con la intencion de articular y armonizar los planes de accion de los diferentes mecanismos de participacion.  En el Municipio de </t>
    </r>
    <r>
      <rPr>
        <b/>
        <sz val="20"/>
        <rFont val="Calibri"/>
        <family val="2"/>
        <scheme val="minor"/>
      </rPr>
      <t>Buenavista</t>
    </r>
    <r>
      <rPr>
        <sz val="20"/>
        <rFont val="Calibri"/>
        <family val="2"/>
        <scheme val="minor"/>
      </rPr>
      <t xml:space="preserve"> existen componenetes de diversidad de género en los planes de acción. Desde la </t>
    </r>
    <r>
      <rPr>
        <b/>
        <sz val="20"/>
        <rFont val="Calibri"/>
        <family val="2"/>
        <scheme val="minor"/>
      </rPr>
      <t xml:space="preserve">Secretaria del Interior </t>
    </r>
    <r>
      <rPr>
        <sz val="20"/>
        <rFont val="Calibri"/>
        <family val="2"/>
        <scheme val="minor"/>
      </rPr>
      <t>se elaboraron los Plan de acción Consejo Municipal de Paz en los municipios de Quimbaya, Pijao, Cordoba y Calarca.</t>
    </r>
  </si>
  <si>
    <t xml:space="preserve">Desde la Secretaria del Interior, se creo una mesa permanente de seguimiento de acuerdo a lo estipulado en el decreto 441, para el primer trimestre de 2021 se atendieron 2 casos de amenazas en contra de lideres y activistas de la población OSIGD del Departamento del Quindío </t>
  </si>
  <si>
    <r>
      <t xml:space="preserve">Desde la </t>
    </r>
    <r>
      <rPr>
        <b/>
        <sz val="20"/>
        <rFont val="Calibri"/>
        <family val="2"/>
        <scheme val="minor"/>
      </rPr>
      <t>Secretaria de Educación</t>
    </r>
    <r>
      <rPr>
        <sz val="20"/>
        <rFont val="Calibri"/>
        <family val="2"/>
        <scheme val="minor"/>
      </rPr>
      <t xml:space="preserve"> se han realizado formaciones a orientadores escolares en la solución de conflictos.</t>
    </r>
  </si>
  <si>
    <t xml:space="preserve">Se realizan asistencias técnicas con el ICBF y población LGTBI para la socialización de los eventos Conducta Suicida y Violencia Intrafamiliar. </t>
  </si>
  <si>
    <t xml:space="preserve"> Se ha trabajado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t>
  </si>
  <si>
    <r>
      <t>Desde la</t>
    </r>
    <r>
      <rPr>
        <b/>
        <sz val="20"/>
        <rFont val="Calibri"/>
        <family val="2"/>
        <scheme val="minor"/>
      </rPr>
      <t xml:space="preserve"> Secretaria de Salud</t>
    </r>
    <r>
      <rPr>
        <sz val="20"/>
        <rFont val="Calibri"/>
        <family val="2"/>
        <scheme val="minor"/>
      </rPr>
      <t xml:space="preserve"> y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t>
    </r>
  </si>
  <si>
    <r>
      <t xml:space="preserve">En el Municipio de </t>
    </r>
    <r>
      <rPr>
        <b/>
        <sz val="20"/>
        <rFont val="Calibri"/>
        <family val="2"/>
        <scheme val="minor"/>
      </rPr>
      <t>Calarca,</t>
    </r>
    <r>
      <rPr>
        <sz val="20"/>
        <rFont val="Calibri"/>
        <family val="2"/>
        <scheme val="minor"/>
      </rPr>
      <t xml:space="preserve"> se llevo a cabo sesión con la mesa Municipal LGBT.</t>
    </r>
  </si>
  <si>
    <t>ACCIONES SEGUNDO TRIMESTRE 2021</t>
  </si>
  <si>
    <t>ACCIONES PRIMER TRIMESTRE 2021</t>
  </si>
  <si>
    <r>
      <t xml:space="preserve">En el municipio de </t>
    </r>
    <r>
      <rPr>
        <b/>
        <sz val="20"/>
        <rFont val="Calibri"/>
        <family val="2"/>
        <scheme val="minor"/>
      </rPr>
      <t>Montenegro</t>
    </r>
    <r>
      <rPr>
        <sz val="20"/>
        <rFont val="Calibri"/>
        <family val="2"/>
        <scheme val="minor"/>
      </rPr>
      <t xml:space="preserve"> se realizó asistencia psicologica y juridica a entes relacionados a las redes de apoyo de la población diversa. </t>
    </r>
  </si>
  <si>
    <r>
      <t xml:space="preserve">Desde la </t>
    </r>
    <r>
      <rPr>
        <b/>
        <sz val="20"/>
        <rFont val="Calibri"/>
        <family val="2"/>
        <scheme val="minor"/>
      </rPr>
      <t>Secretaria del Interior</t>
    </r>
    <r>
      <rPr>
        <sz val="20"/>
        <rFont val="Calibri"/>
        <family val="2"/>
        <scheme val="minor"/>
      </rPr>
      <t xml:space="preserve"> se elaboraron los Plan de acción Consejo Municipal de Paz en los municipios de Quimbaya, Pijao, Cordoba y Calarca, en el Municipio de </t>
    </r>
    <r>
      <rPr>
        <b/>
        <sz val="20"/>
        <rFont val="Calibri"/>
        <family val="2"/>
        <scheme val="minor"/>
      </rPr>
      <t>Salento</t>
    </r>
    <r>
      <rPr>
        <sz val="20"/>
        <rFont val="Calibri"/>
        <family val="2"/>
        <scheme val="minor"/>
      </rPr>
      <t xml:space="preserve"> se han llevado a cabo 2 comité técnicos de participación.</t>
    </r>
  </si>
  <si>
    <r>
      <t xml:space="preserve">Desde el municipio de </t>
    </r>
    <r>
      <rPr>
        <b/>
        <sz val="20"/>
        <rFont val="Calibri"/>
        <family val="2"/>
        <scheme val="minor"/>
      </rPr>
      <t>Cordoba</t>
    </r>
    <r>
      <rPr>
        <sz val="20"/>
        <rFont val="Calibri"/>
        <family val="2"/>
        <scheme val="minor"/>
      </rPr>
      <t xml:space="preserve"> Se desarrolló 1 campaña con incidencia en las instituciones educativa de promoción del respeto por la diferencia e instalación de territorios libres de discriminación con la Campaña  en redes sociales: conmemoración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celebracion del dia internacional del orgullo gay.</t>
    </r>
  </si>
  <si>
    <t>En el Municipio de Calarca, se llevo a cabo sesión con la mesa Municipal LGBT.</t>
  </si>
  <si>
    <t>En el municipio de la Tebaida, se solicito a la direccion de las TIC la publicacion de acuerdo 002 del 28 de febrero con la intencion de promocionar por redes sociales este mecanismos de participacion como espacio consultivo para lideres de la poblacion.</t>
  </si>
  <si>
    <t>En el municipio de la Tebaida, se realizaron mesas de trabajo con la secreataria de gobierno, direccion administrativa de salud y direccion administrativa de servicios sociales, con la intencion de articular y armonizar los planes de accion de los diferentes mecanismos de participacion.  En el Municipio de Buenavista existen componenetes de diversidad de género en los planes de acción. Desde la Secretaria del Interior se elaboraron los Plan de acción Consejo Municipal de Paz en los municipios de Quimbaya, Pijao, Cordoba y Calarca.</t>
  </si>
  <si>
    <t>Desde la Secretaria del Interior se elaboraron los Plan de acción Consejo Municipal de Paz en los municipios de Quimbaya, Pijao, Cordoba y Calarca, en el Municipio de Salento se han llevado a cabo 2 comité técnicos de participación.</t>
  </si>
  <si>
    <t>Desde el municipio de Cordoba Se desarrolló 1 campaña con incidencia en las instituciones educativa de promoción del respeto por la diferencia e instalación de territorios libres de discriminación con la Campaña  en redes sociales: conmemoración mes del orgullo, en el municipio de Salento  mediante acciones afirmativas para la inclusion y fortalecimiento de la poblacion sexualmente diversa (osigd) en acompañamiento y asitencia en la celebracion del dia internacional del orgullo gay.</t>
  </si>
  <si>
    <t xml:space="preserve">En el municipio de Montenegro se realizó asistencia psicologica y juridica a entes relacionados a las redes de apoyo de la población diversa. </t>
  </si>
  <si>
    <t>Desde la Secretaria de Salud y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t>
  </si>
  <si>
    <t>Desde la Secretaria de Educación se han realizado formaciones a orientadores escolares en la solución de conflictos.</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</si>
  <si>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t>
  </si>
  <si>
    <t>En el municipio de la Tebaida se realizaron 5 jornadas de afiliacion en el Municipio enfocado a todos los tipos poblacionales. En el Municipio de Filandia los proyectos de subsidios para vivienda desde la Secrataría de Planeación Municipal se realizan de manera general para toda la población del municipio independiente de su orientación sexual o identidad de género.</t>
  </si>
  <si>
    <t>META (FISICA) II TRIMESTRE 2021</t>
  </si>
  <si>
    <r>
      <t xml:space="preserve">El muncipio de la </t>
    </r>
    <r>
      <rPr>
        <b/>
        <sz val="20"/>
        <rFont val="Calibri"/>
        <family val="2"/>
        <scheme val="minor"/>
      </rPr>
      <t>Tebaida,</t>
    </r>
    <r>
      <rPr>
        <sz val="20"/>
        <rFont val="Calibri"/>
        <family val="2"/>
        <scheme val="minor"/>
      </rPr>
      <t xml:space="preserve">  se solicito a la direccion de las TIC publicación de link que permitiera a la comunidad OSIGD diligenciar encuesta para identificar la cantidad de población perteneciente al municipio para que participen de los mecanismos de participacion. En el municipio de </t>
    </r>
    <r>
      <rPr>
        <b/>
        <sz val="20"/>
        <rFont val="Calibri"/>
        <family val="2"/>
        <scheme val="minor"/>
      </rPr>
      <t>Filandia</t>
    </r>
    <r>
      <rPr>
        <sz val="20"/>
        <rFont val="Calibri"/>
        <family val="2"/>
        <scheme val="minor"/>
      </rPr>
      <t xml:space="preserve"> se realización de mesas tecnicas con la población OSIGD como medio de dialogo y toma de decisiones, en el municipio de </t>
    </r>
    <r>
      <rPr>
        <b/>
        <sz val="20"/>
        <rFont val="Calibri"/>
        <family val="2"/>
        <scheme val="minor"/>
      </rPr>
      <t>Montenegro</t>
    </r>
    <r>
      <rPr>
        <sz val="20"/>
        <rFont val="Calibri"/>
        <family val="2"/>
        <scheme val="minor"/>
      </rPr>
      <t xml:space="preserve">  se realizó el primer congreso municipal de Diversidad sexual y Derechos humanos, en el cual participaron como panelistas profesionales de la secretaría de famialia de  la gobernación, en el municipio de </t>
    </r>
    <r>
      <rPr>
        <b/>
        <sz val="20"/>
        <rFont val="Calibri"/>
        <family val="2"/>
        <scheme val="minor"/>
      </rPr>
      <t>Quimbaya</t>
    </r>
    <r>
      <rPr>
        <sz val="20"/>
        <rFont val="Calibri"/>
        <family val="2"/>
        <scheme val="minor"/>
      </rPr>
      <t xml:space="preserve"> se realizó el espacio denominado  diálogos poblacionales donde se trató de manera académica la formación de las identidades sexuales y de género diversas.</t>
    </r>
  </si>
  <si>
    <r>
      <t xml:space="preserve">Desde el municipio de </t>
    </r>
    <r>
      <rPr>
        <b/>
        <sz val="20"/>
        <rFont val="Calibri"/>
        <family val="2"/>
        <scheme val="minor"/>
      </rPr>
      <t>Cordoba</t>
    </r>
    <r>
      <rPr>
        <sz val="20"/>
        <rFont val="Calibri"/>
        <family val="2"/>
        <scheme val="minor"/>
      </rPr>
      <t xml:space="preserve"> se realizó un proceso formativo anual en Curso de Autoformación Enfoque Diferencial con intenciadad horaria de 60 horas a 3 contratistas del ente municipal por parte de Sistema Nacional de atención y reparación integral a las víctimas., en el municipio de </t>
    </r>
    <r>
      <rPr>
        <b/>
        <sz val="20"/>
        <rFont val="Calibri"/>
        <family val="2"/>
        <scheme val="minor"/>
      </rPr>
      <t>Quimbaya</t>
    </r>
    <r>
      <rPr>
        <sz val="20"/>
        <rFont val="Calibri"/>
        <family val="2"/>
        <scheme val="minor"/>
      </rPr>
      <t xml:space="preserve"> se realizó capacitación sobre enfoque interseccional con funcionarios y contratistas del SISBEN.</t>
    </r>
  </si>
  <si>
    <r>
      <t xml:space="preserve">en el Municipio de </t>
    </r>
    <r>
      <rPr>
        <b/>
        <sz val="20"/>
        <rFont val="Calibri"/>
        <family val="2"/>
        <scheme val="minor"/>
      </rPr>
      <t>Calarca</t>
    </r>
    <r>
      <rPr>
        <sz val="20"/>
        <rFont val="Calibri"/>
        <family val="2"/>
        <scheme val="minor"/>
      </rPr>
      <t xml:space="preserve"> 75 personas pertenecientes a la población OSIGD participacion de actividades recreativas y deportivas. En el municipio de la </t>
    </r>
    <r>
      <rPr>
        <b/>
        <sz val="20"/>
        <rFont val="Calibri"/>
        <family val="2"/>
        <scheme val="minor"/>
      </rPr>
      <t>Tebaida,</t>
    </r>
    <r>
      <rPr>
        <sz val="20"/>
        <rFont val="Calibri"/>
        <family val="2"/>
        <scheme val="minor"/>
      </rPr>
      <t xml:space="preserve">  se realizo oferta en natacion, futbol, basquetboll, patinaje y microfutbol. En el municipio de </t>
    </r>
    <r>
      <rPr>
        <b/>
        <sz val="20"/>
        <rFont val="Calibri"/>
        <family val="2"/>
        <scheme val="minor"/>
      </rPr>
      <t>Buenavista</t>
    </r>
    <r>
      <rPr>
        <sz val="20"/>
        <rFont val="Calibri"/>
        <family val="2"/>
        <scheme val="minor"/>
      </rPr>
      <t xml:space="preserve"> existen 3 Escuelas de formación deportiva abiertas a la población sexualemente diversa. en el Municipio de </t>
    </r>
    <r>
      <rPr>
        <b/>
        <sz val="20"/>
        <rFont val="Calibri"/>
        <family val="2"/>
        <scheme val="minor"/>
      </rPr>
      <t>Filandia</t>
    </r>
    <r>
      <rPr>
        <sz val="20"/>
        <rFont val="Calibri"/>
        <family val="2"/>
        <scheme val="minor"/>
      </rPr>
      <t xml:space="preserve"> dentro de los grupos deportivos y recreativos se cuenta con oferta inclusiva, contando con  un promedio de 12 participantes en natacion y microfutbol que hacen parte de la población sexualmente diversa. Desde </t>
    </r>
    <r>
      <rPr>
        <b/>
        <sz val="20"/>
        <rFont val="Calibri"/>
        <family val="2"/>
        <scheme val="minor"/>
      </rPr>
      <t>Indeportes</t>
    </r>
    <r>
      <rPr>
        <sz val="20"/>
        <rFont val="Calibri"/>
        <family val="2"/>
        <scheme val="minor"/>
      </rPr>
      <t xml:space="preserve"> durante el segundo trimestre de la vigencia 2021, Indeportes Quindio ha desarrollo en todos sus programas  un enfoque inclusivo sin importar su raza genero u orientacion sexual para el beneficio de toda la comunidad del deporte del Quindio, en el municipio de </t>
    </r>
    <r>
      <rPr>
        <b/>
        <sz val="20"/>
        <rFont val="Calibri"/>
        <family val="2"/>
        <scheme val="minor"/>
      </rPr>
      <t>Salento</t>
    </r>
    <r>
      <rPr>
        <sz val="20"/>
        <rFont val="Calibri"/>
        <family val="2"/>
        <scheme val="minor"/>
      </rPr>
      <t xml:space="preserve"> se garantizo el acceso en las actividades recreativas grupales e individuales mediante la inclusion  de los niños, jovenes y adultos de la poblacion osig-lgtbi en las escuelas deportivas del municipio, en el municipio de </t>
    </r>
    <r>
      <rPr>
        <b/>
        <sz val="20"/>
        <rFont val="Calibri"/>
        <family val="2"/>
        <scheme val="minor"/>
      </rPr>
      <t>Quimbaya</t>
    </r>
    <r>
      <rPr>
        <sz val="20"/>
        <rFont val="Calibri"/>
        <family val="2"/>
        <scheme val="minor"/>
      </rPr>
      <t xml:space="preserve"> la oferta recreativa y deportiva cuenta con usuarios y usuarias de la población OSIGD</t>
    </r>
  </si>
  <si>
    <r>
      <t xml:space="preserve">Se creo una mesa permanente de seguimiento de acuerdo a lo estipulado en el decreto 441 de 2020, Desde la Secretaria del Interior se atendio 1 caso de amenaza en contra de lideres y activistas de la población OSIGD del Departamento del Quindío, durante el segundo trimestre de 2021-El municipio de </t>
    </r>
    <r>
      <rPr>
        <b/>
        <sz val="20"/>
        <rFont val="Calibri"/>
        <family val="2"/>
        <scheme val="minor"/>
      </rPr>
      <t>Armenia</t>
    </r>
    <r>
      <rPr>
        <sz val="20"/>
        <rFont val="Calibri"/>
        <family val="2"/>
        <scheme val="minor"/>
      </rPr>
      <t xml:space="preserve"> cuenta con mesa municipal de conertación OSIGD - LGBTI posesionada por el  decreto 040 de 2020, de la cual se llevo a cabo la primera sesion ordinaria. El municipio de </t>
    </r>
    <r>
      <rPr>
        <b/>
        <sz val="20"/>
        <rFont val="Calibri"/>
        <family val="2"/>
        <scheme val="minor"/>
      </rPr>
      <t>Filandia</t>
    </r>
    <r>
      <rPr>
        <sz val="20"/>
        <rFont val="Calibri"/>
        <family val="2"/>
        <scheme val="minor"/>
      </rPr>
      <t xml:space="preserve"> cuenta con la Mesa OSIGD Municipal a la cual asisten: hospital, policia, personería y comisaría de familia. , en el municipio de </t>
    </r>
    <r>
      <rPr>
        <b/>
        <sz val="20"/>
        <rFont val="Calibri"/>
        <family val="2"/>
        <scheme val="minor"/>
      </rPr>
      <t>Montenegro</t>
    </r>
    <r>
      <rPr>
        <sz val="20"/>
        <rFont val="Calibri"/>
        <family val="2"/>
        <scheme val="minor"/>
      </rPr>
      <t xml:space="preserve"> estos casos de violencia se ponen a discusión por medio de la mesa municipal LGBT, la cual se ha realizado periodicamente., en el municipio de </t>
    </r>
    <r>
      <rPr>
        <b/>
        <sz val="20"/>
        <rFont val="Calibri"/>
        <family val="2"/>
        <scheme val="minor"/>
      </rPr>
      <t>Genova</t>
    </r>
    <r>
      <rPr>
        <sz val="20"/>
        <rFont val="Calibri"/>
        <family val="2"/>
        <scheme val="minor"/>
      </rPr>
      <t xml:space="preserve"> se realizarón 4 reuniones en donde se trataron los temas pertinentes con los integrantes de la mesa municipal LGBT, en el municipio de </t>
    </r>
    <r>
      <rPr>
        <b/>
        <sz val="20"/>
        <rFont val="Calibri"/>
        <family val="2"/>
        <scheme val="minor"/>
      </rPr>
      <t>Quimbaya</t>
    </r>
    <r>
      <rPr>
        <sz val="20"/>
        <rFont val="Calibri"/>
        <family val="2"/>
        <scheme val="minor"/>
      </rPr>
      <t xml:space="preserve"> cuentan con la mesa técnica que se activa en los momentos que se recepcionan las denuncias y se activan las rutas</t>
    </r>
  </si>
  <si>
    <r>
      <t xml:space="preserve">Desde la </t>
    </r>
    <r>
      <rPr>
        <b/>
        <sz val="20"/>
        <rFont val="Calibri"/>
        <family val="2"/>
        <scheme val="minor"/>
      </rPr>
      <t xml:space="preserve">Secretaria de Familia </t>
    </r>
    <r>
      <rPr>
        <sz val="20"/>
        <rFont val="Calibri"/>
        <family val="2"/>
        <scheme val="minor"/>
      </rPr>
      <t xml:space="preserve">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socializo la ruta antidiscriminacion en los doce municipios del Departamento del Quindío.
</t>
    </r>
  </si>
  <si>
    <r>
      <t xml:space="preserve">En el municipio de la </t>
    </r>
    <r>
      <rPr>
        <b/>
        <sz val="20"/>
        <rFont val="Calibri"/>
        <family val="2"/>
        <scheme val="minor"/>
      </rPr>
      <t>Tebaida</t>
    </r>
    <r>
      <rPr>
        <sz val="20"/>
        <rFont val="Calibri"/>
        <family val="2"/>
        <scheme val="minor"/>
      </rPr>
      <t xml:space="preserve"> se presentó proyecto de acuerdo al consejo municipal el cual fue sancionado el día 28 de febrero con el número 002 y dentro de sus funciones queda la implementación y articulación de la política publica departamental.  En el muncipio de </t>
    </r>
    <r>
      <rPr>
        <b/>
        <sz val="20"/>
        <rFont val="Calibri"/>
        <family val="2"/>
        <scheme val="minor"/>
      </rPr>
      <t>Filandia</t>
    </r>
    <r>
      <rPr>
        <sz val="20"/>
        <rFont val="Calibri"/>
        <family val="2"/>
        <scheme val="minor"/>
      </rPr>
      <t xml:space="preserve"> se realizo primer mesa OSIGD municipal de manera formal mediante el acuerdo 015 2017, Desde el Municipio de </t>
    </r>
    <r>
      <rPr>
        <b/>
        <sz val="20"/>
        <rFont val="Calibri"/>
        <family val="2"/>
        <scheme val="minor"/>
      </rPr>
      <t>Cordoba</t>
    </r>
    <r>
      <rPr>
        <sz val="20"/>
        <rFont val="Calibri"/>
        <family val="2"/>
        <scheme val="minor"/>
      </rPr>
      <t xml:space="preserve"> Se asistió técnicamente en la conformación y consolidación de espacios de participación de la población sexualmente diversa con las actividades: mesa de trabajo para articular procesos con los municipios en temas de diversidad sexual y genero. oferta institucional secreteria de familia.  elección de marca, propuesta conmemoración mes del orgullo y taller de derechos humanos, el municipio de </t>
    </r>
    <r>
      <rPr>
        <b/>
        <sz val="20"/>
        <rFont val="Calibri"/>
        <family val="2"/>
        <scheme val="minor"/>
      </rPr>
      <t>Quimbaya</t>
    </r>
    <r>
      <rPr>
        <sz val="20"/>
        <rFont val="Calibri"/>
        <family val="2"/>
        <scheme val="minor"/>
      </rPr>
      <t xml:space="preserve">  recibió una asesoría técnica por parte del personal contratista de la Secretaría de Familia donde se trató el tema de los espacios autonomos de la población, desde la Secretaria de </t>
    </r>
    <r>
      <rPr>
        <b/>
        <sz val="20"/>
        <rFont val="Calibri"/>
        <family val="2"/>
        <scheme val="minor"/>
      </rPr>
      <t>Familia</t>
    </r>
    <r>
      <rPr>
        <sz val="20"/>
        <rFont val="Calibri"/>
        <family val="2"/>
        <scheme val="minor"/>
      </rPr>
      <t xml:space="preserve"> se asistieron técnicamente a los municipios de Calarca, Pijao y Genova para la consolidacion de espacios de participacion.</t>
    </r>
  </si>
  <si>
    <r>
      <t>Desde la</t>
    </r>
    <r>
      <rPr>
        <b/>
        <sz val="20"/>
        <rFont val="Calibri"/>
        <family val="2"/>
        <scheme val="minor"/>
      </rPr>
      <t xml:space="preserve"> Secretaria de Salud</t>
    </r>
    <r>
      <rPr>
        <sz val="20"/>
        <rFont val="Calibri"/>
        <family val="2"/>
        <scheme val="minor"/>
      </rPr>
      <t xml:space="preserve"> se realizo actividad de derechos sexuales y reproductivos con la población LGTBI del municipio de la Tebaida y con actores del sistema de Salud, desde la </t>
    </r>
    <r>
      <rPr>
        <b/>
        <sz val="20"/>
        <rFont val="Calibri"/>
        <family val="2"/>
        <scheme val="minor"/>
      </rPr>
      <t xml:space="preserve">Secretaria de Familia </t>
    </r>
    <r>
      <rPr>
        <sz val="20"/>
        <rFont val="Calibri"/>
        <family val="2"/>
        <scheme val="minor"/>
      </rPr>
      <t>se realizo taller "Divulgando Derechos" en los municipios de Genova, Tebaida, Quimbaya, Armenia y Pijao.</t>
    </r>
  </si>
  <si>
    <t xml:space="preserve">Desde la Secretaria de Familia 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oficio a las Alcaldias, Medicina Legal, Fiscalia y Ejercito Nacional para que en sus planes, programas, proyectos y formatos se incluyeran indicadores con enfoque de género.
</t>
  </si>
  <si>
    <r>
      <t xml:space="preserve">Desde la </t>
    </r>
    <r>
      <rPr>
        <b/>
        <sz val="20"/>
        <rFont val="Calibri"/>
        <family val="2"/>
        <scheme val="minor"/>
      </rPr>
      <t>Secretaria de Familia</t>
    </r>
    <r>
      <rPr>
        <sz val="20"/>
        <rFont val="Calibri"/>
        <family val="2"/>
        <scheme val="minor"/>
      </rPr>
      <t xml:space="preserve"> 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oficio a las Alcaldias, Medicina Legal, Fiscalia y Ejercito Nacional para que en sus planes, programas, proyectos y formatos se incluyeran indicadores con enfoque de género.
</t>
    </r>
  </si>
  <si>
    <t>En el municipio de Buenavista se hizo entrega de pendón de la ruta antidiscriminación y se realizaron actividadrd en conmemoración del día de la no homofóbia, bifóbia y transfóbia. En el municipio de Filandia se realizo campaña antidiscrimación en las instalaciones de la administración municipal en conmemoración al 17 de mayo, ademas se realizo campaña virtual en conmemoración al día del orgullo gay , Desde el municipio de Cordoba se desarrollo 1 campaña con incidencia municipal de promoción del respeto por la diferencia e instalación de territorios libres de discriminación en entidades públicas y privadas, y espacios públicos con la actividad :Campaña y ruta antidiscriminación LGBTI -OSIGD , en el municipio de Montenegro se realizo una campaña alusiva en el mes del orgullo, en el municipio de Salento mediante acciones afirmativas para la inclusion y fortalecimiento de la poblacion sexualmente diversa (osigd) en acompañamiento y asitencia en la conmemoracion del día internacional de la visivilidad trans,  desde la Secretaría de Familia se socializó el Decreto 410 de 2018 en los doce municipios del Departamento, ademas se realizó foro de promocion de derechos de la población OSIGD por un territorio libre de discriminación, seguro y amigable, ademas se conmemoraron el dia de la visibilidad trans, el dia de la visibilidad lesbica, dia internacional contra la homofobia, dia internacional del orgullo y dia internacional de la visibilidad no binaria.</t>
  </si>
  <si>
    <r>
      <t xml:space="preserve">En el municipio de </t>
    </r>
    <r>
      <rPr>
        <b/>
        <sz val="20"/>
        <rFont val="Calibri"/>
        <family val="2"/>
        <scheme val="minor"/>
      </rPr>
      <t>Buenavista</t>
    </r>
    <r>
      <rPr>
        <sz val="20"/>
        <rFont val="Calibri"/>
        <family val="2"/>
        <scheme val="minor"/>
      </rPr>
      <t xml:space="preserve"> se hizo entrega de pendón de la ruta antidiscriminación y se realizaron actividadrd en conmemoración del día de la no homofóbia, bifóbia y transfóbia. En el municipio de </t>
    </r>
    <r>
      <rPr>
        <b/>
        <sz val="20"/>
        <rFont val="Calibri"/>
        <family val="2"/>
        <scheme val="minor"/>
      </rPr>
      <t>Filandia</t>
    </r>
    <r>
      <rPr>
        <sz val="20"/>
        <rFont val="Calibri"/>
        <family val="2"/>
        <scheme val="minor"/>
      </rPr>
      <t xml:space="preserve"> se realizo campaña antidiscrimación en las instalaciones de la administración municipal en conmemoración al 17 de mayo, ademas se realizo campaña virtual en conmemoración al día del orgullo gay , Desde el municipio de </t>
    </r>
    <r>
      <rPr>
        <b/>
        <sz val="20"/>
        <rFont val="Calibri"/>
        <family val="2"/>
        <scheme val="minor"/>
      </rPr>
      <t>Cordoba</t>
    </r>
    <r>
      <rPr>
        <sz val="20"/>
        <rFont val="Calibri"/>
        <family val="2"/>
        <scheme val="minor"/>
      </rPr>
      <t xml:space="preserve"> se desarrollo 1 campaña con incidencia municipal de promoción del respeto por la diferencia e instalación de territorios libres de discriminación en entidades públicas y privadas, y espacios públicos con la actividad :Campaña y ruta antidiscriminación LGBTI -OSIGD , en el municipio de </t>
    </r>
    <r>
      <rPr>
        <b/>
        <sz val="20"/>
        <rFont val="Calibri"/>
        <family val="2"/>
        <scheme val="minor"/>
      </rPr>
      <t>Montenegro</t>
    </r>
    <r>
      <rPr>
        <sz val="20"/>
        <rFont val="Calibri"/>
        <family val="2"/>
        <scheme val="minor"/>
      </rPr>
      <t xml:space="preserve"> se realizo una campaña alusiva en el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conmemoracion del día internacional de la visivilidad trans,  desde la </t>
    </r>
    <r>
      <rPr>
        <b/>
        <sz val="20"/>
        <rFont val="Calibri"/>
        <family val="2"/>
        <scheme val="minor"/>
      </rPr>
      <t>Secretaría de Familia</t>
    </r>
    <r>
      <rPr>
        <sz val="20"/>
        <rFont val="Calibri"/>
        <family val="2"/>
        <scheme val="minor"/>
      </rPr>
      <t xml:space="preserve"> se socializó el Decreto 410 de 2018 en los doce municipios del Departamento, ademas se realizó foro de promocion de derechos de la población OSIGD por un territorio libre de discriminación, seguro y amigable, ademas se conmemoraron el dia de la visibilidad trans, el dia de la visibilidad lesbica, dia internacional contra la homofobia, dia internacional del orgullo y dia internacional de la visibilidad no binaria.</t>
    </r>
  </si>
  <si>
    <t>En el Municipio de Calarca se remitieron a 20 personas de la población a servicios de cultura. En el municipio de la Tebaida se realizo oferta en canto, coro, teatro, danza, cuerdas tipicas y musica alternativa. En el municipio de Buenavista existen 4 Escuelas de formación artistica en música y danza abiertos a la población sexualemente diversa. en el Municipio de Filandia en las actividades culturales y artisticas se incluye todo tipo población, en cuanto a grupos culturales y artisticos como agrupación juvenil(baile) y el grupo con discapacidad (baile)  se cuenta en promedio con 3 participantes de la población sexualmente diversa, en el municipio de Cordoba se garantizó el acceso y representatividad de la población sexualmente diversa a la oferta cultural y artística por medio de la iniciación del curso complementario de Tecnicas de teñido y estampado de prendas de vestir, en el municipio de Salento se garantizo la participacion en las actividades culturales mediante la inclusion  de la poblacion osigd-lgtbi en los grupos interculturales del municipio, el municipio de Quimbaya la oferta cultural y artistica cuenta con usuarios y usuarias de la población OSIGD</t>
  </si>
  <si>
    <r>
      <t xml:space="preserve">En el Municipio de </t>
    </r>
    <r>
      <rPr>
        <b/>
        <sz val="20"/>
        <rFont val="Calibri"/>
        <family val="2"/>
        <scheme val="minor"/>
      </rPr>
      <t>Calarca</t>
    </r>
    <r>
      <rPr>
        <sz val="20"/>
        <rFont val="Calibri"/>
        <family val="2"/>
        <scheme val="minor"/>
      </rPr>
      <t xml:space="preserve"> se remitieron a 20 personas de la población a servicios de cultura. En el municipio de la Tebaida se realizo oferta en canto, coro, teatro, danza, cuerdas tipicas y musica alternativa. En el municipio de </t>
    </r>
    <r>
      <rPr>
        <b/>
        <sz val="20"/>
        <rFont val="Calibri"/>
        <family val="2"/>
        <scheme val="minor"/>
      </rPr>
      <t>Buenavista</t>
    </r>
    <r>
      <rPr>
        <sz val="20"/>
        <rFont val="Calibri"/>
        <family val="2"/>
        <scheme val="minor"/>
      </rPr>
      <t xml:space="preserve"> existen 4 Escuelas de formación artistica en música y danza abiertos a la población sexualemente diversa. en el Municipio de </t>
    </r>
    <r>
      <rPr>
        <b/>
        <sz val="20"/>
        <rFont val="Calibri"/>
        <family val="2"/>
        <scheme val="minor"/>
      </rPr>
      <t>Filandia</t>
    </r>
    <r>
      <rPr>
        <sz val="20"/>
        <rFont val="Calibri"/>
        <family val="2"/>
        <scheme val="minor"/>
      </rPr>
      <t xml:space="preserve"> en las actividades culturales y artisticas se incluye todo tipo población, en cuanto a grupos culturales y artisticos como agrupación juvenil(baile) y el grupo con discapacidad (baile)  se cuenta en promedio con 3 participantes de la población sexualmente diversa, en el municipio de </t>
    </r>
    <r>
      <rPr>
        <b/>
        <sz val="20"/>
        <rFont val="Calibri"/>
        <family val="2"/>
        <scheme val="minor"/>
      </rPr>
      <t>Cordoba</t>
    </r>
    <r>
      <rPr>
        <sz val="20"/>
        <rFont val="Calibri"/>
        <family val="2"/>
        <scheme val="minor"/>
      </rPr>
      <t xml:space="preserve"> se garantizó el acceso y representatividad de la población sexualmente diversa a la oferta cultural y artística por medio de la iniciación del curso complementario de Tecnicas de teñido y estampado de prendas de vestir, en el municipio de </t>
    </r>
    <r>
      <rPr>
        <b/>
        <sz val="20"/>
        <rFont val="Calibri"/>
        <family val="2"/>
        <scheme val="minor"/>
      </rPr>
      <t>Salento</t>
    </r>
    <r>
      <rPr>
        <sz val="20"/>
        <rFont val="Calibri"/>
        <family val="2"/>
        <scheme val="minor"/>
      </rPr>
      <t xml:space="preserve"> se garantizo la participacion en las actividades culturales mediante la inclusion  de la poblacion osigd-lgtbi en los grupos interculturales del municipio, el municipio de </t>
    </r>
    <r>
      <rPr>
        <b/>
        <sz val="20"/>
        <rFont val="Calibri"/>
        <family val="2"/>
        <scheme val="minor"/>
      </rPr>
      <t>Quimbaya</t>
    </r>
    <r>
      <rPr>
        <sz val="20"/>
        <rFont val="Calibri"/>
        <family val="2"/>
        <scheme val="minor"/>
      </rPr>
      <t xml:space="preserve"> la oferta cultural y artistica cuenta con usuarios y usuarias de la población OSIGD</t>
    </r>
  </si>
  <si>
    <r>
      <t>Desde la</t>
    </r>
    <r>
      <rPr>
        <b/>
        <sz val="20"/>
        <rFont val="Calibri"/>
        <family val="2"/>
        <scheme val="minor"/>
      </rPr>
      <t xml:space="preserve"> Secretaria de Salud  </t>
    </r>
    <r>
      <rPr>
        <sz val="20"/>
        <rFont val="Calibri"/>
        <family val="2"/>
        <scheme val="minor"/>
      </rPr>
      <t>se realiza capacitación a funcionarios públicos de  los municipios de Génova y Pijao en derechos sexuales y reproductivos, soportado en la ley 1620, ademas se realiza estrategia Pedagógica denomonada " mi cuerpo , mi territorio" con la población lgtbi  sobre  la promoción de Derechos Sexuales y Reproductivos desarrollada en los municipios Génova, Pijao y Tebaida</t>
    </r>
  </si>
  <si>
    <r>
      <t xml:space="preserve">Desde la </t>
    </r>
    <r>
      <rPr>
        <b/>
        <sz val="20"/>
        <rFont val="Calibri"/>
        <family val="2"/>
        <scheme val="minor"/>
      </rPr>
      <t>Secretaria de Salud Departamental</t>
    </r>
    <r>
      <rPr>
        <sz val="20"/>
        <rFont val="Calibri"/>
        <family val="2"/>
        <scheme val="minor"/>
      </rPr>
      <t xml:space="preserve">  se realiza mesa tecnica acerca de la accesibilidad de la población LGTBI a los métodos de hormonización y asesoria frente a la eliminación de barreras por parte de la Defensoría del pueblo  junto con la población LGTBI del municipio de Pijao.</t>
    </r>
  </si>
  <si>
    <t>La Secretaría de Familia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</si>
  <si>
    <r>
      <t xml:space="preserve">La </t>
    </r>
    <r>
      <rPr>
        <b/>
        <sz val="20"/>
        <rFont val="Calibri"/>
        <family val="2"/>
        <scheme val="minor"/>
      </rPr>
      <t>Secretaría de Familia</t>
    </r>
    <r>
      <rPr>
        <sz val="20"/>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</si>
  <si>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t xml:space="preserve">Desde la Secretaria de Familia 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socializo la ruta antidiscriminacion en los doce municipios del Departamento del Quindío.
</t>
  </si>
  <si>
    <t>En el municipio de la Tebaida se presentó proyecto de acuerdo al consejo municipal el cual fue sancionado el día 28 de febrero con el número 002 y dentro de sus funciones queda la implementación y articulación de la política publica departamental.  En el muncipio de Filandia se realizo primer mesa OSIGD municipal de manera formal mediante el acuerdo 015 2017, Desde el Municipio de Cordoba Se asistió técnicamente en la conformación y consolidación de espacios de participación de la población sexualmente diversa con las actividades: mesa de trabajo para articular procesos con los municipios en temas de diversidad sexual y genero. oferta institucional secreteria de familia.  elección de marca, propuesta conmemoración mes del orgullo y taller de derechos humanos, el municipio de Quimbaya  recibió una asesoría técnica por parte del personal contratista de la Secretaría de Familia donde se trató el tema de los espacios autonomos de la población, desde la Secretaria de Familia se asistieron técnicamente a los municipios de Calarca, Pijao y Genova para la consolidacion de espacios de participacion.</t>
  </si>
  <si>
    <t>El muncipio de la Tebaida,  se solicito a la direccion de las TIC publicación de link que permitiera a la comunidad OSIGD diligenciar encuesta para identificar la cantidad de población perteneciente al municipio para que participen de los mecanismos de participacion. En el municipio de Filandia se realización de mesas tecnicas con la población OSIGD como medio de dialogo y toma de decisiones, en el municipio de Montenegro  se realizó el primer congreso municipal de Diversidad sexual y Derechos humanos, en el cual participaron como panelistas profesionales de la secretaría de famialia de  la gobernación, en el municipio de Quimbaya se realizó el espacio denominado  diálogos poblacionales donde se trató de manera académica la formación de las identidades sexuales y de género diversas.</t>
  </si>
  <si>
    <t>Se creo una mesa permanente de seguimiento de acuerdo a lo estipulado en el decreto 441 de 2020, Desde la Secretaria del Interior se atendio 1 caso de amenaza en contra de lideres y activistas de la población OSIGD del Departamento del Quindío, durante el segundo trimestre de 2021-El municipio de Armenia cuenta con mesa municipal de conertación OSIGD - LGBTI posesionada por el  decreto 040 de 2020, de la cual se llevo a cabo la primera sesion ordinaria. El municipio de Filandia cuenta con la Mesa OSIGD Municipal a la cual asisten: hospital, policia, personería y comisaría de familia. , en el municipio de Montenegro estos casos de violencia se ponen a discusión por medio de la mesa municipal LGBT, la cual se ha realizado periodicamente., en el municipio de Genova se realizarón 4 reuniones en donde se trataron los temas pertinentes con los integrantes de la mesa municipal LGBT, en el municipio de Quimbaya cuentan con la mesa técnica que se activa en los momentos que se recepcionan las denuncias y se activan las rutas</t>
  </si>
  <si>
    <t>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t>
  </si>
  <si>
    <t>en el Municipio de Calarca 75 personas pertenecientes a la población OSIGD participacion de actividades recreativas y deportivas. En el municipio de la Tebaida,  se realizo oferta en natacion, futbol, basquetboll, patinaje y microfutbol. En el municipio de Buenavista existen 3 Escuelas de formación deportiva abiertas a la población sexualemente diversa. en el Municipio de Filandia dentro de los grupos deportivos y recreativos se cuenta con oferta inclusiva, contando con  un promedio de 12 participantes en natacion y microfutbol que hacen parte de la población sexualmente diversa. Desde Indeportes durante el segundo trimestre de la vigencia 2021, Indeportes Quindio ha desarrollo en todos sus programas  un enfoque inclusivo sin importar su raza genero u orientacion sexual para el beneficio de toda la comunidad del deporte del Quindio, en el municipio de Salento se garantizo el acceso en las actividades recreativas grupales e individuales mediante la inclusion  de los niños, jovenes y adultos de la poblacion osig-lgtbi en las escuelas deportivas del municipio, en el municipio de Quimbaya la oferta recreativa y deportiva cuenta con usuarios y usuarias de la población OSIGD</t>
  </si>
  <si>
    <t>Desde la Secretaria de Salud  se realiza capacitación a funcionarios públicos de  los municipios de Génova y Pijao en derechos sexuales y reproductivos, soportado en la ley 1620, ademas se realiza estrategia Pedagógica denomonada " mi cuerpo , mi territorio" con la población lgtbi  sobre  la promoción de Derechos Sexuales y Reproductivos desarrollada en los municipios Génova, Pijao y Tebaida</t>
  </si>
  <si>
    <t>Desde la Secretaria de Salud Departamental  se realiza mesa tecnica acerca de la accesibilidad de la población LGTBI a los métodos de hormonización y asesoria frente a la eliminación de barreras por parte de la Defensoría del pueblo  junto con la población LGTBI del municipio de Pijao.</t>
  </si>
  <si>
    <t>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</si>
  <si>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ACUMULADO ACCIONES PRIMER SEMESTRE 2021</t>
  </si>
  <si>
    <t>RECURSOS 2021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</si>
</sst>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quot;$&quot;\ #,##0"/>
    <numFmt numFmtId="165" formatCode="&quot;$&quot;\ #,##0.00"/>
    <numFmt numFmtId="166" formatCode="_-[$$-240A]\ * #,##0_-;\-[$$-240A]\ * #,##0_-;_-[$$-240A]\ * &quot;-&quot;??_-;_-@_-"/>
  </numFmts>
  <fonts count="49">
    <font>
      <sz val="11"/>
      <color theme="1"/>
      <name val="Calibri"/>
      <family val="2"/>
      <scheme val="minor"/>
    </font>
    <font>
      <u/>
      <sz val="11"/>
      <color theme="10"/>
      <name val="Calibri"/>
      <family val="2"/>
      <scheme val="minor"/>
    </font>
    <font>
      <b/>
      <sz val="20"/>
      <color theme="1"/>
      <name val="Arial"/>
      <family val="2"/>
    </font>
    <font>
      <b/>
      <u/>
      <sz val="20"/>
      <color theme="10"/>
      <name val="Arial"/>
      <family val="2"/>
    </font>
    <font>
      <sz val="20"/>
      <color theme="1"/>
      <name val="Arial"/>
      <family val="2"/>
    </font>
    <font>
      <b/>
      <sz val="20"/>
      <name val="Arial"/>
      <family val="2"/>
    </font>
    <font>
      <b/>
      <sz val="20"/>
      <color rgb="FF000000"/>
      <name val="Arial"/>
      <family val="2"/>
    </font>
    <font>
      <sz val="20"/>
      <color rgb="FF000000"/>
      <name val="Arial"/>
      <family val="2"/>
    </font>
    <font>
      <u/>
      <sz val="20"/>
      <color theme="10"/>
      <name val="Arial"/>
      <family val="2"/>
    </font>
    <font>
      <sz val="20"/>
      <name val="Arial"/>
      <family val="2"/>
    </font>
    <font>
      <b/>
      <sz val="24"/>
      <color theme="1"/>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b/>
      <sz val="12"/>
      <color theme="1"/>
      <name val="Arial"/>
      <family val="2"/>
    </font>
    <font>
      <b/>
      <sz val="20"/>
      <color theme="1"/>
      <name val="Arial "/>
    </font>
    <font>
      <sz val="11"/>
      <color theme="1"/>
      <name val="Calibri"/>
      <family val="2"/>
      <scheme val="minor"/>
    </font>
    <font>
      <sz val="20"/>
      <name val="Calibri"/>
      <family val="2"/>
      <scheme val="minor"/>
    </font>
    <font>
      <sz val="14"/>
      <color theme="1"/>
      <name val="Calibri"/>
      <family val="2"/>
      <scheme val="minor"/>
    </font>
    <font>
      <b/>
      <sz val="14"/>
      <color theme="1"/>
      <name val="Arial "/>
    </font>
    <font>
      <b/>
      <sz val="14"/>
      <color rgb="FF000000"/>
      <name val="Arial"/>
      <family val="2"/>
    </font>
    <font>
      <sz val="14"/>
      <color rgb="FF000000"/>
      <name val="Arial"/>
      <family val="2"/>
    </font>
    <font>
      <b/>
      <sz val="14"/>
      <name val="Arial"/>
      <family val="2"/>
    </font>
    <font>
      <sz val="14"/>
      <color theme="1"/>
      <name val="Arial"/>
      <family val="2"/>
    </font>
    <font>
      <sz val="14"/>
      <name val="Arial"/>
      <family val="2"/>
    </font>
    <font>
      <b/>
      <sz val="14"/>
      <color theme="1"/>
      <name val="Arial"/>
      <family val="2"/>
    </font>
    <font>
      <sz val="14"/>
      <name val="Calibri"/>
      <family val="2"/>
      <scheme val="minor"/>
    </font>
    <font>
      <b/>
      <sz val="36"/>
      <name val="Arial"/>
      <family val="2"/>
    </font>
    <font>
      <b/>
      <sz val="12"/>
      <name val="Arial"/>
      <family val="2"/>
    </font>
    <font>
      <b/>
      <sz val="11"/>
      <color rgb="FF000000"/>
      <name val="Calibri"/>
      <family val="2"/>
      <scheme val="minor"/>
    </font>
    <font>
      <sz val="11"/>
      <color rgb="FF000000"/>
      <name val="Calibri"/>
      <family val="2"/>
      <scheme val="minor"/>
    </font>
    <font>
      <b/>
      <sz val="20"/>
      <name val="Arial "/>
    </font>
    <font>
      <sz val="12"/>
      <name val="Arial"/>
      <family val="2"/>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sz val="14"/>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Calibri"/>
      <family val="2"/>
      <scheme val="minor"/>
    </font>
    <font>
      <sz val="16"/>
      <color theme="1"/>
      <name val="Calibri"/>
      <family val="2"/>
      <scheme val="minor"/>
    </font>
    <font>
      <b/>
      <sz val="16"/>
      <color theme="1"/>
      <name val="Arial "/>
    </font>
  </fonts>
  <fills count="20">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37">
    <xf numFmtId="0" fontId="0" fillId="0" borderId="0" xfId="0"/>
    <xf numFmtId="0" fontId="0" fillId="0" borderId="0" xfId="0" applyAlignment="1">
      <alignment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horizontal="left" vertical="center" wrapText="1"/>
    </xf>
    <xf numFmtId="0" fontId="4" fillId="0" borderId="0" xfId="0" applyFont="1" applyAlignment="1">
      <alignment horizontal="center" vertical="center" wrapText="1"/>
    </xf>
    <xf numFmtId="164" fontId="16"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7" fillId="3" borderId="2" xfId="0" applyFont="1" applyFill="1" applyBorder="1" applyAlignment="1">
      <alignment vertical="center" wrapText="1"/>
    </xf>
    <xf numFmtId="0" fontId="18" fillId="3" borderId="8" xfId="0" applyFont="1" applyFill="1" applyBorder="1" applyAlignment="1">
      <alignment horizontal="center" vertical="center" wrapText="1"/>
    </xf>
    <xf numFmtId="0" fontId="12" fillId="0" borderId="0" xfId="0" applyFont="1" applyAlignment="1">
      <alignment horizontal="center" vertical="center" wrapText="1"/>
    </xf>
    <xf numFmtId="0" fontId="16"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9" fontId="0" fillId="0" borderId="0" xfId="0" applyNumberFormat="1" applyAlignment="1">
      <alignment wrapText="1"/>
    </xf>
    <xf numFmtId="17" fontId="0" fillId="0" borderId="0" xfId="0" applyNumberFormat="1" applyAlignment="1">
      <alignment wrapText="1"/>
    </xf>
    <xf numFmtId="0" fontId="22" fillId="3"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4" xfId="0" applyFont="1" applyFill="1" applyBorder="1" applyAlignment="1">
      <alignment horizontal="justify" vertical="center" wrapText="1"/>
    </xf>
    <xf numFmtId="10" fontId="0" fillId="0" borderId="0" xfId="0" applyNumberFormat="1" applyAlignment="1">
      <alignment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1" fillId="3" borderId="2" xfId="0" applyFont="1" applyFill="1" applyBorder="1" applyAlignment="1">
      <alignment vertical="center" wrapText="1"/>
    </xf>
    <xf numFmtId="0" fontId="11" fillId="2" borderId="1" xfId="0" applyFont="1" applyFill="1" applyBorder="1" applyAlignment="1">
      <alignment vertical="center" wrapText="1"/>
    </xf>
    <xf numFmtId="0" fontId="2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6" borderId="23" xfId="0" applyFont="1" applyFill="1" applyBorder="1" applyAlignment="1">
      <alignment horizontal="center" vertical="center"/>
    </xf>
    <xf numFmtId="0" fontId="33" fillId="0" borderId="24" xfId="0" applyFont="1" applyBorder="1" applyAlignment="1">
      <alignment horizontal="center" vertical="center"/>
    </xf>
    <xf numFmtId="0" fontId="33" fillId="9" borderId="23" xfId="0" applyFont="1" applyFill="1" applyBorder="1" applyAlignment="1">
      <alignment horizontal="center" vertical="center"/>
    </xf>
    <xf numFmtId="0" fontId="33" fillId="4" borderId="23" xfId="0" applyFont="1" applyFill="1" applyBorder="1" applyAlignment="1">
      <alignment horizontal="center" vertical="center"/>
    </xf>
    <xf numFmtId="0" fontId="33" fillId="14" borderId="23" xfId="0" applyFont="1" applyFill="1" applyBorder="1" applyAlignment="1">
      <alignment horizontal="center" vertical="center"/>
    </xf>
    <xf numFmtId="0" fontId="33" fillId="5" borderId="23" xfId="0" applyFont="1" applyFill="1" applyBorder="1" applyAlignment="1">
      <alignment horizontal="center" vertical="center"/>
    </xf>
    <xf numFmtId="0" fontId="34" fillId="3"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35" fillId="0" borderId="0" xfId="0" applyFont="1"/>
    <xf numFmtId="0" fontId="20" fillId="0"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xf numFmtId="1" fontId="9"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1" xfId="0" applyFont="1" applyFill="1" applyBorder="1" applyAlignment="1">
      <alignment horizontal="center" vertical="center" wrapText="1"/>
    </xf>
    <xf numFmtId="1" fontId="0" fillId="0" borderId="0" xfId="2" applyNumberFormat="1" applyFont="1" applyAlignment="1">
      <alignment horizontal="center" vertical="center"/>
    </xf>
    <xf numFmtId="0" fontId="16" fillId="3" borderId="1" xfId="0" applyFont="1" applyFill="1" applyBorder="1" applyAlignment="1">
      <alignment horizontal="center" vertical="center" wrapText="1"/>
    </xf>
    <xf numFmtId="0" fontId="30" fillId="0" borderId="0" xfId="0" applyFont="1" applyAlignment="1">
      <alignment horizontal="center" vertical="center" wrapText="1"/>
    </xf>
    <xf numFmtId="0" fontId="38" fillId="8" borderId="24"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6" borderId="17" xfId="0" applyFont="1" applyFill="1" applyBorder="1" applyAlignment="1">
      <alignment horizontal="center" vertical="center"/>
    </xf>
    <xf numFmtId="0" fontId="37" fillId="9" borderId="17" xfId="0" applyFont="1" applyFill="1" applyBorder="1" applyAlignment="1">
      <alignment horizontal="center" vertical="center"/>
    </xf>
    <xf numFmtId="0" fontId="39" fillId="4" borderId="17" xfId="0" applyFont="1" applyFill="1" applyBorder="1" applyAlignment="1">
      <alignment vertical="center"/>
    </xf>
    <xf numFmtId="0" fontId="37" fillId="10" borderId="17" xfId="0" applyFont="1" applyFill="1" applyBorder="1" applyAlignment="1">
      <alignment horizontal="center" vertical="center"/>
    </xf>
    <xf numFmtId="0" fontId="37" fillId="5" borderId="18" xfId="0" applyFont="1" applyFill="1" applyBorder="1" applyAlignment="1">
      <alignment horizontal="center" vertical="center"/>
    </xf>
    <xf numFmtId="0" fontId="37" fillId="11" borderId="24" xfId="0" applyFont="1" applyFill="1" applyBorder="1" applyAlignment="1">
      <alignment horizontal="center" vertical="center"/>
    </xf>
    <xf numFmtId="0" fontId="37" fillId="6" borderId="23" xfId="0" applyFont="1" applyFill="1" applyBorder="1" applyAlignment="1">
      <alignment horizontal="center" vertical="center"/>
    </xf>
    <xf numFmtId="0" fontId="37" fillId="13" borderId="17" xfId="0" applyFont="1" applyFill="1" applyBorder="1" applyAlignment="1">
      <alignment horizontal="center" vertical="center"/>
    </xf>
    <xf numFmtId="0" fontId="37" fillId="7"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16" fillId="4" borderId="17" xfId="0" applyFont="1" applyFill="1" applyBorder="1" applyAlignment="1">
      <alignment vertical="center"/>
    </xf>
    <xf numFmtId="0" fontId="40" fillId="0" borderId="0" xfId="0" applyFont="1"/>
    <xf numFmtId="0" fontId="37" fillId="7" borderId="26" xfId="0" applyFont="1" applyFill="1" applyBorder="1" applyAlignment="1">
      <alignment vertical="center" wrapText="1"/>
    </xf>
    <xf numFmtId="0" fontId="37" fillId="7" borderId="2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19" xfId="0" applyFont="1" applyFill="1" applyBorder="1" applyAlignment="1">
      <alignment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0" fillId="0" borderId="0" xfId="0" applyFont="1" applyAlignment="1">
      <alignment wrapText="1"/>
    </xf>
    <xf numFmtId="0" fontId="9" fillId="0" borderId="0" xfId="0" applyFont="1" applyAlignment="1">
      <alignment horizontal="center" vertical="center" wrapText="1"/>
    </xf>
    <xf numFmtId="0" fontId="42" fillId="0" borderId="0" xfId="1" applyFont="1" applyFill="1" applyAlignment="1">
      <alignment horizontal="left" vertical="center" wrapText="1"/>
    </xf>
    <xf numFmtId="0" fontId="43" fillId="0" borderId="0" xfId="1" applyFont="1" applyFill="1" applyAlignment="1">
      <alignment vertical="center" wrapText="1"/>
    </xf>
    <xf numFmtId="0" fontId="43" fillId="0" borderId="0" xfId="1" applyFont="1" applyFill="1" applyAlignment="1">
      <alignment horizontal="left" vertical="center" wrapText="1"/>
    </xf>
    <xf numFmtId="165" fontId="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164" fontId="30"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horizontal="center" vertical="center"/>
    </xf>
    <xf numFmtId="0" fontId="45" fillId="0" borderId="0" xfId="0" applyFont="1" applyAlignment="1"/>
    <xf numFmtId="0" fontId="30" fillId="0" borderId="0" xfId="0" applyFont="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Border="1" applyAlignment="1">
      <alignment horizontal="center" vertical="center" wrapText="1"/>
    </xf>
    <xf numFmtId="164" fontId="4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6" fillId="4" borderId="17" xfId="0"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vertical="center" wrapText="1"/>
    </xf>
    <xf numFmtId="164" fontId="16" fillId="0" borderId="1" xfId="0" applyNumberFormat="1" applyFont="1" applyFill="1" applyBorder="1" applyAlignment="1">
      <alignment horizontal="center" vertical="center" wrapText="1"/>
    </xf>
    <xf numFmtId="166" fontId="9" fillId="0" borderId="1" xfId="0" applyNumberFormat="1" applyFont="1" applyFill="1" applyBorder="1" applyAlignment="1">
      <alignment vertical="center" wrapText="1"/>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6" fontId="9" fillId="0" borderId="4" xfId="0" applyNumberFormat="1" applyFont="1" applyFill="1" applyBorder="1" applyAlignment="1">
      <alignment vertical="center" wrapText="1"/>
    </xf>
    <xf numFmtId="0" fontId="35" fillId="0" borderId="0" xfId="0" applyFont="1" applyFill="1"/>
    <xf numFmtId="164" fontId="9" fillId="0" borderId="1" xfId="3" applyNumberFormat="1" applyFon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8" fillId="3"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30"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4" fillId="3" borderId="1" xfId="0" applyFont="1" applyFill="1" applyBorder="1" applyAlignment="1">
      <alignment horizontal="center" vertical="center" wrapText="1"/>
    </xf>
    <xf numFmtId="2" fontId="30" fillId="0" borderId="0" xfId="0" applyNumberFormat="1" applyFont="1" applyAlignment="1">
      <alignment horizontal="center" vertical="center"/>
    </xf>
    <xf numFmtId="2" fontId="30" fillId="0" borderId="0" xfId="0" applyNumberFormat="1" applyFont="1" applyAlignment="1">
      <alignment horizontal="center" vertical="center" wrapText="1"/>
    </xf>
    <xf numFmtId="2" fontId="9" fillId="0" borderId="0" xfId="0" applyNumberFormat="1" applyFont="1" applyAlignment="1">
      <alignment horizontal="center" vertical="center" wrapText="1"/>
    </xf>
    <xf numFmtId="9" fontId="9" fillId="15" borderId="1" xfId="0" applyNumberFormat="1" applyFont="1" applyFill="1" applyBorder="1" applyAlignment="1">
      <alignment horizontal="center" vertical="center" wrapText="1"/>
    </xf>
    <xf numFmtId="1" fontId="20" fillId="0" borderId="4"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9" fontId="9" fillId="16" borderId="4" xfId="0" applyNumberFormat="1" applyFont="1" applyFill="1" applyBorder="1" applyAlignment="1">
      <alignment horizontal="center" vertical="center" wrapText="1"/>
    </xf>
    <xf numFmtId="9" fontId="9" fillId="16" borderId="1" xfId="0" applyNumberFormat="1" applyFont="1" applyFill="1" applyBorder="1" applyAlignment="1">
      <alignment horizontal="center" vertical="center" wrapText="1"/>
    </xf>
    <xf numFmtId="9" fontId="9" fillId="17" borderId="1" xfId="0" applyNumberFormat="1" applyFont="1" applyFill="1" applyBorder="1" applyAlignment="1">
      <alignment horizontal="center" vertical="center" wrapText="1"/>
    </xf>
    <xf numFmtId="9" fontId="9" fillId="18" borderId="1" xfId="0" applyNumberFormat="1" applyFont="1" applyFill="1" applyBorder="1" applyAlignment="1">
      <alignment horizontal="center" vertical="center" wrapText="1"/>
    </xf>
    <xf numFmtId="9" fontId="9" fillId="19" borderId="1"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1" fontId="9" fillId="0" borderId="4"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164" fontId="15" fillId="3" borderId="10" xfId="0" applyNumberFormat="1" applyFont="1" applyFill="1" applyBorder="1" applyAlignment="1">
      <alignment horizontal="center" vertical="center" wrapText="1"/>
    </xf>
    <xf numFmtId="164" fontId="15" fillId="3" borderId="12" xfId="0"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36"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2" fontId="16" fillId="3" borderId="1" xfId="0" applyNumberFormat="1" applyFont="1" applyFill="1" applyBorder="1" applyAlignment="1">
      <alignment horizontal="center" vertical="center" wrapText="1"/>
    </xf>
    <xf numFmtId="0" fontId="0" fillId="0" borderId="0" xfId="0" applyAlignment="1">
      <alignment horizontal="center"/>
    </xf>
    <xf numFmtId="0" fontId="37" fillId="12" borderId="20" xfId="0" applyFont="1" applyFill="1" applyBorder="1" applyAlignment="1">
      <alignment horizontal="right" vertical="center"/>
    </xf>
    <xf numFmtId="0" fontId="37" fillId="12" borderId="21" xfId="0" applyFont="1" applyFill="1" applyBorder="1" applyAlignment="1">
      <alignment horizontal="right" vertical="center"/>
    </xf>
    <xf numFmtId="0" fontId="37" fillId="12" borderId="22" xfId="0" applyFont="1" applyFill="1" applyBorder="1" applyAlignment="1">
      <alignment horizontal="right" vertical="center"/>
    </xf>
    <xf numFmtId="0" fontId="37" fillId="7" borderId="19"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19"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6" xfId="0" applyFont="1" applyFill="1" applyBorder="1" applyAlignment="1">
      <alignment horizontal="center" vertical="center"/>
    </xf>
    <xf numFmtId="0" fontId="37" fillId="12" borderId="20" xfId="0" applyFont="1" applyFill="1" applyBorder="1" applyAlignment="1">
      <alignment horizontal="center" vertical="center"/>
    </xf>
    <xf numFmtId="0" fontId="37" fillId="12" borderId="2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
    <cellStyle name="Hipervínculo" xfId="1" builtinId="8"/>
    <cellStyle name="Moneda" xfId="3" builtinId="4"/>
    <cellStyle name="Normal" xfId="0" builtinId="0"/>
    <cellStyle name="Porcentaje" xfId="2" builtinId="5"/>
  </cellStyles>
  <dxfs count="30">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2</c:v>
                </c:pt>
              </c:numCache>
            </c:numRef>
          </c:val>
          <c:extLst xmlns:c16r2="http://schemas.microsoft.com/office/drawing/2015/06/char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4 '!$AH$5</c:f>
              <c:strCache>
                <c:ptCount val="1"/>
                <c:pt idx="0">
                  <c:v>eje estrategico 4</c:v>
                </c:pt>
              </c:strCache>
            </c:strRef>
          </c:tx>
          <c:dPt>
            <c:idx val="0"/>
            <c:bubble3D val="0"/>
            <c:spPr>
              <a:solidFill>
                <a:srgbClr val="FF3300"/>
              </a:solidFill>
              <a:ln w="19050">
                <a:solidFill>
                  <a:schemeClr val="lt1"/>
                </a:solidFill>
              </a:ln>
              <a:effectLst/>
            </c:spPr>
            <c:extLst xmlns:c16r2="http://schemas.microsoft.com/office/drawing/2015/06/chart">
              <c:ext xmlns:c16="http://schemas.microsoft.com/office/drawing/2014/chart" uri="{C3380CC4-5D6E-409C-BE32-E72D297353CC}">
                <c16:uniqueId val="{00000001-F583-472F-8911-56E72972011D}"/>
              </c:ext>
            </c:extLst>
          </c:dPt>
          <c:dPt>
            <c:idx val="1"/>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F583-472F-8911-56E72972011D}"/>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B1CD-48B1-9C56-EEC04E9301F6}"/>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'Eje Estrategico 4 '!$AG$6:$AG$8</c:f>
              <c:strCache>
                <c:ptCount val="3"/>
                <c:pt idx="0">
                  <c:v>Rojo de  0% a 39%</c:v>
                </c:pt>
                <c:pt idx="1">
                  <c:v>Verde  80% o mas</c:v>
                </c:pt>
                <c:pt idx="2">
                  <c:v>Naranja 40% a 59%</c:v>
                </c:pt>
              </c:strCache>
            </c:strRef>
          </c:cat>
          <c:val>
            <c:numRef>
              <c:f>'Eje Estrategico 4 '!$AH$6:$AH$8</c:f>
              <c:numCache>
                <c:formatCode>0%</c:formatCode>
                <c:ptCount val="3"/>
                <c:pt idx="0">
                  <c:v>0.2142</c:v>
                </c:pt>
                <c:pt idx="1">
                  <c:v>0.64200000000000002</c:v>
                </c:pt>
                <c:pt idx="2">
                  <c:v>0.14000000000000001</c:v>
                </c:pt>
              </c:numCache>
            </c:numRef>
          </c:val>
          <c:extLst xmlns:c16r2="http://schemas.microsoft.com/office/drawing/2015/06/chart">
            <c:ext xmlns:c16="http://schemas.microsoft.com/office/drawing/2014/chart" uri="{C3380CC4-5D6E-409C-BE32-E72D297353CC}">
              <c16:uniqueId val="{00000000-875A-4B7F-A37A-B4639FD3685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5'!$AG$5</c:f>
              <c:strCache>
                <c:ptCount val="1"/>
                <c:pt idx="0">
                  <c:v>eje estrategico 5</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0E44-4AA3-AE79-0AC7356FFFA5}"/>
              </c:ext>
            </c:extLst>
          </c:dPt>
          <c:dPt>
            <c:idx val="1"/>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5-0E44-4AA3-AE79-0AC7356FFFA5}"/>
              </c:ext>
            </c:extLst>
          </c:dPt>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44-4AA3-AE79-0AC7356FFFA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'Eje Estrategico 5'!$AF$6:$AF$7</c:f>
              <c:strCache>
                <c:ptCount val="2"/>
                <c:pt idx="0">
                  <c:v>Rojo de  0% a 39%</c:v>
                </c:pt>
                <c:pt idx="1">
                  <c:v>Verde  80% o mas</c:v>
                </c:pt>
              </c:strCache>
            </c:strRef>
          </c:cat>
          <c:val>
            <c:numRef>
              <c:f>'Eje Estrategico 5'!$AG$6:$AG$7</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0E44-4AA3-AE79-0AC7356FFFA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6</c:v>
                </c:pt>
                <c:pt idx="1">
                  <c:v>3</c:v>
                </c:pt>
                <c:pt idx="4">
                  <c:v>2</c:v>
                </c:pt>
              </c:numCache>
            </c:numRef>
          </c:val>
          <c:extLst xmlns:c16r2="http://schemas.microsoft.com/office/drawing/2015/06/char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A4D3-4857-8FB4-095E1870C24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A4D3-4857-8FB4-095E1870C247}"/>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6-A4D3-4857-8FB4-095E1870C247}"/>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8-A4D3-4857-8FB4-095E1870C247}"/>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A-A4D3-4857-8FB4-095E1870C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5</c:v>
                </c:pt>
                <c:pt idx="4">
                  <c:v>2</c:v>
                </c:pt>
              </c:numCache>
            </c:numRef>
          </c:val>
          <c:extLst xmlns:c16r2="http://schemas.microsoft.com/office/drawing/2015/06/chart">
            <c:ext xmlns:c16="http://schemas.microsoft.com/office/drawing/2014/chart" uri="{C3380CC4-5D6E-409C-BE32-E72D297353CC}">
              <c16:uniqueId val="{00000000-A4D3-4857-8FB4-095E1870C24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4</c:v>
                </c:pt>
                <c:pt idx="1">
                  <c:v>2</c:v>
                </c:pt>
                <c:pt idx="4">
                  <c:v>8</c:v>
                </c:pt>
              </c:numCache>
            </c:numRef>
          </c:val>
          <c:extLst xmlns:c16r2="http://schemas.microsoft.com/office/drawing/2015/06/char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5</c:v>
                </c:pt>
              </c:numCache>
            </c:numRef>
          </c:val>
          <c:extLst xmlns:c16r2="http://schemas.microsoft.com/office/drawing/2015/06/char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Segundo Trimestre 2021</a:t>
            </a:r>
          </a:p>
          <a:p>
            <a:pPr>
              <a:defRPr sz="1400" b="0" i="0" u="none" strike="noStrike" kern="1200" spc="0" baseline="0">
                <a:solidFill>
                  <a:schemeClr val="tx1">
                    <a:lumMod val="65000"/>
                    <a:lumOff val="35000"/>
                  </a:schemeClr>
                </a:solidFill>
                <a:latin typeface="+mn-lt"/>
                <a:ea typeface="+mn-ea"/>
                <a:cs typeface="+mn-cs"/>
              </a:defRPr>
            </a:pPr>
            <a:endParaRPr lang="en-US"/>
          </a:p>
        </c:rich>
      </c:tx>
      <c:layout/>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2-7912-4271-9916-8058D35A89A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C-7912-4271-9916-8058D35A89A7}"/>
                </c:ex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22</c:v>
                </c:pt>
                <c:pt idx="1">
                  <c:v>5</c:v>
                </c:pt>
                <c:pt idx="4">
                  <c:v>12</c:v>
                </c:pt>
              </c:numCache>
            </c:numRef>
          </c:val>
          <c:extLst xmlns:c16r2="http://schemas.microsoft.com/office/drawing/2015/06/char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Segundo Trimestre 2021</a:t>
            </a:r>
            <a:endParaRPr lang="es-CO" sz="1200">
              <a:effectLst/>
            </a:endParaRPr>
          </a:p>
          <a:p>
            <a:pPr>
              <a:defRPr/>
            </a:pP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Hoja1!$C$3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Hoja1!$C$4:$C$8</c:f>
              <c:numCache>
                <c:formatCode>General</c:formatCode>
                <c:ptCount val="5"/>
                <c:pt idx="0">
                  <c:v>2</c:v>
                </c:pt>
                <c:pt idx="1">
                  <c:v>6</c:v>
                </c:pt>
                <c:pt idx="2">
                  <c:v>5</c:v>
                </c:pt>
                <c:pt idx="3">
                  <c:v>4</c:v>
                </c:pt>
                <c:pt idx="4">
                  <c:v>5</c:v>
                </c:pt>
              </c:numCache>
            </c:numRef>
          </c:val>
          <c:extLst xmlns:c16r2="http://schemas.microsoft.com/office/drawing/2015/06/chart">
            <c:ext xmlns:c16="http://schemas.microsoft.com/office/drawing/2014/chart" uri="{C3380CC4-5D6E-409C-BE32-E72D297353CC}">
              <c16:uniqueId val="{00000000-958F-4445-908F-BD235F54E9A1}"/>
            </c:ext>
          </c:extLst>
        </c:ser>
        <c:ser>
          <c:idx val="1"/>
          <c:order val="1"/>
          <c:tx>
            <c:strRef>
              <c:f>Hoja1!$D$3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Hoja1!$D$4:$D$8</c:f>
              <c:numCache>
                <c:formatCode>General</c:formatCode>
                <c:ptCount val="5"/>
                <c:pt idx="1">
                  <c:v>3</c:v>
                </c:pt>
                <c:pt idx="3">
                  <c:v>2</c:v>
                </c:pt>
              </c:numCache>
            </c:numRef>
          </c:val>
          <c:extLst xmlns:c16r2="http://schemas.microsoft.com/office/drawing/2015/06/chart">
            <c:ext xmlns:c16="http://schemas.microsoft.com/office/drawing/2014/chart" uri="{C3380CC4-5D6E-409C-BE32-E72D297353CC}">
              <c16:uniqueId val="{00000001-958F-4445-908F-BD235F54E9A1}"/>
            </c:ext>
          </c:extLst>
        </c:ser>
        <c:ser>
          <c:idx val="2"/>
          <c:order val="2"/>
          <c:tx>
            <c:strRef>
              <c:f>Hoja1!$E$3</c:f>
              <c:strCache>
                <c:ptCount val="1"/>
                <c:pt idx="0">
                  <c:v>MEDIO</c:v>
                </c:pt>
              </c:strCache>
            </c:strRef>
          </c:tx>
          <c:spPr>
            <a:solidFill>
              <a:srgbClr val="FFFF0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Hoja1!$E$4:$E$8</c:f>
              <c:numCache>
                <c:formatCode>General</c:formatCode>
                <c:ptCount val="5"/>
              </c:numCache>
            </c:numRef>
          </c:val>
          <c:extLst xmlns:c16r2="http://schemas.microsoft.com/office/drawing/2015/06/chart">
            <c:ext xmlns:c16="http://schemas.microsoft.com/office/drawing/2014/chart" uri="{C3380CC4-5D6E-409C-BE32-E72D297353CC}">
              <c16:uniqueId val="{00000002-958F-4445-908F-BD235F54E9A1}"/>
            </c:ext>
          </c:extLst>
        </c:ser>
        <c:ser>
          <c:idx val="3"/>
          <c:order val="3"/>
          <c:tx>
            <c:strRef>
              <c:f>Hoja1!$F$3</c:f>
              <c:strCache>
                <c:ptCount val="1"/>
                <c:pt idx="0">
                  <c:v>SATISFACTORIO</c:v>
                </c:pt>
              </c:strCache>
            </c:strRef>
          </c:tx>
          <c:spPr>
            <a:solidFill>
              <a:srgbClr val="92D05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Hoja1!$F$4:$F$8</c:f>
              <c:numCache>
                <c:formatCode>General</c:formatCode>
                <c:ptCount val="5"/>
              </c:numCache>
            </c:numRef>
          </c:val>
          <c:extLst xmlns:c16r2="http://schemas.microsoft.com/office/drawing/2015/06/chart">
            <c:ext xmlns:c16="http://schemas.microsoft.com/office/drawing/2014/chart" uri="{C3380CC4-5D6E-409C-BE32-E72D297353CC}">
              <c16:uniqueId val="{00000003-958F-4445-908F-BD235F54E9A1}"/>
            </c:ext>
          </c:extLst>
        </c:ser>
        <c:ser>
          <c:idx val="4"/>
          <c:order val="4"/>
          <c:tx>
            <c:strRef>
              <c:f>Hoja1!$G$3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Hoja1!$G$4:$G$8</c:f>
              <c:numCache>
                <c:formatCode>General</c:formatCode>
                <c:ptCount val="5"/>
                <c:pt idx="1">
                  <c:v>2</c:v>
                </c:pt>
                <c:pt idx="2">
                  <c:v>2</c:v>
                </c:pt>
                <c:pt idx="3">
                  <c:v>8</c:v>
                </c:pt>
              </c:numCache>
            </c:numRef>
          </c:val>
          <c:extLst xmlns:c16r2="http://schemas.microsoft.com/office/drawing/2015/06/char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347524544"/>
        <c:axId val="347528072"/>
      </c:barChart>
      <c:catAx>
        <c:axId val="34752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8072"/>
        <c:crosses val="autoZero"/>
        <c:auto val="1"/>
        <c:lblAlgn val="ctr"/>
        <c:lblOffset val="100"/>
        <c:noMultiLvlLbl val="0"/>
      </c:catAx>
      <c:valAx>
        <c:axId val="347528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4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 ESTRATEGICO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1'!$AD$5</c:f>
              <c:strCache>
                <c:ptCount val="1"/>
                <c:pt idx="0">
                  <c:v>eje estrategico 1</c:v>
                </c:pt>
              </c:strCache>
            </c:strRef>
          </c:tx>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6-5E11-4F04-8105-D83109BAA9F1}"/>
              </c:ext>
            </c:extLst>
          </c:dPt>
          <c:dPt>
            <c:idx val="1"/>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1-5E11-4F04-8105-D83109BAA9F1}"/>
              </c:ext>
            </c:extLst>
          </c:dPt>
          <c:dPt>
            <c:idx val="2"/>
            <c:bubble3D val="0"/>
            <c:spPr>
              <a:solidFill>
                <a:schemeClr val="accent6">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5E11-4F04-8105-D83109BAA9F1}"/>
              </c:ext>
            </c:extLst>
          </c:dPt>
          <c:dPt>
            <c:idx val="3"/>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C-5E11-4F04-8105-D83109BAA9F1}"/>
              </c:ext>
            </c:extLst>
          </c:dPt>
          <c:cat>
            <c:strRef>
              <c:f>'Eje Estrategico 1'!$AC$6:$AC$9</c:f>
              <c:strCache>
                <c:ptCount val="4"/>
                <c:pt idx="0">
                  <c:v>Rojo de  0% a 39%</c:v>
                </c:pt>
                <c:pt idx="1">
                  <c:v>Naranja 40% a 59%</c:v>
                </c:pt>
                <c:pt idx="2">
                  <c:v>Verde claro 70% a 79%</c:v>
                </c:pt>
                <c:pt idx="3">
                  <c:v>Verde  80% o mas</c:v>
                </c:pt>
              </c:strCache>
            </c:strRef>
          </c:cat>
          <c:val>
            <c:numRef>
              <c:f>'Eje Estrategico 1'!$AD$6:$AD$9</c:f>
              <c:numCache>
                <c:formatCode>General</c:formatCode>
                <c:ptCount val="4"/>
                <c:pt idx="0">
                  <c:v>2</c:v>
                </c:pt>
              </c:numCache>
            </c:numRef>
          </c:val>
          <c:extLst xmlns:c16r2="http://schemas.microsoft.com/office/drawing/2015/06/chart">
            <c:ext xmlns:c16="http://schemas.microsoft.com/office/drawing/2014/chart" uri="{C3380CC4-5D6E-409C-BE32-E72D297353CC}">
              <c16:uniqueId val="{00000000-5E11-4F04-8105-D83109BAA9F1}"/>
            </c:ext>
          </c:extLst>
        </c:ser>
        <c:ser>
          <c:idx val="1"/>
          <c:order val="1"/>
          <c:tx>
            <c:strRef>
              <c:f>'Eje Estrategico 1'!$AE$5</c:f>
              <c:strCache>
                <c:ptCount val="1"/>
                <c:pt idx="0">
                  <c:v>%del indicador</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9-81DE-46AE-879E-3DA72343407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B-81DE-46AE-879E-3DA72343407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D-81DE-46AE-879E-3DA72343407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F-81DE-46AE-879E-3DA72343407D}"/>
              </c:ext>
            </c:extLst>
          </c:dPt>
          <c:cat>
            <c:strRef>
              <c:f>'Eje Estrategico 1'!$AC$6:$AC$9</c:f>
              <c:strCache>
                <c:ptCount val="4"/>
                <c:pt idx="0">
                  <c:v>Rojo de  0% a 39%</c:v>
                </c:pt>
                <c:pt idx="1">
                  <c:v>Naranja 40% a 59%</c:v>
                </c:pt>
                <c:pt idx="2">
                  <c:v>Verde claro 70% a 79%</c:v>
                </c:pt>
                <c:pt idx="3">
                  <c:v>Verde  80% o mas</c:v>
                </c:pt>
              </c:strCache>
            </c:strRef>
          </c:cat>
          <c:val>
            <c:numRef>
              <c:f>'Eje Estrategico 1'!$AE$6:$AE$9</c:f>
              <c:numCache>
                <c:formatCode>General</c:formatCode>
                <c:ptCount val="4"/>
                <c:pt idx="0" formatCode="0%">
                  <c:v>1</c:v>
                </c:pt>
                <c:pt idx="1">
                  <c:v>0</c:v>
                </c:pt>
                <c:pt idx="2">
                  <c:v>0</c:v>
                </c:pt>
                <c:pt idx="3">
                  <c:v>0</c:v>
                </c:pt>
              </c:numCache>
            </c:numRef>
          </c:val>
          <c:extLst xmlns:c16r2="http://schemas.microsoft.com/office/drawing/2015/06/chart">
            <c:ext xmlns:c16="http://schemas.microsoft.com/office/drawing/2014/chart" uri="{C3380CC4-5D6E-409C-BE32-E72D297353CC}">
              <c16:uniqueId val="{00000001-5E11-4F04-8105-D83109BAA9F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2 '!$AC$5</c:f>
              <c:strCache>
                <c:ptCount val="1"/>
                <c:pt idx="0">
                  <c:v>eje estrategico 2 </c:v>
                </c:pt>
              </c:strCache>
            </c:strRef>
          </c:tx>
          <c:dPt>
            <c:idx val="0"/>
            <c:bubble3D val="0"/>
            <c:spPr>
              <a:solidFill>
                <a:srgbClr val="FF3300"/>
              </a:solidFill>
              <a:ln w="19050">
                <a:solidFill>
                  <a:schemeClr val="lt1"/>
                </a:solidFill>
              </a:ln>
              <a:effectLst/>
            </c:spPr>
            <c:extLst xmlns:c16r2="http://schemas.microsoft.com/office/drawing/2015/06/chart">
              <c:ext xmlns:c16="http://schemas.microsoft.com/office/drawing/2014/chart" uri="{C3380CC4-5D6E-409C-BE32-E72D297353CC}">
                <c16:uniqueId val="{00000008-D2D1-406B-93E4-9748A9494A3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C7B-4B4B-9E40-8678867670EA}"/>
              </c:ext>
            </c:extLst>
          </c:dPt>
          <c:dPt>
            <c:idx val="2"/>
            <c:bubble3D val="0"/>
            <c:spPr>
              <a:solidFill>
                <a:schemeClr val="accent6">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659E-49B8-8DA8-D95420A6D2BD}"/>
              </c:ext>
            </c:extLst>
          </c:dPt>
          <c:dPt>
            <c:idx val="3"/>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7-659E-49B8-8DA8-D95420A6D2BD}"/>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'Eje Estrategico 2 '!$AB$6:$AB$9</c:f>
              <c:strCache>
                <c:ptCount val="4"/>
                <c:pt idx="0">
                  <c:v>Rojo de  0% a 39%</c:v>
                </c:pt>
                <c:pt idx="1">
                  <c:v>Naranja 40% a 59%</c:v>
                </c:pt>
                <c:pt idx="2">
                  <c:v>Verde claro 70% a 79%</c:v>
                </c:pt>
                <c:pt idx="3">
                  <c:v>Verde  80% o mas</c:v>
                </c:pt>
              </c:strCache>
            </c:strRef>
          </c:cat>
          <c:val>
            <c:numRef>
              <c:f>'Eje Estrategico 2 '!$AC$6:$AC$9</c:f>
              <c:numCache>
                <c:formatCode>General</c:formatCode>
                <c:ptCount val="4"/>
                <c:pt idx="0">
                  <c:v>6</c:v>
                </c:pt>
                <c:pt idx="1">
                  <c:v>3</c:v>
                </c:pt>
                <c:pt idx="3">
                  <c:v>2</c:v>
                </c:pt>
              </c:numCache>
            </c:numRef>
          </c:val>
          <c:extLst xmlns:c16r2="http://schemas.microsoft.com/office/drawing/2015/06/chart">
            <c:ext xmlns:c16="http://schemas.microsoft.com/office/drawing/2014/chart" uri="{C3380CC4-5D6E-409C-BE32-E72D297353CC}">
              <c16:uniqueId val="{00000000-D2D1-406B-93E4-9748A9494A3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6</xdr:col>
      <xdr:colOff>875685</xdr:colOff>
      <xdr:row>24</xdr:row>
      <xdr:rowOff>675967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1674556</xdr:colOff>
      <xdr:row>24</xdr:row>
      <xdr:rowOff>798871</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6</xdr:col>
      <xdr:colOff>1229032</xdr:colOff>
      <xdr:row>40</xdr:row>
      <xdr:rowOff>122904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129766</xdr:colOff>
      <xdr:row>27</xdr:row>
      <xdr:rowOff>292131</xdr:rowOff>
    </xdr:from>
    <xdr:to>
      <xdr:col>13</xdr:col>
      <xdr:colOff>1613105</xdr:colOff>
      <xdr:row>40</xdr:row>
      <xdr:rowOff>168992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6</xdr:col>
      <xdr:colOff>997492</xdr:colOff>
      <xdr:row>66</xdr:row>
      <xdr:rowOff>92179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313084</xdr:colOff>
      <xdr:row>0</xdr:row>
      <xdr:rowOff>192026</xdr:rowOff>
    </xdr:from>
    <xdr:to>
      <xdr:col>21</xdr:col>
      <xdr:colOff>623660</xdr:colOff>
      <xdr:row>7</xdr:row>
      <xdr:rowOff>202914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xdr:colOff>
      <xdr:row>1</xdr:row>
      <xdr:rowOff>36139</xdr:rowOff>
    </xdr:from>
    <xdr:to>
      <xdr:col>19</xdr:col>
      <xdr:colOff>336177</xdr:colOff>
      <xdr:row>17</xdr:row>
      <xdr:rowOff>28014</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241787</xdr:colOff>
      <xdr:row>4</xdr:row>
      <xdr:rowOff>112100</xdr:rowOff>
    </xdr:from>
    <xdr:to>
      <xdr:col>43</xdr:col>
      <xdr:colOff>732691</xdr:colOff>
      <xdr:row>6</xdr:row>
      <xdr:rowOff>73269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31</xdr:col>
      <xdr:colOff>317500</xdr:colOff>
      <xdr:row>3</xdr:row>
      <xdr:rowOff>723900</xdr:rowOff>
    </xdr:from>
    <xdr:to>
      <xdr:col>41</xdr:col>
      <xdr:colOff>206375</xdr:colOff>
      <xdr:row>8</xdr:row>
      <xdr:rowOff>476250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0</xdr:row>
      <xdr:rowOff>77354</xdr:rowOff>
    </xdr:from>
    <xdr:to>
      <xdr:col>33</xdr:col>
      <xdr:colOff>37522</xdr:colOff>
      <xdr:row>3</xdr:row>
      <xdr:rowOff>1142134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26</xdr:col>
      <xdr:colOff>682625</xdr:colOff>
      <xdr:row>0</xdr:row>
      <xdr:rowOff>0</xdr:rowOff>
    </xdr:from>
    <xdr:to>
      <xdr:col>32</xdr:col>
      <xdr:colOff>682625</xdr:colOff>
      <xdr:row>3</xdr:row>
      <xdr:rowOff>1047750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row>
        <row r="94">
          <cell r="B94" t="str">
            <v>LIDERAZGO GOBERNABILILIDAD Y TRANSPARENCIA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topLeftCell="G33" zoomScale="33" zoomScaleNormal="33" zoomScaleSheetLayoutView="50" workbookViewId="0">
      <selection activeCell="G38" sqref="G38"/>
    </sheetView>
  </sheetViews>
  <sheetFormatPr baseColWidth="10" defaultRowHeight="102.75" customHeight="1"/>
  <cols>
    <col min="1" max="1" width="6" style="103" bestFit="1" customWidth="1"/>
    <col min="2" max="2" width="43" style="103" customWidth="1"/>
    <col min="3" max="3" width="8.140625" style="103" bestFit="1" customWidth="1"/>
    <col min="4" max="4" width="41.42578125" style="103" customWidth="1"/>
    <col min="5" max="5" width="11.42578125" style="103" customWidth="1"/>
    <col min="6" max="6" width="81" style="103" customWidth="1"/>
    <col min="7" max="7" width="27" style="103" customWidth="1"/>
    <col min="8" max="8" width="86" style="103" customWidth="1"/>
    <col min="9" max="9" width="188.85546875" style="103" customWidth="1"/>
    <col min="10" max="10" width="129.5703125" style="104" customWidth="1"/>
    <col min="11" max="11" width="71.85546875" style="104" customWidth="1"/>
    <col min="12" max="12" width="57.28515625" style="104" customWidth="1"/>
    <col min="13" max="13" width="51.85546875" style="104" customWidth="1"/>
    <col min="14" max="14" width="37" style="104" customWidth="1"/>
    <col min="15" max="15" width="44.5703125" style="104" customWidth="1"/>
    <col min="16" max="16" width="45.140625" style="104" customWidth="1"/>
    <col min="17" max="17" width="47.42578125" style="104" customWidth="1"/>
    <col min="18" max="18" width="46.42578125" style="104" customWidth="1"/>
    <col min="19" max="19" width="23.140625" style="104" customWidth="1"/>
    <col min="20" max="20" width="20.5703125" style="104" customWidth="1"/>
    <col min="21" max="21" width="20" style="104" customWidth="1"/>
    <col min="22" max="22" width="30.42578125" style="111" customWidth="1"/>
    <col min="23" max="23" width="32.5703125" style="111" customWidth="1"/>
    <col min="24" max="24" width="20.28515625" style="104" customWidth="1"/>
    <col min="25" max="25" width="40.85546875" style="111" customWidth="1"/>
    <col min="26" max="26" width="127" style="111" customWidth="1"/>
    <col min="27" max="27" width="18" style="104" customWidth="1"/>
    <col min="28" max="28" width="36.5703125" style="104" customWidth="1"/>
    <col min="29" max="29" width="167.28515625" style="104" customWidth="1"/>
    <col min="30" max="30" width="32.140625" style="150" customWidth="1"/>
    <col min="31" max="31" width="18.28515625" style="104" hidden="1" customWidth="1"/>
    <col min="32" max="32" width="21.140625" style="104" hidden="1" customWidth="1"/>
    <col min="33" max="33" width="21.42578125" style="104" hidden="1" customWidth="1"/>
    <col min="34" max="34" width="20.5703125" style="104" hidden="1" customWidth="1"/>
    <col min="35" max="16384" width="11.42578125" style="103"/>
  </cols>
  <sheetData>
    <row r="1" spans="1:34" s="115" customFormat="1" ht="102.75" customHeight="1">
      <c r="A1" s="112" t="s">
        <v>317</v>
      </c>
      <c r="B1" s="112"/>
      <c r="C1" s="112"/>
      <c r="D1" s="112"/>
      <c r="E1" s="112"/>
      <c r="F1" s="112"/>
      <c r="G1" s="112"/>
      <c r="H1" s="112"/>
      <c r="I1" s="112"/>
      <c r="J1" s="112"/>
      <c r="K1" s="112"/>
      <c r="L1" s="112"/>
      <c r="M1" s="112"/>
      <c r="N1" s="112"/>
      <c r="O1" s="112"/>
      <c r="P1" s="112"/>
      <c r="Q1" s="112"/>
      <c r="R1" s="112"/>
      <c r="S1" s="113"/>
      <c r="T1" s="113"/>
      <c r="U1" s="113"/>
      <c r="V1" s="114"/>
      <c r="W1" s="114"/>
      <c r="X1" s="113"/>
      <c r="Y1" s="114"/>
      <c r="Z1" s="114"/>
      <c r="AA1" s="113"/>
      <c r="AB1" s="113"/>
      <c r="AC1" s="113"/>
      <c r="AD1" s="148"/>
      <c r="AE1" s="113"/>
      <c r="AF1" s="113"/>
      <c r="AG1" s="113"/>
      <c r="AH1" s="113"/>
    </row>
    <row r="2" spans="1:34" ht="102.75" customHeight="1">
      <c r="A2" s="71"/>
      <c r="B2" s="71"/>
      <c r="C2" s="71"/>
      <c r="D2" s="71"/>
      <c r="E2" s="71"/>
      <c r="F2" s="71"/>
      <c r="G2" s="71"/>
      <c r="H2" s="71"/>
      <c r="I2" s="71"/>
      <c r="J2" s="71"/>
      <c r="K2" s="71"/>
      <c r="L2" s="71"/>
      <c r="M2" s="71"/>
      <c r="N2" s="71"/>
      <c r="O2" s="71"/>
      <c r="P2" s="71"/>
      <c r="Q2" s="71"/>
      <c r="R2" s="71"/>
      <c r="S2" s="71"/>
      <c r="T2" s="71"/>
      <c r="U2" s="71"/>
      <c r="V2" s="110"/>
      <c r="W2" s="110"/>
      <c r="X2" s="71"/>
      <c r="Y2" s="110"/>
      <c r="Z2" s="110"/>
      <c r="AA2" s="71"/>
      <c r="AB2" s="116"/>
      <c r="AC2" s="143"/>
      <c r="AD2" s="149"/>
      <c r="AE2" s="71"/>
      <c r="AF2" s="71"/>
      <c r="AG2" s="71"/>
      <c r="AH2" s="71"/>
    </row>
    <row r="3" spans="1:34" ht="102.75" customHeight="1">
      <c r="A3" s="71"/>
      <c r="B3" s="71"/>
      <c r="C3" s="71"/>
      <c r="D3" s="71"/>
      <c r="E3" s="71"/>
      <c r="F3" s="71"/>
      <c r="G3" s="71"/>
      <c r="H3" s="173"/>
      <c r="I3" s="173"/>
      <c r="J3" s="173"/>
      <c r="K3" s="174"/>
      <c r="L3" s="175" t="s">
        <v>291</v>
      </c>
      <c r="M3" s="175"/>
      <c r="N3" s="175"/>
      <c r="O3" s="175"/>
      <c r="P3" s="175"/>
      <c r="Q3" s="175"/>
      <c r="R3" s="175"/>
      <c r="S3" s="168" t="s">
        <v>283</v>
      </c>
      <c r="T3" s="169"/>
      <c r="U3" s="170"/>
      <c r="V3" s="171" t="s">
        <v>373</v>
      </c>
      <c r="W3" s="172"/>
      <c r="X3" s="166" t="s">
        <v>315</v>
      </c>
      <c r="Y3" s="166"/>
      <c r="Z3" s="147" t="s">
        <v>331</v>
      </c>
      <c r="AA3" s="166" t="s">
        <v>243</v>
      </c>
      <c r="AB3" s="166"/>
      <c r="AC3" s="147" t="s">
        <v>330</v>
      </c>
      <c r="AD3" s="187" t="s">
        <v>372</v>
      </c>
      <c r="AE3" s="166" t="s">
        <v>244</v>
      </c>
      <c r="AF3" s="166"/>
      <c r="AG3" s="166" t="s">
        <v>245</v>
      </c>
      <c r="AH3" s="166"/>
    </row>
    <row r="4" spans="1:34" ht="102.75" customHeight="1">
      <c r="B4" s="42" t="s">
        <v>4</v>
      </c>
      <c r="C4" s="167" t="s">
        <v>0</v>
      </c>
      <c r="D4" s="167"/>
      <c r="E4" s="167" t="s">
        <v>5</v>
      </c>
      <c r="F4" s="167"/>
      <c r="G4" s="176" t="s">
        <v>1</v>
      </c>
      <c r="H4" s="176"/>
      <c r="I4" s="39" t="s">
        <v>6</v>
      </c>
      <c r="J4" s="39" t="s">
        <v>2</v>
      </c>
      <c r="K4" s="40" t="s">
        <v>3</v>
      </c>
      <c r="L4" s="40" t="s">
        <v>284</v>
      </c>
      <c r="M4" s="40" t="s">
        <v>285</v>
      </c>
      <c r="N4" s="40" t="s">
        <v>286</v>
      </c>
      <c r="O4" s="40" t="s">
        <v>287</v>
      </c>
      <c r="P4" s="40" t="s">
        <v>288</v>
      </c>
      <c r="Q4" s="40" t="s">
        <v>289</v>
      </c>
      <c r="R4" s="40" t="s">
        <v>290</v>
      </c>
      <c r="S4" s="70" t="s">
        <v>238</v>
      </c>
      <c r="T4" s="6" t="s">
        <v>239</v>
      </c>
      <c r="U4" s="41" t="s">
        <v>240</v>
      </c>
      <c r="V4" s="6" t="s">
        <v>238</v>
      </c>
      <c r="W4" s="6" t="s">
        <v>239</v>
      </c>
      <c r="X4" s="70" t="s">
        <v>6</v>
      </c>
      <c r="Y4" s="6" t="s">
        <v>246</v>
      </c>
      <c r="Z4" s="54" t="s">
        <v>236</v>
      </c>
      <c r="AA4" s="70" t="s">
        <v>6</v>
      </c>
      <c r="AB4" s="6" t="s">
        <v>246</v>
      </c>
      <c r="AC4" s="54" t="s">
        <v>236</v>
      </c>
      <c r="AD4" s="187"/>
      <c r="AE4" s="70" t="s">
        <v>6</v>
      </c>
      <c r="AF4" s="6" t="s">
        <v>246</v>
      </c>
      <c r="AG4" s="70" t="s">
        <v>6</v>
      </c>
      <c r="AH4" s="6" t="s">
        <v>246</v>
      </c>
    </row>
    <row r="5" spans="1:34" ht="148.5" customHeight="1">
      <c r="A5" s="178" t="s">
        <v>7</v>
      </c>
      <c r="B5" s="179" t="s">
        <v>8</v>
      </c>
      <c r="C5" s="178" t="s">
        <v>145</v>
      </c>
      <c r="D5" s="178" t="s">
        <v>9</v>
      </c>
      <c r="E5" s="144" t="s">
        <v>156</v>
      </c>
      <c r="F5" s="159" t="s">
        <v>10</v>
      </c>
      <c r="G5" s="160" t="s">
        <v>11</v>
      </c>
      <c r="H5" s="159" t="s">
        <v>140</v>
      </c>
      <c r="I5" s="159" t="s">
        <v>218</v>
      </c>
      <c r="J5" s="161" t="s">
        <v>73</v>
      </c>
      <c r="K5" s="161" t="s">
        <v>75</v>
      </c>
      <c r="L5" s="161"/>
      <c r="M5" s="161"/>
      <c r="N5" s="161"/>
      <c r="O5" s="161"/>
      <c r="P5" s="161"/>
      <c r="Q5" s="161"/>
      <c r="R5" s="161"/>
      <c r="S5" s="62">
        <v>1</v>
      </c>
      <c r="T5" s="62">
        <v>0</v>
      </c>
      <c r="U5" s="151">
        <f>T5/S5*1</f>
        <v>0</v>
      </c>
      <c r="V5" s="126"/>
      <c r="W5" s="126">
        <f>AB5</f>
        <v>300000</v>
      </c>
      <c r="X5" s="127"/>
      <c r="Y5" s="126"/>
      <c r="Z5" s="165" t="s">
        <v>302</v>
      </c>
      <c r="AA5" s="128"/>
      <c r="AB5" s="129">
        <v>300000</v>
      </c>
      <c r="AC5" s="165" t="s">
        <v>329</v>
      </c>
      <c r="AD5" s="153">
        <v>0</v>
      </c>
      <c r="AE5" s="130"/>
      <c r="AF5" s="130"/>
      <c r="AG5" s="130"/>
      <c r="AH5" s="130"/>
    </row>
    <row r="6" spans="1:34" ht="249.75" customHeight="1">
      <c r="A6" s="178"/>
      <c r="B6" s="179"/>
      <c r="C6" s="178"/>
      <c r="D6" s="178"/>
      <c r="E6" s="144" t="s">
        <v>157</v>
      </c>
      <c r="F6" s="162" t="s">
        <v>12</v>
      </c>
      <c r="G6" s="119" t="s">
        <v>141</v>
      </c>
      <c r="H6" s="162" t="s">
        <v>41</v>
      </c>
      <c r="I6" s="162" t="s">
        <v>219</v>
      </c>
      <c r="J6" s="127" t="s">
        <v>74</v>
      </c>
      <c r="K6" s="127" t="s">
        <v>75</v>
      </c>
      <c r="L6" s="127"/>
      <c r="M6" s="127"/>
      <c r="N6" s="127"/>
      <c r="O6" s="127"/>
      <c r="P6" s="127"/>
      <c r="Q6" s="127"/>
      <c r="R6" s="127"/>
      <c r="S6" s="62">
        <v>1</v>
      </c>
      <c r="T6" s="62">
        <v>0</v>
      </c>
      <c r="U6" s="151">
        <v>0</v>
      </c>
      <c r="V6" s="126"/>
      <c r="W6" s="126">
        <f t="shared" ref="W6:W43" si="0">AB6</f>
        <v>0</v>
      </c>
      <c r="X6" s="127"/>
      <c r="Y6" s="126"/>
      <c r="Z6" s="165" t="s">
        <v>302</v>
      </c>
      <c r="AA6" s="127"/>
      <c r="AB6" s="131">
        <v>0</v>
      </c>
      <c r="AC6" s="165" t="s">
        <v>302</v>
      </c>
      <c r="AD6" s="153">
        <v>0</v>
      </c>
      <c r="AE6" s="127"/>
      <c r="AF6" s="127"/>
      <c r="AG6" s="127"/>
      <c r="AH6" s="127"/>
    </row>
    <row r="7" spans="1:34" ht="234" customHeight="1">
      <c r="A7" s="178" t="s">
        <v>13</v>
      </c>
      <c r="B7" s="180" t="s">
        <v>14</v>
      </c>
      <c r="C7" s="181" t="s">
        <v>146</v>
      </c>
      <c r="D7" s="181" t="s">
        <v>15</v>
      </c>
      <c r="E7" s="181" t="s">
        <v>158</v>
      </c>
      <c r="F7" s="185" t="s">
        <v>16</v>
      </c>
      <c r="G7" s="146" t="s">
        <v>143</v>
      </c>
      <c r="H7" s="163" t="s">
        <v>51</v>
      </c>
      <c r="I7" s="163" t="s">
        <v>67</v>
      </c>
      <c r="J7" s="132" t="s">
        <v>76</v>
      </c>
      <c r="K7" s="132" t="s">
        <v>77</v>
      </c>
      <c r="L7" s="132" t="str">
        <f>[1]FAMILIA!$B$94</f>
        <v>LIDERAZGO GOBERNABILILIDAD Y TRANSPARENCIA</v>
      </c>
      <c r="M7" s="132" t="s">
        <v>292</v>
      </c>
      <c r="N7" s="132">
        <v>4502038</v>
      </c>
      <c r="O7" s="132" t="s">
        <v>293</v>
      </c>
      <c r="P7" s="132">
        <v>450203800</v>
      </c>
      <c r="Q7" s="132" t="s">
        <v>294</v>
      </c>
      <c r="R7" s="132">
        <v>1</v>
      </c>
      <c r="S7" s="164">
        <v>24</v>
      </c>
      <c r="T7" s="164">
        <v>0</v>
      </c>
      <c r="U7" s="154">
        <f t="shared" ref="U7:U41" si="1">T7/S7*1</f>
        <v>0</v>
      </c>
      <c r="V7" s="126"/>
      <c r="W7" s="126">
        <v>0</v>
      </c>
      <c r="X7" s="132">
        <v>12</v>
      </c>
      <c r="Y7" s="133">
        <f>W7</f>
        <v>0</v>
      </c>
      <c r="Z7" s="165" t="s">
        <v>312</v>
      </c>
      <c r="AA7" s="132"/>
      <c r="AB7" s="134">
        <v>0</v>
      </c>
      <c r="AC7" s="165" t="s">
        <v>302</v>
      </c>
      <c r="AD7" s="152">
        <v>1</v>
      </c>
      <c r="AE7" s="132"/>
      <c r="AF7" s="132"/>
      <c r="AG7" s="132"/>
      <c r="AH7" s="132"/>
    </row>
    <row r="8" spans="1:34" ht="141.75" customHeight="1">
      <c r="A8" s="178"/>
      <c r="B8" s="179"/>
      <c r="C8" s="178"/>
      <c r="D8" s="178"/>
      <c r="E8" s="178"/>
      <c r="F8" s="186"/>
      <c r="G8" s="144" t="s">
        <v>144</v>
      </c>
      <c r="H8" s="162" t="s">
        <v>52</v>
      </c>
      <c r="I8" s="162" t="s">
        <v>221</v>
      </c>
      <c r="J8" s="127" t="s">
        <v>78</v>
      </c>
      <c r="K8" s="127" t="s">
        <v>79</v>
      </c>
      <c r="L8" s="132" t="str">
        <f>[1]FAMILIA!$B$94</f>
        <v>LIDERAZGO GOBERNABILILIDAD Y TRANSPARENCIA</v>
      </c>
      <c r="M8" s="132" t="s">
        <v>292</v>
      </c>
      <c r="N8" s="132">
        <v>4502038</v>
      </c>
      <c r="O8" s="132" t="s">
        <v>293</v>
      </c>
      <c r="P8" s="132">
        <v>450203800</v>
      </c>
      <c r="Q8" s="132" t="s">
        <v>294</v>
      </c>
      <c r="R8" s="132">
        <v>1</v>
      </c>
      <c r="S8" s="62">
        <v>1</v>
      </c>
      <c r="T8" s="62">
        <v>0</v>
      </c>
      <c r="U8" s="155">
        <v>0</v>
      </c>
      <c r="V8" s="126"/>
      <c r="W8" s="126">
        <f t="shared" si="0"/>
        <v>0</v>
      </c>
      <c r="X8" s="127"/>
      <c r="Y8" s="126"/>
      <c r="Z8" s="165" t="s">
        <v>302</v>
      </c>
      <c r="AA8" s="127"/>
      <c r="AB8" s="131"/>
      <c r="AC8" s="165" t="s">
        <v>302</v>
      </c>
      <c r="AD8" s="153">
        <v>0</v>
      </c>
      <c r="AE8" s="127"/>
      <c r="AF8" s="127"/>
      <c r="AG8" s="127"/>
      <c r="AH8" s="127"/>
    </row>
    <row r="9" spans="1:34" ht="353.25" customHeight="1">
      <c r="A9" s="178"/>
      <c r="B9" s="179"/>
      <c r="C9" s="178"/>
      <c r="D9" s="178"/>
      <c r="E9" s="178" t="s">
        <v>159</v>
      </c>
      <c r="F9" s="186" t="s">
        <v>42</v>
      </c>
      <c r="G9" s="144" t="s">
        <v>172</v>
      </c>
      <c r="H9" s="162" t="s">
        <v>43</v>
      </c>
      <c r="I9" s="162" t="s">
        <v>222</v>
      </c>
      <c r="J9" s="127" t="s">
        <v>80</v>
      </c>
      <c r="K9" s="127" t="s">
        <v>79</v>
      </c>
      <c r="L9" s="132" t="str">
        <f>[1]FAMILIA!$B$94</f>
        <v>LIDERAZGO GOBERNABILILIDAD Y TRANSPARENCIA</v>
      </c>
      <c r="M9" s="132" t="s">
        <v>292</v>
      </c>
      <c r="N9" s="132">
        <v>4502038</v>
      </c>
      <c r="O9" s="132" t="s">
        <v>293</v>
      </c>
      <c r="P9" s="132">
        <v>450203800</v>
      </c>
      <c r="Q9" s="132" t="s">
        <v>294</v>
      </c>
      <c r="R9" s="132">
        <v>1</v>
      </c>
      <c r="S9" s="62">
        <v>12</v>
      </c>
      <c r="T9" s="62">
        <v>12</v>
      </c>
      <c r="U9" s="155">
        <f t="shared" si="1"/>
        <v>1</v>
      </c>
      <c r="V9" s="126"/>
      <c r="W9" s="126">
        <f t="shared" si="0"/>
        <v>1168330</v>
      </c>
      <c r="X9" s="127">
        <v>12</v>
      </c>
      <c r="Y9" s="126">
        <f>W9</f>
        <v>1168330</v>
      </c>
      <c r="Z9" s="165" t="s">
        <v>303</v>
      </c>
      <c r="AA9" s="127"/>
      <c r="AB9" s="131">
        <v>1168330</v>
      </c>
      <c r="AC9" s="165" t="s">
        <v>350</v>
      </c>
      <c r="AD9" s="153">
        <v>12</v>
      </c>
      <c r="AE9" s="127"/>
      <c r="AF9" s="127"/>
      <c r="AG9" s="127"/>
      <c r="AH9" s="127"/>
    </row>
    <row r="10" spans="1:34" ht="227.25" customHeight="1">
      <c r="A10" s="178"/>
      <c r="B10" s="179"/>
      <c r="C10" s="178"/>
      <c r="D10" s="178"/>
      <c r="E10" s="178"/>
      <c r="F10" s="186"/>
      <c r="G10" s="144" t="s">
        <v>173</v>
      </c>
      <c r="H10" s="162" t="s">
        <v>44</v>
      </c>
      <c r="I10" s="162" t="s">
        <v>223</v>
      </c>
      <c r="J10" s="127" t="s">
        <v>81</v>
      </c>
      <c r="K10" s="127" t="s">
        <v>79</v>
      </c>
      <c r="L10" s="132" t="str">
        <f>[1]FAMILIA!$B$94</f>
        <v>LIDERAZGO GOBERNABILILIDAD Y TRANSPARENCIA</v>
      </c>
      <c r="M10" s="132" t="s">
        <v>292</v>
      </c>
      <c r="N10" s="132">
        <v>4502038</v>
      </c>
      <c r="O10" s="132" t="s">
        <v>293</v>
      </c>
      <c r="P10" s="132">
        <v>450203800</v>
      </c>
      <c r="Q10" s="132" t="s">
        <v>294</v>
      </c>
      <c r="R10" s="132">
        <v>1</v>
      </c>
      <c r="S10" s="62">
        <v>1</v>
      </c>
      <c r="T10" s="62">
        <v>0</v>
      </c>
      <c r="U10" s="155">
        <f t="shared" si="1"/>
        <v>0</v>
      </c>
      <c r="V10" s="126"/>
      <c r="W10" s="126">
        <v>1081867</v>
      </c>
      <c r="X10" s="127">
        <v>7</v>
      </c>
      <c r="Y10" s="126">
        <f>W10</f>
        <v>1081867</v>
      </c>
      <c r="Z10" s="165" t="s">
        <v>304</v>
      </c>
      <c r="AA10" s="127"/>
      <c r="AB10" s="131">
        <f>W10</f>
        <v>1081867</v>
      </c>
      <c r="AC10" s="165" t="s">
        <v>354</v>
      </c>
      <c r="AD10" s="153">
        <v>0</v>
      </c>
      <c r="AE10" s="127"/>
      <c r="AF10" s="127"/>
      <c r="AG10" s="127"/>
      <c r="AH10" s="127"/>
    </row>
    <row r="11" spans="1:34" ht="408.75" customHeight="1">
      <c r="A11" s="178"/>
      <c r="B11" s="179"/>
      <c r="C11" s="178" t="s">
        <v>147</v>
      </c>
      <c r="D11" s="178" t="s">
        <v>17</v>
      </c>
      <c r="E11" s="178" t="s">
        <v>160</v>
      </c>
      <c r="F11" s="186" t="s">
        <v>18</v>
      </c>
      <c r="G11" s="144" t="s">
        <v>174</v>
      </c>
      <c r="H11" s="162" t="s">
        <v>53</v>
      </c>
      <c r="I11" s="162" t="s">
        <v>47</v>
      </c>
      <c r="J11" s="127" t="s">
        <v>82</v>
      </c>
      <c r="K11" s="127" t="s">
        <v>95</v>
      </c>
      <c r="L11" s="127" t="str">
        <f>[1]FAMILIA!$B$94</f>
        <v>LIDERAZGO GOBERNABILILIDAD Y TRANSPARENCIA</v>
      </c>
      <c r="M11" s="127" t="s">
        <v>292</v>
      </c>
      <c r="N11" s="127">
        <v>4502001</v>
      </c>
      <c r="O11" s="127" t="s">
        <v>295</v>
      </c>
      <c r="P11" s="127">
        <v>450200108</v>
      </c>
      <c r="Q11" s="127" t="s">
        <v>296</v>
      </c>
      <c r="R11" s="127">
        <v>1</v>
      </c>
      <c r="S11" s="62">
        <v>12</v>
      </c>
      <c r="T11" s="62">
        <v>7</v>
      </c>
      <c r="U11" s="155">
        <f t="shared" si="1"/>
        <v>0.58333333333333337</v>
      </c>
      <c r="V11" s="126"/>
      <c r="W11" s="126">
        <f t="shared" si="0"/>
        <v>4241660</v>
      </c>
      <c r="X11" s="127">
        <v>2</v>
      </c>
      <c r="Y11" s="126">
        <f>W11</f>
        <v>4241660</v>
      </c>
      <c r="Z11" s="165" t="s">
        <v>318</v>
      </c>
      <c r="AA11" s="127"/>
      <c r="AB11" s="131">
        <f>3150000+130000+961660</f>
        <v>4241660</v>
      </c>
      <c r="AC11" s="165" t="s">
        <v>351</v>
      </c>
      <c r="AD11" s="153">
        <v>7</v>
      </c>
      <c r="AE11" s="127"/>
      <c r="AF11" s="127"/>
      <c r="AG11" s="127"/>
      <c r="AH11" s="127"/>
    </row>
    <row r="12" spans="1:34" ht="303" customHeight="1">
      <c r="A12" s="178"/>
      <c r="B12" s="179"/>
      <c r="C12" s="178"/>
      <c r="D12" s="178"/>
      <c r="E12" s="178"/>
      <c r="F12" s="186"/>
      <c r="G12" s="144" t="s">
        <v>175</v>
      </c>
      <c r="H12" s="162" t="s">
        <v>203</v>
      </c>
      <c r="I12" s="162" t="s">
        <v>54</v>
      </c>
      <c r="J12" s="127" t="s">
        <v>84</v>
      </c>
      <c r="K12" s="127" t="s">
        <v>97</v>
      </c>
      <c r="L12" s="127" t="str">
        <f>[1]FAMILIA!$B$94</f>
        <v>LIDERAZGO GOBERNABILILIDAD Y TRANSPARENCIA</v>
      </c>
      <c r="M12" s="127" t="s">
        <v>292</v>
      </c>
      <c r="N12" s="127">
        <v>4502024</v>
      </c>
      <c r="O12" s="127" t="s">
        <v>297</v>
      </c>
      <c r="P12" s="127">
        <v>450202401</v>
      </c>
      <c r="Q12" s="127" t="s">
        <v>298</v>
      </c>
      <c r="R12" s="127">
        <v>1</v>
      </c>
      <c r="S12" s="62">
        <v>1</v>
      </c>
      <c r="T12" s="62">
        <v>0</v>
      </c>
      <c r="U12" s="155">
        <f t="shared" si="1"/>
        <v>0</v>
      </c>
      <c r="V12" s="126"/>
      <c r="W12" s="126">
        <f t="shared" si="0"/>
        <v>6973333</v>
      </c>
      <c r="X12" s="127"/>
      <c r="Y12" s="126"/>
      <c r="Z12" s="165" t="s">
        <v>302</v>
      </c>
      <c r="AA12" s="127"/>
      <c r="AB12" s="131">
        <f>3150000+3573333+250000</f>
        <v>6973333</v>
      </c>
      <c r="AC12" s="165" t="s">
        <v>346</v>
      </c>
      <c r="AD12" s="153">
        <v>0</v>
      </c>
      <c r="AE12" s="127"/>
      <c r="AF12" s="127"/>
      <c r="AG12" s="127"/>
      <c r="AH12" s="127"/>
    </row>
    <row r="13" spans="1:34" ht="216.75" customHeight="1">
      <c r="A13" s="178"/>
      <c r="B13" s="179"/>
      <c r="C13" s="178"/>
      <c r="D13" s="178"/>
      <c r="E13" s="178" t="s">
        <v>161</v>
      </c>
      <c r="F13" s="186" t="s">
        <v>19</v>
      </c>
      <c r="G13" s="182" t="s">
        <v>176</v>
      </c>
      <c r="H13" s="183" t="s">
        <v>45</v>
      </c>
      <c r="I13" s="159" t="s">
        <v>55</v>
      </c>
      <c r="J13" s="127" t="s">
        <v>85</v>
      </c>
      <c r="K13" s="127" t="s">
        <v>83</v>
      </c>
      <c r="L13" s="127" t="str">
        <f>[1]FAMILIA!$B$94</f>
        <v>LIDERAZGO GOBERNABILILIDAD Y TRANSPARENCIA</v>
      </c>
      <c r="M13" s="127" t="s">
        <v>292</v>
      </c>
      <c r="N13" s="127">
        <v>4502038</v>
      </c>
      <c r="O13" s="127" t="s">
        <v>293</v>
      </c>
      <c r="P13" s="127">
        <v>450203800</v>
      </c>
      <c r="Q13" s="127" t="s">
        <v>294</v>
      </c>
      <c r="R13" s="127">
        <v>1</v>
      </c>
      <c r="S13" s="62">
        <v>1</v>
      </c>
      <c r="T13" s="62">
        <v>1</v>
      </c>
      <c r="U13" s="155">
        <f t="shared" si="1"/>
        <v>1</v>
      </c>
      <c r="V13" s="126"/>
      <c r="W13" s="126">
        <f t="shared" si="0"/>
        <v>0</v>
      </c>
      <c r="X13" s="127">
        <v>13</v>
      </c>
      <c r="Y13" s="126" t="s">
        <v>314</v>
      </c>
      <c r="Z13" s="165" t="s">
        <v>305</v>
      </c>
      <c r="AA13" s="127"/>
      <c r="AB13" s="131"/>
      <c r="AC13" s="165" t="s">
        <v>305</v>
      </c>
      <c r="AD13" s="153">
        <v>1</v>
      </c>
      <c r="AE13" s="127"/>
      <c r="AF13" s="127"/>
      <c r="AG13" s="127"/>
      <c r="AH13" s="127"/>
    </row>
    <row r="14" spans="1:34" ht="267.75" customHeight="1">
      <c r="A14" s="178"/>
      <c r="B14" s="179"/>
      <c r="C14" s="178"/>
      <c r="D14" s="178"/>
      <c r="E14" s="178"/>
      <c r="F14" s="186"/>
      <c r="G14" s="181"/>
      <c r="H14" s="185"/>
      <c r="I14" s="162" t="s">
        <v>224</v>
      </c>
      <c r="J14" s="127" t="s">
        <v>86</v>
      </c>
      <c r="K14" s="127" t="s">
        <v>95</v>
      </c>
      <c r="L14" s="127" t="str">
        <f>[1]FAMILIA!$B$94</f>
        <v>LIDERAZGO GOBERNABILILIDAD Y TRANSPARENCIA</v>
      </c>
      <c r="M14" s="127" t="s">
        <v>292</v>
      </c>
      <c r="N14" s="127">
        <v>4502038</v>
      </c>
      <c r="O14" s="127" t="s">
        <v>293</v>
      </c>
      <c r="P14" s="127">
        <v>450203800</v>
      </c>
      <c r="Q14" s="127" t="s">
        <v>294</v>
      </c>
      <c r="R14" s="127">
        <v>1</v>
      </c>
      <c r="S14" s="62">
        <v>1</v>
      </c>
      <c r="T14" s="62">
        <v>0</v>
      </c>
      <c r="U14" s="155">
        <f t="shared" si="1"/>
        <v>0</v>
      </c>
      <c r="V14" s="126"/>
      <c r="W14" s="126">
        <f t="shared" si="0"/>
        <v>0</v>
      </c>
      <c r="X14" s="127"/>
      <c r="Y14" s="126"/>
      <c r="Z14" s="165" t="s">
        <v>302</v>
      </c>
      <c r="AA14" s="127"/>
      <c r="AB14" s="131"/>
      <c r="AC14" s="165" t="s">
        <v>319</v>
      </c>
      <c r="AD14" s="153">
        <v>0</v>
      </c>
      <c r="AE14" s="127"/>
      <c r="AF14" s="127"/>
      <c r="AG14" s="127"/>
      <c r="AH14" s="127"/>
    </row>
    <row r="15" spans="1:34" ht="186" customHeight="1">
      <c r="A15" s="178"/>
      <c r="B15" s="179"/>
      <c r="C15" s="178" t="s">
        <v>148</v>
      </c>
      <c r="D15" s="178" t="s">
        <v>20</v>
      </c>
      <c r="E15" s="178" t="s">
        <v>162</v>
      </c>
      <c r="F15" s="186" t="s">
        <v>21</v>
      </c>
      <c r="G15" s="144" t="s">
        <v>177</v>
      </c>
      <c r="H15" s="162" t="s">
        <v>128</v>
      </c>
      <c r="I15" s="162" t="s">
        <v>129</v>
      </c>
      <c r="J15" s="127" t="s">
        <v>87</v>
      </c>
      <c r="K15" s="127" t="s">
        <v>88</v>
      </c>
      <c r="L15" s="127"/>
      <c r="M15" s="127"/>
      <c r="N15" s="127"/>
      <c r="O15" s="127"/>
      <c r="P15" s="127"/>
      <c r="Q15" s="127"/>
      <c r="R15" s="127"/>
      <c r="S15" s="62">
        <v>1</v>
      </c>
      <c r="T15" s="62">
        <v>0</v>
      </c>
      <c r="U15" s="155">
        <f t="shared" si="1"/>
        <v>0</v>
      </c>
      <c r="V15" s="126"/>
      <c r="W15" s="126">
        <f t="shared" si="0"/>
        <v>0</v>
      </c>
      <c r="X15" s="127"/>
      <c r="Y15" s="126"/>
      <c r="Z15" s="165" t="s">
        <v>302</v>
      </c>
      <c r="AA15" s="127"/>
      <c r="AB15" s="131"/>
      <c r="AC15" s="165" t="s">
        <v>302</v>
      </c>
      <c r="AD15" s="153">
        <v>0</v>
      </c>
      <c r="AE15" s="127"/>
      <c r="AF15" s="127"/>
      <c r="AG15" s="127"/>
      <c r="AH15" s="127"/>
    </row>
    <row r="16" spans="1:34" ht="207" customHeight="1">
      <c r="A16" s="178"/>
      <c r="B16" s="179"/>
      <c r="C16" s="178"/>
      <c r="D16" s="178"/>
      <c r="E16" s="178"/>
      <c r="F16" s="186"/>
      <c r="G16" s="144" t="s">
        <v>178</v>
      </c>
      <c r="H16" s="162" t="s">
        <v>46</v>
      </c>
      <c r="I16" s="162" t="s">
        <v>130</v>
      </c>
      <c r="J16" s="127" t="s">
        <v>89</v>
      </c>
      <c r="K16" s="127" t="s">
        <v>96</v>
      </c>
      <c r="L16" s="127"/>
      <c r="M16" s="127"/>
      <c r="N16" s="127"/>
      <c r="O16" s="127"/>
      <c r="P16" s="127"/>
      <c r="Q16" s="127"/>
      <c r="R16" s="127"/>
      <c r="S16" s="62">
        <v>12</v>
      </c>
      <c r="T16" s="62">
        <v>6</v>
      </c>
      <c r="U16" s="155">
        <f t="shared" si="1"/>
        <v>0.5</v>
      </c>
      <c r="V16" s="126"/>
      <c r="W16" s="126">
        <f t="shared" si="0"/>
        <v>3000000</v>
      </c>
      <c r="X16" s="127">
        <v>12</v>
      </c>
      <c r="Y16" s="126">
        <f>W16</f>
        <v>3000000</v>
      </c>
      <c r="Z16" s="165" t="s">
        <v>322</v>
      </c>
      <c r="AA16" s="127"/>
      <c r="AB16" s="131">
        <v>3000000</v>
      </c>
      <c r="AC16" s="165" t="s">
        <v>323</v>
      </c>
      <c r="AD16" s="153">
        <v>6</v>
      </c>
      <c r="AE16" s="127"/>
      <c r="AF16" s="127"/>
      <c r="AG16" s="127"/>
      <c r="AH16" s="127"/>
    </row>
    <row r="17" spans="1:34" ht="309" customHeight="1">
      <c r="A17" s="178"/>
      <c r="B17" s="179"/>
      <c r="C17" s="178"/>
      <c r="D17" s="178"/>
      <c r="E17" s="144" t="s">
        <v>163</v>
      </c>
      <c r="F17" s="159" t="s">
        <v>22</v>
      </c>
      <c r="G17" s="145" t="s">
        <v>179</v>
      </c>
      <c r="H17" s="159" t="s">
        <v>204</v>
      </c>
      <c r="I17" s="159" t="s">
        <v>225</v>
      </c>
      <c r="J17" s="127" t="s">
        <v>90</v>
      </c>
      <c r="K17" s="127" t="s">
        <v>91</v>
      </c>
      <c r="L17" s="127"/>
      <c r="M17" s="127"/>
      <c r="N17" s="127"/>
      <c r="O17" s="127"/>
      <c r="P17" s="127"/>
      <c r="Q17" s="127"/>
      <c r="R17" s="127"/>
      <c r="S17" s="62">
        <v>12</v>
      </c>
      <c r="T17" s="62">
        <v>5</v>
      </c>
      <c r="U17" s="155">
        <f>T17/S17*1</f>
        <v>0.41666666666666669</v>
      </c>
      <c r="V17" s="126"/>
      <c r="W17" s="126">
        <f t="shared" si="0"/>
        <v>3000000</v>
      </c>
      <c r="X17" s="127">
        <v>2</v>
      </c>
      <c r="Y17" s="126">
        <f>W17</f>
        <v>3000000</v>
      </c>
      <c r="Z17" s="165" t="s">
        <v>300</v>
      </c>
      <c r="AA17" s="127"/>
      <c r="AB17" s="131">
        <v>3000000</v>
      </c>
      <c r="AC17" s="165" t="s">
        <v>333</v>
      </c>
      <c r="AD17" s="153">
        <v>5</v>
      </c>
      <c r="AE17" s="127"/>
      <c r="AF17" s="127"/>
      <c r="AG17" s="127"/>
      <c r="AH17" s="127"/>
    </row>
    <row r="18" spans="1:34" ht="409.5" customHeight="1">
      <c r="A18" s="182" t="s">
        <v>23</v>
      </c>
      <c r="B18" s="182" t="s">
        <v>24</v>
      </c>
      <c r="C18" s="178" t="s">
        <v>149</v>
      </c>
      <c r="D18" s="182" t="s">
        <v>25</v>
      </c>
      <c r="E18" s="178" t="s">
        <v>164</v>
      </c>
      <c r="F18" s="183" t="s">
        <v>26</v>
      </c>
      <c r="G18" s="182" t="s">
        <v>180</v>
      </c>
      <c r="H18" s="186" t="s">
        <v>57</v>
      </c>
      <c r="I18" s="162" t="s">
        <v>58</v>
      </c>
      <c r="J18" s="127" t="s">
        <v>92</v>
      </c>
      <c r="K18" s="127" t="s">
        <v>95</v>
      </c>
      <c r="L18" s="127"/>
      <c r="M18" s="127"/>
      <c r="N18" s="127"/>
      <c r="O18" s="127"/>
      <c r="P18" s="127"/>
      <c r="Q18" s="127"/>
      <c r="R18" s="127"/>
      <c r="S18" s="62">
        <v>12</v>
      </c>
      <c r="T18" s="62">
        <v>12</v>
      </c>
      <c r="U18" s="156">
        <f t="shared" si="1"/>
        <v>1</v>
      </c>
      <c r="V18" s="126"/>
      <c r="W18" s="126">
        <f t="shared" si="0"/>
        <v>4861330</v>
      </c>
      <c r="X18" s="127"/>
      <c r="Y18" s="126"/>
      <c r="Z18" s="165" t="s">
        <v>302</v>
      </c>
      <c r="AA18" s="127"/>
      <c r="AB18" s="131">
        <f>500000+3150000+43000+618330+550000</f>
        <v>4861330</v>
      </c>
      <c r="AC18" s="165" t="s">
        <v>356</v>
      </c>
      <c r="AD18" s="153">
        <v>12</v>
      </c>
      <c r="AE18" s="127"/>
      <c r="AF18" s="127"/>
      <c r="AG18" s="127"/>
      <c r="AH18" s="127"/>
    </row>
    <row r="19" spans="1:34" ht="210" customHeight="1">
      <c r="A19" s="177"/>
      <c r="B19" s="177"/>
      <c r="C19" s="178"/>
      <c r="D19" s="177"/>
      <c r="E19" s="178"/>
      <c r="F19" s="184"/>
      <c r="G19" s="181"/>
      <c r="H19" s="186"/>
      <c r="I19" s="162" t="s">
        <v>56</v>
      </c>
      <c r="J19" s="127" t="s">
        <v>92</v>
      </c>
      <c r="K19" s="127" t="s">
        <v>95</v>
      </c>
      <c r="L19" s="127"/>
      <c r="M19" s="127"/>
      <c r="N19" s="127"/>
      <c r="O19" s="127"/>
      <c r="P19" s="127"/>
      <c r="Q19" s="127"/>
      <c r="R19" s="127"/>
      <c r="S19" s="62">
        <v>1</v>
      </c>
      <c r="T19" s="62">
        <v>0</v>
      </c>
      <c r="U19" s="156">
        <v>0</v>
      </c>
      <c r="V19" s="126"/>
      <c r="W19" s="126">
        <f t="shared" si="0"/>
        <v>130000</v>
      </c>
      <c r="X19" s="127"/>
      <c r="Y19" s="126"/>
      <c r="Z19" s="165" t="s">
        <v>302</v>
      </c>
      <c r="AA19" s="127"/>
      <c r="AB19" s="131">
        <v>130000</v>
      </c>
      <c r="AC19" s="165" t="s">
        <v>334</v>
      </c>
      <c r="AD19" s="153">
        <v>0</v>
      </c>
      <c r="AE19" s="127"/>
      <c r="AF19" s="127"/>
      <c r="AG19" s="127"/>
      <c r="AH19" s="127"/>
    </row>
    <row r="20" spans="1:34" ht="389.25" customHeight="1">
      <c r="A20" s="177"/>
      <c r="B20" s="177"/>
      <c r="C20" s="178"/>
      <c r="D20" s="177"/>
      <c r="E20" s="178"/>
      <c r="F20" s="184"/>
      <c r="G20" s="144" t="s">
        <v>181</v>
      </c>
      <c r="H20" s="162" t="s">
        <v>131</v>
      </c>
      <c r="I20" s="162" t="s">
        <v>59</v>
      </c>
      <c r="J20" s="127" t="s">
        <v>93</v>
      </c>
      <c r="K20" s="127" t="s">
        <v>94</v>
      </c>
      <c r="L20" s="127"/>
      <c r="M20" s="127"/>
      <c r="N20" s="127"/>
      <c r="O20" s="127"/>
      <c r="P20" s="127"/>
      <c r="Q20" s="127"/>
      <c r="R20" s="127"/>
      <c r="S20" s="62">
        <v>1</v>
      </c>
      <c r="T20" s="62">
        <v>1</v>
      </c>
      <c r="U20" s="156">
        <f t="shared" si="1"/>
        <v>1</v>
      </c>
      <c r="V20" s="126"/>
      <c r="W20" s="126">
        <f t="shared" si="0"/>
        <v>10060833</v>
      </c>
      <c r="X20" s="127">
        <v>1</v>
      </c>
      <c r="Y20" s="126">
        <f>W20</f>
        <v>10060833</v>
      </c>
      <c r="Z20" s="165" t="s">
        <v>324</v>
      </c>
      <c r="AA20" s="127"/>
      <c r="AB20" s="131">
        <f>2000000+3150000+1000000+3573333+337500</f>
        <v>10060833</v>
      </c>
      <c r="AC20" s="165" t="s">
        <v>349</v>
      </c>
      <c r="AD20" s="153">
        <v>1</v>
      </c>
      <c r="AE20" s="127"/>
      <c r="AF20" s="127"/>
      <c r="AG20" s="127"/>
      <c r="AH20" s="127"/>
    </row>
    <row r="21" spans="1:34" ht="102.75" customHeight="1">
      <c r="A21" s="177"/>
      <c r="B21" s="177"/>
      <c r="C21" s="178"/>
      <c r="D21" s="177"/>
      <c r="E21" s="178"/>
      <c r="F21" s="184"/>
      <c r="G21" s="144" t="s">
        <v>182</v>
      </c>
      <c r="H21" s="162" t="s">
        <v>60</v>
      </c>
      <c r="I21" s="162" t="s">
        <v>132</v>
      </c>
      <c r="J21" s="127" t="s">
        <v>98</v>
      </c>
      <c r="K21" s="127" t="s">
        <v>99</v>
      </c>
      <c r="L21" s="127"/>
      <c r="M21" s="127"/>
      <c r="N21" s="127"/>
      <c r="O21" s="127"/>
      <c r="P21" s="127"/>
      <c r="Q21" s="127"/>
      <c r="R21" s="127"/>
      <c r="S21" s="62">
        <v>1</v>
      </c>
      <c r="T21" s="62">
        <v>0</v>
      </c>
      <c r="U21" s="156">
        <f t="shared" si="1"/>
        <v>0</v>
      </c>
      <c r="V21" s="126"/>
      <c r="W21" s="126">
        <f t="shared" si="0"/>
        <v>0</v>
      </c>
      <c r="X21" s="127"/>
      <c r="Y21" s="126"/>
      <c r="Z21" s="165" t="s">
        <v>302</v>
      </c>
      <c r="AA21" s="127"/>
      <c r="AB21" s="131"/>
      <c r="AC21" s="165" t="s">
        <v>302</v>
      </c>
      <c r="AD21" s="153">
        <v>0</v>
      </c>
      <c r="AE21" s="127"/>
      <c r="AF21" s="127"/>
      <c r="AG21" s="127"/>
      <c r="AH21" s="127"/>
    </row>
    <row r="22" spans="1:34" ht="207" customHeight="1">
      <c r="A22" s="177"/>
      <c r="B22" s="177"/>
      <c r="C22" s="178"/>
      <c r="D22" s="181"/>
      <c r="E22" s="178"/>
      <c r="F22" s="185"/>
      <c r="G22" s="144" t="s">
        <v>183</v>
      </c>
      <c r="H22" s="162" t="s">
        <v>205</v>
      </c>
      <c r="I22" s="162" t="s">
        <v>226</v>
      </c>
      <c r="J22" s="127" t="s">
        <v>84</v>
      </c>
      <c r="K22" s="127" t="s">
        <v>95</v>
      </c>
      <c r="L22" s="127"/>
      <c r="M22" s="127"/>
      <c r="N22" s="127"/>
      <c r="O22" s="127"/>
      <c r="P22" s="127"/>
      <c r="Q22" s="127"/>
      <c r="R22" s="127"/>
      <c r="S22" s="62">
        <v>1</v>
      </c>
      <c r="T22" s="62">
        <v>0</v>
      </c>
      <c r="U22" s="156">
        <f t="shared" si="1"/>
        <v>0</v>
      </c>
      <c r="V22" s="126"/>
      <c r="W22" s="126">
        <f t="shared" si="0"/>
        <v>0</v>
      </c>
      <c r="X22" s="127"/>
      <c r="Y22" s="126"/>
      <c r="Z22" s="165" t="s">
        <v>302</v>
      </c>
      <c r="AA22" s="127"/>
      <c r="AB22" s="131"/>
      <c r="AC22" s="165" t="s">
        <v>347</v>
      </c>
      <c r="AD22" s="153">
        <v>0</v>
      </c>
      <c r="AE22" s="127"/>
      <c r="AF22" s="127"/>
      <c r="AG22" s="135"/>
      <c r="AH22" s="127"/>
    </row>
    <row r="23" spans="1:34" ht="291.75" customHeight="1">
      <c r="A23" s="177"/>
      <c r="B23" s="177"/>
      <c r="C23" s="178" t="s">
        <v>150</v>
      </c>
      <c r="D23" s="178" t="s">
        <v>27</v>
      </c>
      <c r="E23" s="178" t="s">
        <v>165</v>
      </c>
      <c r="F23" s="186" t="s">
        <v>28</v>
      </c>
      <c r="G23" s="144" t="s">
        <v>184</v>
      </c>
      <c r="H23" s="162" t="s">
        <v>49</v>
      </c>
      <c r="I23" s="162" t="s">
        <v>227</v>
      </c>
      <c r="J23" s="127" t="s">
        <v>100</v>
      </c>
      <c r="K23" s="127" t="s">
        <v>101</v>
      </c>
      <c r="L23" s="127"/>
      <c r="M23" s="127"/>
      <c r="N23" s="127"/>
      <c r="O23" s="127"/>
      <c r="P23" s="127"/>
      <c r="Q23" s="127"/>
      <c r="R23" s="127"/>
      <c r="S23" s="62">
        <v>12</v>
      </c>
      <c r="T23" s="62">
        <v>0</v>
      </c>
      <c r="U23" s="156">
        <f t="shared" si="1"/>
        <v>0</v>
      </c>
      <c r="V23" s="126"/>
      <c r="W23" s="126">
        <f t="shared" si="0"/>
        <v>3573333</v>
      </c>
      <c r="X23" s="127"/>
      <c r="Y23" s="126"/>
      <c r="Z23" s="165" t="s">
        <v>302</v>
      </c>
      <c r="AA23" s="127"/>
      <c r="AB23" s="131">
        <v>3573333</v>
      </c>
      <c r="AC23" s="165" t="s">
        <v>332</v>
      </c>
      <c r="AD23" s="153">
        <v>0</v>
      </c>
      <c r="AE23" s="127"/>
      <c r="AF23" s="127"/>
      <c r="AG23" s="135"/>
      <c r="AH23" s="127"/>
    </row>
    <row r="24" spans="1:34" ht="102.75" customHeight="1">
      <c r="A24" s="181"/>
      <c r="B24" s="181"/>
      <c r="C24" s="178"/>
      <c r="D24" s="178"/>
      <c r="E24" s="178"/>
      <c r="F24" s="186"/>
      <c r="G24" s="144" t="s">
        <v>185</v>
      </c>
      <c r="H24" s="162" t="s">
        <v>206</v>
      </c>
      <c r="I24" s="162" t="s">
        <v>228</v>
      </c>
      <c r="J24" s="127" t="s">
        <v>102</v>
      </c>
      <c r="K24" s="127" t="s">
        <v>103</v>
      </c>
      <c r="L24" s="127"/>
      <c r="M24" s="127"/>
      <c r="N24" s="127"/>
      <c r="O24" s="127"/>
      <c r="P24" s="127"/>
      <c r="Q24" s="127"/>
      <c r="R24" s="127"/>
      <c r="S24" s="62">
        <v>12</v>
      </c>
      <c r="T24" s="62">
        <v>0</v>
      </c>
      <c r="U24" s="156">
        <f t="shared" si="1"/>
        <v>0</v>
      </c>
      <c r="V24" s="126"/>
      <c r="W24" s="126">
        <f t="shared" si="0"/>
        <v>0</v>
      </c>
      <c r="X24" s="127"/>
      <c r="Y24" s="126"/>
      <c r="Z24" s="165" t="s">
        <v>302</v>
      </c>
      <c r="AA24" s="127"/>
      <c r="AB24" s="131"/>
      <c r="AC24" s="165" t="s">
        <v>302</v>
      </c>
      <c r="AD24" s="153">
        <v>0</v>
      </c>
      <c r="AE24" s="127"/>
      <c r="AF24" s="127"/>
      <c r="AG24" s="127"/>
      <c r="AH24" s="127"/>
    </row>
    <row r="25" spans="1:34" ht="384" customHeight="1">
      <c r="A25" s="182" t="s">
        <v>29</v>
      </c>
      <c r="B25" s="178" t="s">
        <v>30</v>
      </c>
      <c r="C25" s="178" t="s">
        <v>151</v>
      </c>
      <c r="D25" s="178" t="s">
        <v>31</v>
      </c>
      <c r="E25" s="144" t="s">
        <v>166</v>
      </c>
      <c r="F25" s="162" t="s">
        <v>32</v>
      </c>
      <c r="G25" s="144" t="s">
        <v>186</v>
      </c>
      <c r="H25" s="159" t="s">
        <v>207</v>
      </c>
      <c r="I25" s="162" t="s">
        <v>229</v>
      </c>
      <c r="J25" s="127" t="s">
        <v>104</v>
      </c>
      <c r="K25" s="127" t="s">
        <v>105</v>
      </c>
      <c r="L25" s="127"/>
      <c r="M25" s="127"/>
      <c r="N25" s="127"/>
      <c r="O25" s="127"/>
      <c r="P25" s="127"/>
      <c r="Q25" s="127"/>
      <c r="R25" s="127"/>
      <c r="S25" s="62">
        <v>12</v>
      </c>
      <c r="T25" s="62">
        <v>6</v>
      </c>
      <c r="U25" s="157">
        <f t="shared" si="1"/>
        <v>0.5</v>
      </c>
      <c r="V25" s="126"/>
      <c r="W25" s="126">
        <f t="shared" si="0"/>
        <v>11800000</v>
      </c>
      <c r="X25" s="127"/>
      <c r="Y25" s="126"/>
      <c r="Z25" s="165" t="s">
        <v>302</v>
      </c>
      <c r="AA25" s="127"/>
      <c r="AB25" s="131">
        <f>800000+11000000</f>
        <v>11800000</v>
      </c>
      <c r="AC25" s="165" t="s">
        <v>358</v>
      </c>
      <c r="AD25" s="153">
        <v>6</v>
      </c>
      <c r="AE25" s="127"/>
      <c r="AF25" s="127"/>
      <c r="AG25" s="127"/>
      <c r="AH25" s="127"/>
    </row>
    <row r="26" spans="1:34" ht="408.75" customHeight="1">
      <c r="A26" s="177"/>
      <c r="B26" s="178"/>
      <c r="C26" s="178"/>
      <c r="D26" s="178"/>
      <c r="E26" s="144" t="s">
        <v>167</v>
      </c>
      <c r="F26" s="162" t="s">
        <v>133</v>
      </c>
      <c r="G26" s="144" t="s">
        <v>187</v>
      </c>
      <c r="H26" s="159" t="s">
        <v>208</v>
      </c>
      <c r="I26" s="162" t="s">
        <v>230</v>
      </c>
      <c r="J26" s="127" t="s">
        <v>106</v>
      </c>
      <c r="K26" s="127" t="s">
        <v>107</v>
      </c>
      <c r="L26" s="127"/>
      <c r="M26" s="127"/>
      <c r="N26" s="127"/>
      <c r="O26" s="127"/>
      <c r="P26" s="127"/>
      <c r="Q26" s="127"/>
      <c r="R26" s="127"/>
      <c r="S26" s="62">
        <v>12</v>
      </c>
      <c r="T26" s="62">
        <v>12</v>
      </c>
      <c r="U26" s="157">
        <f t="shared" si="1"/>
        <v>1</v>
      </c>
      <c r="V26" s="136"/>
      <c r="W26" s="126">
        <f t="shared" si="0"/>
        <v>482011440</v>
      </c>
      <c r="X26" s="127">
        <v>12</v>
      </c>
      <c r="Y26" s="136">
        <f>W26</f>
        <v>482011440</v>
      </c>
      <c r="Z26" s="165" t="s">
        <v>282</v>
      </c>
      <c r="AA26" s="127"/>
      <c r="AB26" s="131">
        <f>1400000+20995000+459616440</f>
        <v>482011440</v>
      </c>
      <c r="AC26" s="165" t="s">
        <v>348</v>
      </c>
      <c r="AD26" s="153">
        <v>12</v>
      </c>
      <c r="AE26" s="127"/>
      <c r="AF26" s="127"/>
      <c r="AG26" s="127"/>
      <c r="AH26" s="127"/>
    </row>
    <row r="27" spans="1:34" ht="102.75" customHeight="1">
      <c r="A27" s="177"/>
      <c r="B27" s="178"/>
      <c r="C27" s="178" t="s">
        <v>152</v>
      </c>
      <c r="D27" s="182" t="s">
        <v>33</v>
      </c>
      <c r="E27" s="178" t="s">
        <v>168</v>
      </c>
      <c r="F27" s="183" t="s">
        <v>34</v>
      </c>
      <c r="G27" s="182" t="s">
        <v>188</v>
      </c>
      <c r="H27" s="183" t="s">
        <v>209</v>
      </c>
      <c r="I27" s="163" t="s">
        <v>134</v>
      </c>
      <c r="J27" s="127" t="s">
        <v>108</v>
      </c>
      <c r="K27" s="127" t="s">
        <v>109</v>
      </c>
      <c r="L27" s="127"/>
      <c r="M27" s="127"/>
      <c r="N27" s="127"/>
      <c r="O27" s="127"/>
      <c r="P27" s="127"/>
      <c r="Q27" s="127"/>
      <c r="R27" s="127"/>
      <c r="S27" s="62">
        <v>1</v>
      </c>
      <c r="T27" s="62">
        <v>0</v>
      </c>
      <c r="U27" s="157">
        <f t="shared" si="1"/>
        <v>0</v>
      </c>
      <c r="V27" s="136"/>
      <c r="W27" s="126"/>
      <c r="X27" s="127"/>
      <c r="Y27" s="136"/>
      <c r="Z27" s="165" t="s">
        <v>302</v>
      </c>
      <c r="AA27" s="127"/>
      <c r="AB27" s="131"/>
      <c r="AC27" s="165" t="s">
        <v>302</v>
      </c>
      <c r="AD27" s="153">
        <v>0</v>
      </c>
      <c r="AE27" s="127"/>
      <c r="AF27" s="127"/>
      <c r="AG27" s="127"/>
      <c r="AH27" s="127"/>
    </row>
    <row r="28" spans="1:34" ht="259.5" customHeight="1">
      <c r="A28" s="177"/>
      <c r="B28" s="178"/>
      <c r="C28" s="178"/>
      <c r="D28" s="177"/>
      <c r="E28" s="178"/>
      <c r="F28" s="184"/>
      <c r="G28" s="181"/>
      <c r="H28" s="185"/>
      <c r="I28" s="162" t="s">
        <v>231</v>
      </c>
      <c r="J28" s="127" t="s">
        <v>110</v>
      </c>
      <c r="K28" s="127" t="s">
        <v>111</v>
      </c>
      <c r="L28" s="127"/>
      <c r="M28" s="127"/>
      <c r="N28" s="127"/>
      <c r="O28" s="127"/>
      <c r="P28" s="127"/>
      <c r="Q28" s="127"/>
      <c r="R28" s="127"/>
      <c r="S28" s="62">
        <v>1</v>
      </c>
      <c r="T28" s="62">
        <v>1</v>
      </c>
      <c r="U28" s="157">
        <f t="shared" si="1"/>
        <v>1</v>
      </c>
      <c r="V28" s="126"/>
      <c r="W28" s="126">
        <f t="shared" si="0"/>
        <v>1650000</v>
      </c>
      <c r="X28" s="127"/>
      <c r="Y28" s="136"/>
      <c r="Z28" s="165" t="s">
        <v>302</v>
      </c>
      <c r="AA28" s="127"/>
      <c r="AB28" s="131">
        <v>1650000</v>
      </c>
      <c r="AC28" s="165" t="s">
        <v>359</v>
      </c>
      <c r="AD28" s="153"/>
      <c r="AE28" s="127"/>
      <c r="AF28" s="127"/>
      <c r="AG28" s="127"/>
      <c r="AH28" s="127"/>
    </row>
    <row r="29" spans="1:34" ht="102.75" customHeight="1">
      <c r="A29" s="177"/>
      <c r="B29" s="178"/>
      <c r="C29" s="178"/>
      <c r="D29" s="177"/>
      <c r="E29" s="178"/>
      <c r="F29" s="184"/>
      <c r="G29" s="144" t="s">
        <v>189</v>
      </c>
      <c r="H29" s="162" t="s">
        <v>210</v>
      </c>
      <c r="I29" s="162" t="s">
        <v>61</v>
      </c>
      <c r="J29" s="127" t="s">
        <v>93</v>
      </c>
      <c r="K29" s="127" t="s">
        <v>111</v>
      </c>
      <c r="L29" s="127"/>
      <c r="M29" s="127"/>
      <c r="N29" s="127"/>
      <c r="O29" s="127"/>
      <c r="P29" s="127"/>
      <c r="Q29" s="127"/>
      <c r="R29" s="127"/>
      <c r="S29" s="62">
        <v>1</v>
      </c>
      <c r="T29" s="62">
        <v>1</v>
      </c>
      <c r="U29" s="157">
        <f t="shared" si="1"/>
        <v>1</v>
      </c>
      <c r="V29" s="126"/>
      <c r="W29" s="126">
        <f t="shared" si="0"/>
        <v>1650000</v>
      </c>
      <c r="X29" s="127">
        <v>1</v>
      </c>
      <c r="Y29" s="126">
        <f>W29</f>
        <v>1650000</v>
      </c>
      <c r="Z29" s="165" t="s">
        <v>281</v>
      </c>
      <c r="AA29" s="127"/>
      <c r="AB29" s="131">
        <v>1650000</v>
      </c>
      <c r="AC29" s="165" t="s">
        <v>360</v>
      </c>
      <c r="AD29" s="153">
        <v>1</v>
      </c>
      <c r="AE29" s="127"/>
      <c r="AF29" s="127"/>
      <c r="AG29" s="127"/>
      <c r="AH29" s="127"/>
    </row>
    <row r="30" spans="1:34" ht="164.25" customHeight="1">
      <c r="A30" s="177"/>
      <c r="B30" s="178"/>
      <c r="C30" s="178"/>
      <c r="D30" s="177"/>
      <c r="E30" s="178"/>
      <c r="F30" s="184"/>
      <c r="G30" s="144" t="s">
        <v>190</v>
      </c>
      <c r="H30" s="162" t="s">
        <v>211</v>
      </c>
      <c r="I30" s="162" t="s">
        <v>135</v>
      </c>
      <c r="J30" s="127" t="s">
        <v>112</v>
      </c>
      <c r="K30" s="127" t="s">
        <v>111</v>
      </c>
      <c r="L30" s="127"/>
      <c r="M30" s="127"/>
      <c r="N30" s="127"/>
      <c r="O30" s="127"/>
      <c r="P30" s="127"/>
      <c r="Q30" s="127"/>
      <c r="R30" s="127"/>
      <c r="S30" s="62">
        <v>1</v>
      </c>
      <c r="T30" s="62">
        <v>1</v>
      </c>
      <c r="U30" s="157">
        <f t="shared" si="1"/>
        <v>1</v>
      </c>
      <c r="V30" s="126"/>
      <c r="W30" s="126">
        <f t="shared" si="0"/>
        <v>961660</v>
      </c>
      <c r="X30" s="127"/>
      <c r="Y30" s="126"/>
      <c r="Z30" s="165" t="s">
        <v>302</v>
      </c>
      <c r="AA30" s="127"/>
      <c r="AB30" s="131">
        <v>961660</v>
      </c>
      <c r="AC30" s="165" t="s">
        <v>362</v>
      </c>
      <c r="AD30" s="153">
        <v>1</v>
      </c>
      <c r="AE30" s="127"/>
      <c r="AF30" s="127"/>
      <c r="AG30" s="127"/>
      <c r="AH30" s="127"/>
    </row>
    <row r="31" spans="1:34" ht="356.25" customHeight="1">
      <c r="A31" s="177"/>
      <c r="B31" s="178"/>
      <c r="C31" s="178"/>
      <c r="D31" s="177"/>
      <c r="E31" s="178"/>
      <c r="F31" s="184"/>
      <c r="G31" s="144" t="s">
        <v>191</v>
      </c>
      <c r="H31" s="162" t="s">
        <v>62</v>
      </c>
      <c r="I31" s="162" t="s">
        <v>136</v>
      </c>
      <c r="J31" s="127" t="s">
        <v>82</v>
      </c>
      <c r="K31" s="127" t="s">
        <v>111</v>
      </c>
      <c r="L31" s="127"/>
      <c r="M31" s="127"/>
      <c r="N31" s="127"/>
      <c r="O31" s="127"/>
      <c r="P31" s="127"/>
      <c r="Q31" s="127"/>
      <c r="R31" s="127"/>
      <c r="S31" s="62">
        <v>12</v>
      </c>
      <c r="T31" s="62">
        <v>5</v>
      </c>
      <c r="U31" s="157">
        <f t="shared" si="1"/>
        <v>0.41666666666666669</v>
      </c>
      <c r="V31" s="126"/>
      <c r="W31" s="126">
        <f t="shared" si="0"/>
        <v>2200000</v>
      </c>
      <c r="X31" s="127">
        <v>12</v>
      </c>
      <c r="Y31" s="136">
        <f>W31</f>
        <v>2200000</v>
      </c>
      <c r="Z31" s="165" t="s">
        <v>280</v>
      </c>
      <c r="AA31" s="127"/>
      <c r="AB31" s="131">
        <f>1650000+550000</f>
        <v>2200000</v>
      </c>
      <c r="AC31" s="165" t="s">
        <v>352</v>
      </c>
      <c r="AD31" s="153">
        <v>7</v>
      </c>
      <c r="AE31" s="127"/>
      <c r="AF31" s="127"/>
      <c r="AG31" s="127"/>
      <c r="AH31" s="127"/>
    </row>
    <row r="32" spans="1:34" ht="409.6" customHeight="1">
      <c r="A32" s="177"/>
      <c r="B32" s="178"/>
      <c r="C32" s="178"/>
      <c r="D32" s="177"/>
      <c r="E32" s="178"/>
      <c r="F32" s="185"/>
      <c r="G32" s="144" t="s">
        <v>192</v>
      </c>
      <c r="H32" s="162" t="s">
        <v>212</v>
      </c>
      <c r="I32" s="162" t="s">
        <v>232</v>
      </c>
      <c r="J32" s="127" t="s">
        <v>113</v>
      </c>
      <c r="K32" s="127" t="s">
        <v>111</v>
      </c>
      <c r="L32" s="127"/>
      <c r="M32" s="127"/>
      <c r="N32" s="127"/>
      <c r="O32" s="127"/>
      <c r="P32" s="127"/>
      <c r="Q32" s="127"/>
      <c r="R32" s="127"/>
      <c r="S32" s="62">
        <v>1</v>
      </c>
      <c r="T32" s="62">
        <v>1</v>
      </c>
      <c r="U32" s="157">
        <f t="shared" si="1"/>
        <v>1</v>
      </c>
      <c r="V32" s="126"/>
      <c r="W32" s="126">
        <f t="shared" si="0"/>
        <v>46160000</v>
      </c>
      <c r="X32" s="127">
        <v>1</v>
      </c>
      <c r="Y32" s="126">
        <f>W32</f>
        <v>46160000</v>
      </c>
      <c r="Z32" s="165" t="s">
        <v>313</v>
      </c>
      <c r="AA32" s="127"/>
      <c r="AB32" s="131">
        <v>46160000</v>
      </c>
      <c r="AC32" s="165" t="s">
        <v>328</v>
      </c>
      <c r="AD32" s="153">
        <v>1</v>
      </c>
      <c r="AE32" s="127"/>
      <c r="AF32" s="127"/>
      <c r="AG32" s="127"/>
      <c r="AH32" s="127"/>
    </row>
    <row r="33" spans="1:34" ht="132" customHeight="1">
      <c r="A33" s="177"/>
      <c r="B33" s="178"/>
      <c r="C33" s="178"/>
      <c r="D33" s="177"/>
      <c r="E33" s="144" t="s">
        <v>169</v>
      </c>
      <c r="F33" s="162" t="s">
        <v>35</v>
      </c>
      <c r="G33" s="144" t="s">
        <v>193</v>
      </c>
      <c r="H33" s="159" t="s">
        <v>213</v>
      </c>
      <c r="I33" s="159" t="s">
        <v>63</v>
      </c>
      <c r="J33" s="127" t="s">
        <v>114</v>
      </c>
      <c r="K33" s="127" t="s">
        <v>83</v>
      </c>
      <c r="L33" s="127"/>
      <c r="M33" s="127"/>
      <c r="N33" s="127"/>
      <c r="O33" s="127"/>
      <c r="P33" s="127"/>
      <c r="Q33" s="127"/>
      <c r="R33" s="127"/>
      <c r="S33" s="62">
        <v>1</v>
      </c>
      <c r="T33" s="62">
        <v>0</v>
      </c>
      <c r="U33" s="157">
        <f t="shared" si="1"/>
        <v>0</v>
      </c>
      <c r="V33" s="126"/>
      <c r="W33" s="126">
        <f t="shared" si="0"/>
        <v>0</v>
      </c>
      <c r="X33" s="127"/>
      <c r="Y33" s="126"/>
      <c r="Z33" s="165" t="s">
        <v>302</v>
      </c>
      <c r="AA33" s="127"/>
      <c r="AB33" s="131"/>
      <c r="AC33" s="165" t="s">
        <v>326</v>
      </c>
      <c r="AD33" s="153">
        <v>0</v>
      </c>
      <c r="AE33" s="127"/>
      <c r="AF33" s="127"/>
      <c r="AG33" s="127"/>
      <c r="AH33" s="127"/>
    </row>
    <row r="34" spans="1:34" ht="225.75" customHeight="1">
      <c r="A34" s="177"/>
      <c r="B34" s="178"/>
      <c r="C34" s="178" t="s">
        <v>153</v>
      </c>
      <c r="D34" s="178" t="s">
        <v>36</v>
      </c>
      <c r="E34" s="178" t="s">
        <v>170</v>
      </c>
      <c r="F34" s="186" t="s">
        <v>37</v>
      </c>
      <c r="G34" s="144" t="s">
        <v>194</v>
      </c>
      <c r="H34" s="162" t="s">
        <v>64</v>
      </c>
      <c r="I34" s="162" t="s">
        <v>233</v>
      </c>
      <c r="J34" s="127" t="s">
        <v>115</v>
      </c>
      <c r="K34" s="127" t="s">
        <v>116</v>
      </c>
      <c r="L34" s="127"/>
      <c r="M34" s="127"/>
      <c r="N34" s="127"/>
      <c r="O34" s="127"/>
      <c r="P34" s="127"/>
      <c r="Q34" s="127"/>
      <c r="R34" s="127"/>
      <c r="S34" s="62">
        <v>1</v>
      </c>
      <c r="T34" s="62">
        <v>1</v>
      </c>
      <c r="U34" s="157">
        <f t="shared" si="1"/>
        <v>1</v>
      </c>
      <c r="V34" s="126"/>
      <c r="W34" s="126">
        <f t="shared" si="0"/>
        <v>0</v>
      </c>
      <c r="X34" s="127"/>
      <c r="Y34" s="126"/>
      <c r="Z34" s="165" t="s">
        <v>302</v>
      </c>
      <c r="AA34" s="127"/>
      <c r="AB34" s="131"/>
      <c r="AC34" s="165" t="s">
        <v>327</v>
      </c>
      <c r="AD34" s="153">
        <v>1</v>
      </c>
      <c r="AE34" s="127"/>
      <c r="AF34" s="127"/>
      <c r="AG34" s="127"/>
      <c r="AH34" s="127"/>
    </row>
    <row r="35" spans="1:34" ht="163.5" customHeight="1">
      <c r="A35" s="177"/>
      <c r="B35" s="178"/>
      <c r="C35" s="178"/>
      <c r="D35" s="178"/>
      <c r="E35" s="178"/>
      <c r="F35" s="186"/>
      <c r="G35" s="144" t="s">
        <v>195</v>
      </c>
      <c r="H35" s="162" t="s">
        <v>214</v>
      </c>
      <c r="I35" s="162" t="s">
        <v>66</v>
      </c>
      <c r="J35" s="127" t="s">
        <v>117</v>
      </c>
      <c r="K35" s="127" t="s">
        <v>116</v>
      </c>
      <c r="L35" s="127"/>
      <c r="M35" s="127"/>
      <c r="N35" s="127"/>
      <c r="O35" s="127"/>
      <c r="P35" s="127"/>
      <c r="Q35" s="127"/>
      <c r="R35" s="127"/>
      <c r="S35" s="62">
        <v>54</v>
      </c>
      <c r="T35" s="62">
        <v>54</v>
      </c>
      <c r="U35" s="157">
        <f t="shared" si="1"/>
        <v>1</v>
      </c>
      <c r="V35" s="126"/>
      <c r="W35" s="126">
        <f t="shared" si="0"/>
        <v>0</v>
      </c>
      <c r="X35" s="127">
        <v>54</v>
      </c>
      <c r="Y35" s="126" t="s">
        <v>314</v>
      </c>
      <c r="Z35" s="165" t="s">
        <v>311</v>
      </c>
      <c r="AA35" s="127"/>
      <c r="AB35" s="131"/>
      <c r="AC35" s="165" t="s">
        <v>311</v>
      </c>
      <c r="AD35" s="153">
        <v>54</v>
      </c>
      <c r="AE35" s="127"/>
      <c r="AF35" s="127"/>
      <c r="AG35" s="127"/>
      <c r="AH35" s="127"/>
    </row>
    <row r="36" spans="1:34" ht="102.75" customHeight="1">
      <c r="A36" s="177"/>
      <c r="B36" s="178"/>
      <c r="C36" s="178"/>
      <c r="D36" s="178"/>
      <c r="E36" s="178"/>
      <c r="F36" s="186"/>
      <c r="G36" s="144" t="s">
        <v>196</v>
      </c>
      <c r="H36" s="162" t="s">
        <v>50</v>
      </c>
      <c r="I36" s="162" t="s">
        <v>67</v>
      </c>
      <c r="J36" s="127" t="s">
        <v>82</v>
      </c>
      <c r="K36" s="127" t="s">
        <v>116</v>
      </c>
      <c r="L36" s="127"/>
      <c r="M36" s="127"/>
      <c r="N36" s="127"/>
      <c r="O36" s="127"/>
      <c r="P36" s="127"/>
      <c r="Q36" s="127"/>
      <c r="R36" s="127"/>
      <c r="S36" s="62">
        <v>12</v>
      </c>
      <c r="T36" s="62">
        <v>0</v>
      </c>
      <c r="U36" s="157">
        <f t="shared" si="1"/>
        <v>0</v>
      </c>
      <c r="V36" s="126"/>
      <c r="W36" s="126">
        <f t="shared" si="0"/>
        <v>0</v>
      </c>
      <c r="X36" s="127"/>
      <c r="Y36" s="126"/>
      <c r="Z36" s="165" t="s">
        <v>302</v>
      </c>
      <c r="AA36" s="127"/>
      <c r="AB36" s="131"/>
      <c r="AC36" s="165" t="s">
        <v>325</v>
      </c>
      <c r="AD36" s="153">
        <v>0</v>
      </c>
      <c r="AE36" s="127"/>
      <c r="AF36" s="127"/>
      <c r="AG36" s="127"/>
      <c r="AH36" s="127"/>
    </row>
    <row r="37" spans="1:34" ht="207" customHeight="1">
      <c r="A37" s="177"/>
      <c r="B37" s="178"/>
      <c r="C37" s="178"/>
      <c r="D37" s="178"/>
      <c r="E37" s="178"/>
      <c r="F37" s="186"/>
      <c r="G37" s="144" t="s">
        <v>197</v>
      </c>
      <c r="H37" s="162" t="s">
        <v>65</v>
      </c>
      <c r="I37" s="162" t="s">
        <v>137</v>
      </c>
      <c r="J37" s="127" t="s">
        <v>118</v>
      </c>
      <c r="K37" s="127" t="s">
        <v>119</v>
      </c>
      <c r="L37" s="127"/>
      <c r="M37" s="127"/>
      <c r="N37" s="127"/>
      <c r="O37" s="127"/>
      <c r="P37" s="127"/>
      <c r="Q37" s="127"/>
      <c r="R37" s="127"/>
      <c r="S37" s="62">
        <v>1</v>
      </c>
      <c r="T37" s="62">
        <v>1</v>
      </c>
      <c r="U37" s="157">
        <f t="shared" si="1"/>
        <v>1</v>
      </c>
      <c r="V37" s="126"/>
      <c r="W37" s="126">
        <f t="shared" si="0"/>
        <v>0</v>
      </c>
      <c r="X37" s="127"/>
      <c r="Y37" s="126"/>
      <c r="Z37" s="165" t="s">
        <v>302</v>
      </c>
      <c r="AA37" s="127"/>
      <c r="AB37" s="131"/>
      <c r="AC37" s="165" t="s">
        <v>321</v>
      </c>
      <c r="AD37" s="153">
        <v>1</v>
      </c>
      <c r="AE37" s="127"/>
      <c r="AF37" s="127"/>
      <c r="AG37" s="127"/>
      <c r="AH37" s="127"/>
    </row>
    <row r="38" spans="1:34" ht="102.75" customHeight="1">
      <c r="A38" s="177"/>
      <c r="B38" s="178"/>
      <c r="C38" s="178"/>
      <c r="D38" s="178"/>
      <c r="E38" s="178"/>
      <c r="F38" s="186"/>
      <c r="G38" s="144" t="s">
        <v>198</v>
      </c>
      <c r="H38" s="159" t="s">
        <v>215</v>
      </c>
      <c r="I38" s="163" t="s">
        <v>68</v>
      </c>
      <c r="J38" s="127" t="s">
        <v>98</v>
      </c>
      <c r="K38" s="127" t="s">
        <v>120</v>
      </c>
      <c r="L38" s="127"/>
      <c r="M38" s="127"/>
      <c r="N38" s="127"/>
      <c r="O38" s="127"/>
      <c r="P38" s="127"/>
      <c r="Q38" s="127"/>
      <c r="R38" s="127"/>
      <c r="S38" s="62">
        <v>1</v>
      </c>
      <c r="T38" s="62">
        <v>0</v>
      </c>
      <c r="U38" s="157">
        <f t="shared" si="1"/>
        <v>0</v>
      </c>
      <c r="V38" s="126"/>
      <c r="W38" s="126">
        <f t="shared" si="0"/>
        <v>0</v>
      </c>
      <c r="X38" s="127"/>
      <c r="Y38" s="126"/>
      <c r="Z38" s="165" t="s">
        <v>302</v>
      </c>
      <c r="AA38" s="127"/>
      <c r="AB38" s="131"/>
      <c r="AC38" s="165" t="s">
        <v>302</v>
      </c>
      <c r="AD38" s="153">
        <v>0</v>
      </c>
      <c r="AE38" s="127"/>
      <c r="AF38" s="127"/>
      <c r="AG38" s="127"/>
      <c r="AH38" s="127"/>
    </row>
    <row r="39" spans="1:34" ht="144" customHeight="1">
      <c r="A39" s="177" t="s">
        <v>38</v>
      </c>
      <c r="B39" s="178" t="s">
        <v>39</v>
      </c>
      <c r="C39" s="178" t="s">
        <v>154</v>
      </c>
      <c r="D39" s="178" t="s">
        <v>40</v>
      </c>
      <c r="E39" s="178" t="s">
        <v>171</v>
      </c>
      <c r="F39" s="186" t="s">
        <v>138</v>
      </c>
      <c r="G39" s="177" t="s">
        <v>199</v>
      </c>
      <c r="H39" s="183" t="s">
        <v>216</v>
      </c>
      <c r="I39" s="163" t="s">
        <v>69</v>
      </c>
      <c r="J39" s="127" t="s">
        <v>121</v>
      </c>
      <c r="K39" s="127" t="s">
        <v>122</v>
      </c>
      <c r="L39" s="127"/>
      <c r="M39" s="127"/>
      <c r="N39" s="127"/>
      <c r="O39" s="127"/>
      <c r="P39" s="127"/>
      <c r="Q39" s="127"/>
      <c r="R39" s="127"/>
      <c r="S39" s="62">
        <v>1</v>
      </c>
      <c r="T39" s="62">
        <v>0</v>
      </c>
      <c r="U39" s="158">
        <f t="shared" si="1"/>
        <v>0</v>
      </c>
      <c r="V39" s="126"/>
      <c r="W39" s="126">
        <f t="shared" si="0"/>
        <v>0</v>
      </c>
      <c r="X39" s="127"/>
      <c r="Y39" s="126"/>
      <c r="Z39" s="165" t="s">
        <v>302</v>
      </c>
      <c r="AA39" s="127"/>
      <c r="AB39" s="131"/>
      <c r="AC39" s="165" t="s">
        <v>302</v>
      </c>
      <c r="AD39" s="153">
        <v>0</v>
      </c>
      <c r="AE39" s="127"/>
      <c r="AF39" s="127"/>
      <c r="AG39" s="127"/>
      <c r="AH39" s="127"/>
    </row>
    <row r="40" spans="1:34" ht="102.75" customHeight="1">
      <c r="A40" s="177"/>
      <c r="B40" s="178"/>
      <c r="C40" s="178"/>
      <c r="D40" s="178"/>
      <c r="E40" s="178"/>
      <c r="F40" s="186"/>
      <c r="G40" s="177"/>
      <c r="H40" s="184"/>
      <c r="I40" s="162" t="s">
        <v>234</v>
      </c>
      <c r="J40" s="127" t="s">
        <v>82</v>
      </c>
      <c r="K40" s="127" t="s">
        <v>123</v>
      </c>
      <c r="L40" s="127"/>
      <c r="M40" s="127"/>
      <c r="N40" s="127"/>
      <c r="O40" s="127"/>
      <c r="P40" s="127"/>
      <c r="Q40" s="127"/>
      <c r="R40" s="127"/>
      <c r="S40" s="62">
        <v>12</v>
      </c>
      <c r="T40" s="62">
        <v>0</v>
      </c>
      <c r="U40" s="158">
        <f t="shared" si="1"/>
        <v>0</v>
      </c>
      <c r="V40" s="126"/>
      <c r="W40" s="126">
        <f t="shared" si="0"/>
        <v>0</v>
      </c>
      <c r="X40" s="127"/>
      <c r="Y40" s="126"/>
      <c r="Z40" s="165" t="s">
        <v>302</v>
      </c>
      <c r="AA40" s="127"/>
      <c r="AB40" s="131"/>
      <c r="AC40" s="165" t="s">
        <v>302</v>
      </c>
      <c r="AD40" s="153">
        <v>0</v>
      </c>
      <c r="AE40" s="127"/>
      <c r="AF40" s="127"/>
      <c r="AG40" s="127"/>
      <c r="AH40" s="127"/>
    </row>
    <row r="41" spans="1:34" ht="102.75" customHeight="1">
      <c r="A41" s="177"/>
      <c r="B41" s="178"/>
      <c r="C41" s="178"/>
      <c r="D41" s="178"/>
      <c r="E41" s="178"/>
      <c r="F41" s="186"/>
      <c r="G41" s="181"/>
      <c r="H41" s="185"/>
      <c r="I41" s="162" t="s">
        <v>235</v>
      </c>
      <c r="J41" s="127" t="s">
        <v>82</v>
      </c>
      <c r="K41" s="127" t="s">
        <v>123</v>
      </c>
      <c r="L41" s="127"/>
      <c r="M41" s="127"/>
      <c r="N41" s="127"/>
      <c r="O41" s="127"/>
      <c r="P41" s="127"/>
      <c r="Q41" s="127"/>
      <c r="R41" s="127"/>
      <c r="S41" s="62">
        <v>12</v>
      </c>
      <c r="T41" s="62">
        <v>0</v>
      </c>
      <c r="U41" s="158">
        <f t="shared" si="1"/>
        <v>0</v>
      </c>
      <c r="V41" s="126"/>
      <c r="W41" s="126">
        <f t="shared" si="0"/>
        <v>0</v>
      </c>
      <c r="X41" s="127"/>
      <c r="Y41" s="126"/>
      <c r="Z41" s="165" t="s">
        <v>302</v>
      </c>
      <c r="AA41" s="127"/>
      <c r="AB41" s="131"/>
      <c r="AC41" s="165" t="s">
        <v>302</v>
      </c>
      <c r="AD41" s="153">
        <v>0</v>
      </c>
      <c r="AE41" s="127"/>
      <c r="AF41" s="127"/>
      <c r="AG41" s="127"/>
      <c r="AH41" s="127"/>
    </row>
    <row r="42" spans="1:34" ht="147.75" customHeight="1">
      <c r="A42" s="177"/>
      <c r="B42" s="178"/>
      <c r="C42" s="178"/>
      <c r="D42" s="178"/>
      <c r="E42" s="178"/>
      <c r="F42" s="186"/>
      <c r="G42" s="144" t="s">
        <v>200</v>
      </c>
      <c r="H42" s="162" t="s">
        <v>70</v>
      </c>
      <c r="I42" s="162" t="s">
        <v>71</v>
      </c>
      <c r="J42" s="127" t="s">
        <v>124</v>
      </c>
      <c r="K42" s="127" t="s">
        <v>125</v>
      </c>
      <c r="L42" s="127"/>
      <c r="M42" s="127"/>
      <c r="N42" s="127"/>
      <c r="O42" s="127"/>
      <c r="P42" s="127"/>
      <c r="Q42" s="127"/>
      <c r="R42" s="127"/>
      <c r="S42" s="62">
        <v>0</v>
      </c>
      <c r="T42" s="62">
        <v>0</v>
      </c>
      <c r="U42" s="158">
        <v>0</v>
      </c>
      <c r="V42" s="126"/>
      <c r="W42" s="126">
        <f t="shared" si="0"/>
        <v>0</v>
      </c>
      <c r="X42" s="127"/>
      <c r="Y42" s="126"/>
      <c r="Z42" s="165" t="s">
        <v>302</v>
      </c>
      <c r="AA42" s="127"/>
      <c r="AB42" s="131"/>
      <c r="AC42" s="165" t="s">
        <v>302</v>
      </c>
      <c r="AD42" s="153">
        <v>0</v>
      </c>
      <c r="AE42" s="127"/>
      <c r="AF42" s="127"/>
      <c r="AG42" s="127"/>
      <c r="AH42" s="127"/>
    </row>
    <row r="43" spans="1:34" ht="180" customHeight="1">
      <c r="A43" s="177"/>
      <c r="B43" s="178"/>
      <c r="C43" s="144" t="s">
        <v>155</v>
      </c>
      <c r="D43" s="144" t="s">
        <v>139</v>
      </c>
      <c r="E43" s="144" t="s">
        <v>201</v>
      </c>
      <c r="F43" s="162" t="s">
        <v>48</v>
      </c>
      <c r="G43" s="144" t="s">
        <v>202</v>
      </c>
      <c r="H43" s="162" t="s">
        <v>217</v>
      </c>
      <c r="I43" s="162" t="s">
        <v>72</v>
      </c>
      <c r="J43" s="127" t="s">
        <v>126</v>
      </c>
      <c r="K43" s="127" t="s">
        <v>127</v>
      </c>
      <c r="L43" s="127"/>
      <c r="M43" s="127"/>
      <c r="N43" s="127"/>
      <c r="O43" s="127"/>
      <c r="P43" s="127"/>
      <c r="Q43" s="127"/>
      <c r="R43" s="127"/>
      <c r="S43" s="62">
        <v>0</v>
      </c>
      <c r="T43" s="62">
        <v>0</v>
      </c>
      <c r="U43" s="158">
        <v>0</v>
      </c>
      <c r="V43" s="126"/>
      <c r="W43" s="126">
        <f t="shared" si="0"/>
        <v>0</v>
      </c>
      <c r="X43" s="127"/>
      <c r="Y43" s="126"/>
      <c r="Z43" s="165" t="s">
        <v>302</v>
      </c>
      <c r="AA43" s="127"/>
      <c r="AB43" s="131"/>
      <c r="AC43" s="165" t="s">
        <v>320</v>
      </c>
      <c r="AD43" s="153">
        <v>0</v>
      </c>
      <c r="AE43" s="127"/>
      <c r="AF43" s="127"/>
      <c r="AG43" s="127"/>
      <c r="AH43" s="127"/>
    </row>
    <row r="62" spans="2:5" ht="102.75" customHeight="1">
      <c r="B62" s="105"/>
      <c r="C62" s="105"/>
      <c r="D62" s="106"/>
      <c r="E62" s="107"/>
    </row>
    <row r="63" spans="2:5" ht="102.75" customHeight="1">
      <c r="B63" s="105"/>
      <c r="C63" s="105"/>
      <c r="D63" s="106"/>
      <c r="E63" s="107"/>
    </row>
    <row r="64" spans="2:5" ht="102.75" customHeight="1">
      <c r="B64" s="105"/>
      <c r="C64" s="105"/>
      <c r="D64" s="106"/>
      <c r="E64" s="107"/>
    </row>
    <row r="65" spans="2:5" ht="102.75" customHeight="1">
      <c r="B65" s="105"/>
      <c r="C65" s="105"/>
      <c r="D65" s="106"/>
      <c r="E65" s="107"/>
    </row>
    <row r="66" spans="2:5" ht="102.75" customHeight="1">
      <c r="B66" s="105"/>
      <c r="C66" s="105"/>
      <c r="D66" s="106"/>
      <c r="E66" s="107"/>
    </row>
    <row r="67" spans="2:5" ht="102.75" customHeight="1">
      <c r="B67" s="105"/>
      <c r="C67" s="105"/>
      <c r="D67" s="106"/>
      <c r="E67" s="107"/>
    </row>
    <row r="68" spans="2:5" ht="102.75" customHeight="1">
      <c r="B68" s="105"/>
      <c r="C68" s="105"/>
      <c r="D68" s="106"/>
      <c r="E68" s="107"/>
    </row>
    <row r="69" spans="2:5" ht="102.75" customHeight="1">
      <c r="B69" s="105"/>
      <c r="C69" s="105"/>
      <c r="D69" s="106"/>
      <c r="E69" s="107"/>
    </row>
    <row r="70" spans="2:5" ht="102.75" customHeight="1">
      <c r="B70" s="105"/>
      <c r="C70" s="105"/>
      <c r="D70" s="106"/>
      <c r="E70" s="107"/>
    </row>
    <row r="71" spans="2:5" ht="102.75" customHeight="1">
      <c r="B71" s="105"/>
      <c r="C71" s="105"/>
      <c r="D71" s="106"/>
      <c r="E71" s="107"/>
    </row>
    <row r="73" spans="2:5" ht="102.75" customHeight="1">
      <c r="B73" s="105"/>
      <c r="C73" s="105"/>
      <c r="D73" s="106"/>
      <c r="E73" s="107"/>
    </row>
    <row r="74" spans="2:5" ht="102.75" customHeight="1">
      <c r="B74" s="105"/>
      <c r="C74" s="105"/>
      <c r="D74" s="106"/>
      <c r="E74" s="107"/>
    </row>
    <row r="75" spans="2:5" ht="102.75" customHeight="1">
      <c r="B75" s="105"/>
      <c r="C75" s="105"/>
      <c r="D75" s="106"/>
      <c r="E75" s="107"/>
    </row>
    <row r="76" spans="2:5" ht="102.75" customHeight="1">
      <c r="B76" s="105"/>
      <c r="C76" s="105"/>
      <c r="D76" s="106"/>
      <c r="E76" s="107"/>
    </row>
    <row r="77" spans="2:5" ht="102.75" customHeight="1">
      <c r="B77" s="105"/>
      <c r="C77" s="105"/>
      <c r="D77" s="106"/>
      <c r="E77" s="107"/>
    </row>
  </sheetData>
  <autoFilter ref="A4:AH43">
    <filterColumn colId="2" showButton="0"/>
    <filterColumn colId="4" showButton="0"/>
    <filterColumn colId="6" showButton="0"/>
  </autoFilter>
  <mergeCells count="70">
    <mergeCell ref="H39:H41"/>
    <mergeCell ref="F39:F42"/>
    <mergeCell ref="G39:G41"/>
    <mergeCell ref="F34:F38"/>
    <mergeCell ref="F11:F12"/>
    <mergeCell ref="F18:F22"/>
    <mergeCell ref="F23:F24"/>
    <mergeCell ref="F15:F16"/>
    <mergeCell ref="G13:G14"/>
    <mergeCell ref="H13:H14"/>
    <mergeCell ref="H27:H28"/>
    <mergeCell ref="F13:F14"/>
    <mergeCell ref="H18:H19"/>
    <mergeCell ref="E7:E8"/>
    <mergeCell ref="E13:E14"/>
    <mergeCell ref="E9:E10"/>
    <mergeCell ref="E11:E12"/>
    <mergeCell ref="F9:F10"/>
    <mergeCell ref="F7:F8"/>
    <mergeCell ref="D23:D24"/>
    <mergeCell ref="E15:E16"/>
    <mergeCell ref="D27:D33"/>
    <mergeCell ref="G27:G28"/>
    <mergeCell ref="A18:A24"/>
    <mergeCell ref="B18:B24"/>
    <mergeCell ref="C18:C22"/>
    <mergeCell ref="C23:C24"/>
    <mergeCell ref="D18:D22"/>
    <mergeCell ref="A25:A38"/>
    <mergeCell ref="G18:G19"/>
    <mergeCell ref="E18:E22"/>
    <mergeCell ref="E27:E32"/>
    <mergeCell ref="F27:F32"/>
    <mergeCell ref="E23:E24"/>
    <mergeCell ref="D11:D14"/>
    <mergeCell ref="C15:C17"/>
    <mergeCell ref="D15:D17"/>
    <mergeCell ref="A5:A6"/>
    <mergeCell ref="C5:C6"/>
    <mergeCell ref="B5:B6"/>
    <mergeCell ref="A7:A17"/>
    <mergeCell ref="B7:B17"/>
    <mergeCell ref="C7:C10"/>
    <mergeCell ref="D5:D6"/>
    <mergeCell ref="D7:D10"/>
    <mergeCell ref="C11:C14"/>
    <mergeCell ref="A39:A43"/>
    <mergeCell ref="E39:E42"/>
    <mergeCell ref="C39:C42"/>
    <mergeCell ref="B25:B38"/>
    <mergeCell ref="E34:E38"/>
    <mergeCell ref="C34:C38"/>
    <mergeCell ref="D25:D26"/>
    <mergeCell ref="C27:C33"/>
    <mergeCell ref="C25:C26"/>
    <mergeCell ref="D34:D38"/>
    <mergeCell ref="B39:B43"/>
    <mergeCell ref="D39:D42"/>
    <mergeCell ref="AG3:AH3"/>
    <mergeCell ref="C4:D4"/>
    <mergeCell ref="E4:F4"/>
    <mergeCell ref="S3:U3"/>
    <mergeCell ref="V3:W3"/>
    <mergeCell ref="H3:K3"/>
    <mergeCell ref="L3:R3"/>
    <mergeCell ref="G4:H4"/>
    <mergeCell ref="X3:Y3"/>
    <mergeCell ref="AD3:AD4"/>
    <mergeCell ref="AA3:AB3"/>
    <mergeCell ref="AE3:AF3"/>
  </mergeCells>
  <conditionalFormatting sqref="U5:U43">
    <cfRule type="cellIs" dxfId="29" priority="1" operator="between">
      <formula>0.8</formula>
      <formula>"mas"</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pageMargins left="0.7" right="0.7" top="0.75" bottom="0.75" header="0.3" footer="0.3"/>
  <pageSetup paperSize="5" scale="1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zoomScale="62" zoomScaleNormal="62" workbookViewId="0">
      <selection activeCell="S15" sqref="S15"/>
    </sheetView>
  </sheetViews>
  <sheetFormatPr baseColWidth="10" defaultRowHeight="15"/>
  <cols>
    <col min="2" max="2" width="22.28515625" customWidth="1"/>
    <col min="3" max="3" width="20.42578125" customWidth="1"/>
    <col min="6" max="6" width="20.28515625" customWidth="1"/>
    <col min="7" max="7" width="20.42578125" customWidth="1"/>
    <col min="8" max="8" width="18.85546875" customWidth="1"/>
    <col min="9" max="9" width="22" customWidth="1"/>
    <col min="12" max="12" width="13.42578125" customWidth="1"/>
    <col min="13" max="13" width="23" customWidth="1"/>
    <col min="14" max="14" width="26.28515625" customWidth="1"/>
  </cols>
  <sheetData>
    <row r="1" spans="1:22" ht="15.75" customHeight="1" thickBot="1">
      <c r="A1" s="192" t="s">
        <v>272</v>
      </c>
      <c r="B1" s="194" t="s">
        <v>273</v>
      </c>
      <c r="C1" s="194" t="s">
        <v>274</v>
      </c>
      <c r="D1" s="196" t="s">
        <v>345</v>
      </c>
      <c r="E1" s="197"/>
      <c r="F1" s="197"/>
      <c r="G1" s="197"/>
      <c r="H1" s="197"/>
      <c r="I1" s="198"/>
    </row>
    <row r="2" spans="1:22" ht="27.75" customHeight="1" thickBot="1">
      <c r="A2" s="193"/>
      <c r="B2" s="195"/>
      <c r="C2" s="195"/>
      <c r="D2" s="72" t="s">
        <v>262</v>
      </c>
      <c r="E2" s="72" t="s">
        <v>263</v>
      </c>
      <c r="F2" s="72" t="s">
        <v>264</v>
      </c>
      <c r="G2" s="72" t="s">
        <v>265</v>
      </c>
      <c r="H2" s="72" t="s">
        <v>266</v>
      </c>
      <c r="I2" s="73" t="s">
        <v>275</v>
      </c>
      <c r="M2" s="46" t="s">
        <v>277</v>
      </c>
      <c r="N2" s="47" t="s">
        <v>278</v>
      </c>
      <c r="P2" s="188"/>
      <c r="Q2" s="188"/>
      <c r="R2" s="188"/>
      <c r="S2" s="188"/>
      <c r="T2" s="188"/>
      <c r="U2" s="188"/>
      <c r="V2" s="188"/>
    </row>
    <row r="3" spans="1:22" ht="60.75" customHeight="1" thickBot="1">
      <c r="A3" s="74">
        <v>1</v>
      </c>
      <c r="B3" s="75" t="s">
        <v>253</v>
      </c>
      <c r="C3" s="76">
        <v>2</v>
      </c>
      <c r="D3" s="77">
        <v>2</v>
      </c>
      <c r="E3" s="78"/>
      <c r="F3" s="79"/>
      <c r="G3" s="80"/>
      <c r="H3" s="81"/>
      <c r="I3" s="82">
        <f>SUM(D3:H3)</f>
        <v>2</v>
      </c>
      <c r="M3" s="48" t="s">
        <v>279</v>
      </c>
      <c r="N3" s="49">
        <f>D8</f>
        <v>22</v>
      </c>
    </row>
    <row r="4" spans="1:22" ht="83.25" customHeight="1" thickBot="1">
      <c r="A4" s="74">
        <v>2</v>
      </c>
      <c r="B4" s="75" t="s">
        <v>14</v>
      </c>
      <c r="C4" s="76">
        <v>11</v>
      </c>
      <c r="D4" s="77">
        <v>6</v>
      </c>
      <c r="E4" s="78">
        <v>3</v>
      </c>
      <c r="F4" s="125"/>
      <c r="G4" s="80"/>
      <c r="H4" s="81">
        <v>2</v>
      </c>
      <c r="I4" s="82">
        <f t="shared" ref="I4:I7" si="0">SUM(D4:H4)</f>
        <v>11</v>
      </c>
      <c r="M4" s="50" t="s">
        <v>263</v>
      </c>
      <c r="N4" s="49">
        <f>E8</f>
        <v>5</v>
      </c>
    </row>
    <row r="5" spans="1:22" ht="60" customHeight="1" thickBot="1">
      <c r="A5" s="74">
        <v>3</v>
      </c>
      <c r="B5" s="75" t="s">
        <v>24</v>
      </c>
      <c r="C5" s="76">
        <v>7</v>
      </c>
      <c r="D5" s="77">
        <v>5</v>
      </c>
      <c r="E5" s="78"/>
      <c r="F5" s="79"/>
      <c r="G5" s="80"/>
      <c r="H5" s="81">
        <v>2</v>
      </c>
      <c r="I5" s="82">
        <f t="shared" si="0"/>
        <v>7</v>
      </c>
      <c r="M5" s="51" t="s">
        <v>264</v>
      </c>
      <c r="N5" s="49"/>
    </row>
    <row r="6" spans="1:22" ht="79.5" customHeight="1" thickBot="1">
      <c r="A6" s="74">
        <v>4</v>
      </c>
      <c r="B6" s="75" t="s">
        <v>30</v>
      </c>
      <c r="C6" s="76">
        <v>14</v>
      </c>
      <c r="D6" s="77">
        <v>4</v>
      </c>
      <c r="E6" s="78">
        <v>2</v>
      </c>
      <c r="F6" s="79"/>
      <c r="G6" s="80"/>
      <c r="H6" s="81">
        <v>8</v>
      </c>
      <c r="I6" s="82">
        <f t="shared" si="0"/>
        <v>14</v>
      </c>
      <c r="M6" s="52" t="s">
        <v>265</v>
      </c>
      <c r="N6" s="49"/>
    </row>
    <row r="7" spans="1:22" ht="107.25" customHeight="1" thickBot="1">
      <c r="A7" s="74">
        <v>5</v>
      </c>
      <c r="B7" s="75" t="s">
        <v>39</v>
      </c>
      <c r="C7" s="76">
        <v>5</v>
      </c>
      <c r="D7" s="77">
        <v>5</v>
      </c>
      <c r="E7" s="78"/>
      <c r="F7" s="79"/>
      <c r="G7" s="80"/>
      <c r="H7" s="81"/>
      <c r="I7" s="82">
        <f t="shared" si="0"/>
        <v>5</v>
      </c>
      <c r="M7" s="53" t="s">
        <v>266</v>
      </c>
      <c r="N7" s="49">
        <f>H8</f>
        <v>12</v>
      </c>
    </row>
    <row r="8" spans="1:22" ht="15.75" thickBot="1">
      <c r="A8" s="189" t="s">
        <v>276</v>
      </c>
      <c r="B8" s="190"/>
      <c r="C8" s="191"/>
      <c r="D8" s="83">
        <f>SUM(D3:D7)</f>
        <v>22</v>
      </c>
      <c r="E8" s="83">
        <f t="shared" ref="E8:H8" si="1">SUM(E3:E7)</f>
        <v>5</v>
      </c>
      <c r="F8" s="83">
        <f t="shared" si="1"/>
        <v>0</v>
      </c>
      <c r="G8" s="83">
        <f t="shared" si="1"/>
        <v>0</v>
      </c>
      <c r="H8" s="83">
        <f t="shared" si="1"/>
        <v>12</v>
      </c>
      <c r="I8" s="83">
        <f>SUM(I3:I7)</f>
        <v>39</v>
      </c>
      <c r="N8">
        <f>N3+N4+N5+N6+N7</f>
        <v>39</v>
      </c>
    </row>
    <row r="14" spans="1:22" ht="15.75" thickBot="1"/>
    <row r="15" spans="1:22" ht="24" customHeight="1">
      <c r="B15" s="85" t="s">
        <v>267</v>
      </c>
      <c r="C15" s="86" t="s">
        <v>262</v>
      </c>
      <c r="D15" s="86" t="s">
        <v>263</v>
      </c>
      <c r="E15" s="86" t="s">
        <v>264</v>
      </c>
      <c r="F15" s="86" t="s">
        <v>265</v>
      </c>
      <c r="G15" s="87" t="s">
        <v>266</v>
      </c>
      <c r="I15" s="85" t="s">
        <v>268</v>
      </c>
      <c r="J15" s="86" t="s">
        <v>262</v>
      </c>
      <c r="K15" s="86" t="s">
        <v>263</v>
      </c>
      <c r="L15" s="86" t="s">
        <v>264</v>
      </c>
      <c r="M15" s="86" t="s">
        <v>265</v>
      </c>
      <c r="N15" s="87" t="s">
        <v>266</v>
      </c>
    </row>
    <row r="16" spans="1:22" ht="70.5" customHeight="1" thickBot="1">
      <c r="B16" s="88" t="s">
        <v>253</v>
      </c>
      <c r="C16" s="77">
        <v>2</v>
      </c>
      <c r="D16" s="84"/>
      <c r="E16" s="89"/>
      <c r="F16" s="80"/>
      <c r="G16" s="81"/>
      <c r="I16" s="88" t="s">
        <v>14</v>
      </c>
      <c r="J16" s="77">
        <v>6</v>
      </c>
      <c r="K16" s="78">
        <v>3</v>
      </c>
      <c r="L16" s="89"/>
      <c r="M16" s="80"/>
      <c r="N16" s="81">
        <v>2</v>
      </c>
    </row>
    <row r="17" spans="2:29">
      <c r="B17" s="45"/>
    </row>
    <row r="19" spans="2:29" ht="65.25" customHeight="1"/>
    <row r="22" spans="2:29" ht="54.75" customHeight="1"/>
    <row r="24" spans="2:29">
      <c r="AC24" s="45"/>
    </row>
    <row r="25" spans="2:29" ht="80.25" customHeight="1" thickBot="1"/>
    <row r="26" spans="2:29" ht="48" customHeight="1">
      <c r="B26" s="85" t="s">
        <v>269</v>
      </c>
      <c r="C26" s="86" t="s">
        <v>262</v>
      </c>
      <c r="D26" s="86" t="s">
        <v>263</v>
      </c>
      <c r="E26" s="86" t="s">
        <v>264</v>
      </c>
      <c r="F26" s="86" t="s">
        <v>265</v>
      </c>
      <c r="G26" s="87" t="s">
        <v>266</v>
      </c>
      <c r="I26" s="85" t="s">
        <v>270</v>
      </c>
      <c r="J26" s="86" t="s">
        <v>262</v>
      </c>
      <c r="K26" s="86" t="s">
        <v>263</v>
      </c>
      <c r="L26" s="86" t="s">
        <v>264</v>
      </c>
      <c r="M26" s="86" t="s">
        <v>265</v>
      </c>
      <c r="N26" s="87" t="s">
        <v>266</v>
      </c>
    </row>
    <row r="27" spans="2:29" ht="134.25" customHeight="1" thickBot="1">
      <c r="B27" s="88" t="s">
        <v>24</v>
      </c>
      <c r="C27" s="77">
        <v>5</v>
      </c>
      <c r="D27" s="78"/>
      <c r="E27" s="89"/>
      <c r="F27" s="80"/>
      <c r="G27" s="81">
        <v>2</v>
      </c>
      <c r="I27" s="88" t="s">
        <v>30</v>
      </c>
      <c r="J27" s="77">
        <v>4</v>
      </c>
      <c r="K27" s="78">
        <v>2</v>
      </c>
      <c r="L27" s="89"/>
      <c r="M27" s="80"/>
      <c r="N27" s="81">
        <v>8</v>
      </c>
      <c r="AC27" s="45"/>
    </row>
    <row r="28" spans="2:29" ht="96.75" customHeight="1"/>
    <row r="30" spans="2:29">
      <c r="AC30" s="45"/>
    </row>
    <row r="44" spans="2:7" ht="15.75" thickBot="1"/>
    <row r="45" spans="2:7">
      <c r="B45" s="85" t="s">
        <v>271</v>
      </c>
      <c r="C45" s="86" t="s">
        <v>262</v>
      </c>
      <c r="D45" s="86" t="s">
        <v>263</v>
      </c>
      <c r="E45" s="86" t="s">
        <v>264</v>
      </c>
      <c r="F45" s="86" t="s">
        <v>265</v>
      </c>
      <c r="G45" s="87" t="s">
        <v>266</v>
      </c>
    </row>
    <row r="46" spans="2:7" ht="90.75" customHeight="1" thickBot="1">
      <c r="B46" s="88" t="s">
        <v>39</v>
      </c>
      <c r="C46" s="77">
        <v>5</v>
      </c>
      <c r="D46" s="78"/>
      <c r="E46" s="89"/>
      <c r="F46" s="80"/>
      <c r="G46" s="81"/>
    </row>
  </sheetData>
  <mergeCells count="6">
    <mergeCell ref="P2:V2"/>
    <mergeCell ref="A8:C8"/>
    <mergeCell ref="A1:A2"/>
    <mergeCell ref="B1:B2"/>
    <mergeCell ref="C1:C2"/>
    <mergeCell ref="D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68" zoomScaleNormal="68" workbookViewId="0">
      <selection activeCell="G8" sqref="G8"/>
    </sheetView>
  </sheetViews>
  <sheetFormatPr baseColWidth="10" defaultRowHeight="15"/>
  <cols>
    <col min="2" max="2" width="26.7109375" customWidth="1"/>
    <col min="6" max="6" width="19.85546875" customWidth="1"/>
    <col min="7" max="7" width="18.140625" customWidth="1"/>
  </cols>
  <sheetData>
    <row r="1" spans="1:8" ht="15.75" customHeight="1" thickBot="1">
      <c r="A1" s="192" t="s">
        <v>272</v>
      </c>
      <c r="B1" s="90"/>
      <c r="C1" s="196" t="s">
        <v>310</v>
      </c>
      <c r="D1" s="197"/>
      <c r="E1" s="197"/>
      <c r="F1" s="197"/>
      <c r="G1" s="197"/>
      <c r="H1" s="198"/>
    </row>
    <row r="2" spans="1:8" ht="15.75" thickBot="1">
      <c r="A2" s="199"/>
      <c r="B2" s="91"/>
      <c r="C2" s="92"/>
      <c r="D2" s="92"/>
      <c r="E2" s="92"/>
      <c r="F2" s="92"/>
      <c r="G2" s="92"/>
      <c r="H2" s="93"/>
    </row>
    <row r="3" spans="1:8" ht="15.75" thickBot="1">
      <c r="A3" s="193"/>
      <c r="B3" s="94" t="s">
        <v>273</v>
      </c>
      <c r="C3" s="72" t="s">
        <v>262</v>
      </c>
      <c r="D3" s="72" t="s">
        <v>263</v>
      </c>
      <c r="E3" s="72" t="s">
        <v>264</v>
      </c>
      <c r="F3" s="72" t="s">
        <v>265</v>
      </c>
      <c r="G3" s="72" t="s">
        <v>266</v>
      </c>
      <c r="H3" s="73" t="s">
        <v>275</v>
      </c>
    </row>
    <row r="4" spans="1:8" ht="26.25" thickBot="1">
      <c r="A4" s="74">
        <v>1</v>
      </c>
      <c r="B4" s="75" t="s">
        <v>253</v>
      </c>
      <c r="C4" s="77">
        <v>2</v>
      </c>
      <c r="D4" s="78"/>
      <c r="E4" s="79"/>
      <c r="F4" s="80"/>
      <c r="G4" s="81"/>
      <c r="H4" s="82">
        <f>SUM(C4:G4)</f>
        <v>2</v>
      </c>
    </row>
    <row r="5" spans="1:8" ht="26.25" thickBot="1">
      <c r="A5" s="74">
        <v>2</v>
      </c>
      <c r="B5" s="75" t="s">
        <v>14</v>
      </c>
      <c r="C5" s="77">
        <v>6</v>
      </c>
      <c r="D5" s="78">
        <v>3</v>
      </c>
      <c r="E5" s="125"/>
      <c r="F5" s="80"/>
      <c r="G5" s="81">
        <v>2</v>
      </c>
      <c r="H5" s="82">
        <f t="shared" ref="H5:H8" si="0">SUM(C5:G5)</f>
        <v>11</v>
      </c>
    </row>
    <row r="6" spans="1:8" ht="36" customHeight="1" thickBot="1">
      <c r="A6" s="74">
        <v>3</v>
      </c>
      <c r="B6" s="75" t="s">
        <v>24</v>
      </c>
      <c r="C6" s="77">
        <v>5</v>
      </c>
      <c r="D6" s="78"/>
      <c r="E6" s="79"/>
      <c r="F6" s="80"/>
      <c r="G6" s="81">
        <v>2</v>
      </c>
      <c r="H6" s="82">
        <f t="shared" si="0"/>
        <v>7</v>
      </c>
    </row>
    <row r="7" spans="1:8" ht="54.75" customHeight="1" thickBot="1">
      <c r="A7" s="74">
        <v>4</v>
      </c>
      <c r="B7" s="75" t="s">
        <v>30</v>
      </c>
      <c r="C7" s="77">
        <v>4</v>
      </c>
      <c r="D7" s="78">
        <v>2</v>
      </c>
      <c r="E7" s="79"/>
      <c r="F7" s="80"/>
      <c r="G7" s="81">
        <v>8</v>
      </c>
      <c r="H7" s="82">
        <f t="shared" si="0"/>
        <v>14</v>
      </c>
    </row>
    <row r="8" spans="1:8" ht="66" customHeight="1" thickBot="1">
      <c r="A8" s="74">
        <v>5</v>
      </c>
      <c r="B8" s="75" t="s">
        <v>39</v>
      </c>
      <c r="C8" s="77">
        <v>5</v>
      </c>
      <c r="D8" s="78"/>
      <c r="E8" s="79"/>
      <c r="F8" s="80"/>
      <c r="G8" s="81"/>
      <c r="H8" s="82">
        <f t="shared" si="0"/>
        <v>5</v>
      </c>
    </row>
    <row r="9" spans="1:8" ht="15.75" thickBot="1">
      <c r="A9" s="200" t="s">
        <v>276</v>
      </c>
      <c r="B9" s="201"/>
      <c r="C9" s="83">
        <f>SUM(C4:C8)</f>
        <v>22</v>
      </c>
      <c r="D9" s="83">
        <f t="shared" ref="D9:G9" si="1">SUM(D4:D8)</f>
        <v>5</v>
      </c>
      <c r="E9" s="83">
        <f t="shared" si="1"/>
        <v>0</v>
      </c>
      <c r="F9" s="83">
        <f t="shared" si="1"/>
        <v>0</v>
      </c>
      <c r="G9" s="83">
        <f t="shared" si="1"/>
        <v>12</v>
      </c>
      <c r="H9" s="83">
        <f>SUM(H4:H8)</f>
        <v>39</v>
      </c>
    </row>
  </sheetData>
  <mergeCells count="3">
    <mergeCell ref="A1:A3"/>
    <mergeCell ref="C1:H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zoomScale="37" zoomScaleNormal="37" zoomScaleSheetLayoutView="30" workbookViewId="0">
      <selection activeCell="AD6" sqref="AD6"/>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82.42578125"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16384" width="11.42578125" style="1"/>
  </cols>
  <sheetData>
    <row r="1" spans="1:34"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4"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4" ht="52.5" customHeight="1">
      <c r="A3" s="14"/>
      <c r="B3" s="14"/>
      <c r="C3" s="14"/>
      <c r="D3" s="14"/>
      <c r="E3" s="14"/>
      <c r="F3" s="14"/>
      <c r="G3" s="14"/>
      <c r="H3" s="205"/>
      <c r="I3" s="205"/>
      <c r="J3" s="205"/>
      <c r="K3" s="206"/>
      <c r="L3" s="168" t="s">
        <v>283</v>
      </c>
      <c r="M3" s="169"/>
      <c r="N3" s="170"/>
      <c r="O3" s="207" t="s">
        <v>241</v>
      </c>
      <c r="P3" s="208"/>
      <c r="Q3" s="209"/>
      <c r="R3" s="166" t="s">
        <v>242</v>
      </c>
      <c r="S3" s="166"/>
      <c r="T3" s="166" t="s">
        <v>243</v>
      </c>
      <c r="U3" s="166"/>
      <c r="V3" s="166" t="s">
        <v>244</v>
      </c>
      <c r="W3" s="166"/>
      <c r="X3" s="166" t="s">
        <v>245</v>
      </c>
      <c r="Y3" s="166"/>
    </row>
    <row r="4" spans="1:34" ht="94.5" customHeight="1">
      <c r="A4" s="167" t="s">
        <v>4</v>
      </c>
      <c r="B4" s="167"/>
      <c r="C4" s="167" t="s">
        <v>0</v>
      </c>
      <c r="D4" s="167"/>
      <c r="E4" s="167" t="s">
        <v>5</v>
      </c>
      <c r="F4" s="167"/>
      <c r="G4" s="176" t="s">
        <v>1</v>
      </c>
      <c r="H4" s="176"/>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row>
    <row r="5" spans="1:34" ht="309" customHeight="1">
      <c r="A5" s="202" t="s">
        <v>7</v>
      </c>
      <c r="B5" s="203" t="s">
        <v>253</v>
      </c>
      <c r="C5" s="204" t="s">
        <v>145</v>
      </c>
      <c r="D5" s="204" t="s">
        <v>9</v>
      </c>
      <c r="E5" s="117" t="s">
        <v>156</v>
      </c>
      <c r="F5" s="118" t="s">
        <v>10</v>
      </c>
      <c r="G5" s="119" t="s">
        <v>11</v>
      </c>
      <c r="H5" s="120" t="s">
        <v>140</v>
      </c>
      <c r="I5" s="120" t="s">
        <v>218</v>
      </c>
      <c r="J5" s="121" t="s">
        <v>73</v>
      </c>
      <c r="K5" s="121" t="s">
        <v>75</v>
      </c>
      <c r="L5" s="9">
        <v>1</v>
      </c>
      <c r="M5" s="9">
        <v>0</v>
      </c>
      <c r="N5" s="10">
        <f>M5/L5*1</f>
        <v>0</v>
      </c>
      <c r="O5" s="122"/>
      <c r="P5" s="122"/>
      <c r="Q5" s="122"/>
      <c r="R5" s="122"/>
      <c r="S5" s="122"/>
      <c r="T5" s="122"/>
      <c r="U5" s="122"/>
      <c r="V5" s="122"/>
      <c r="W5" s="122"/>
      <c r="X5" s="122"/>
      <c r="Y5" s="122"/>
      <c r="Z5" s="123" t="s">
        <v>335</v>
      </c>
      <c r="AC5" s="1" t="s">
        <v>247</v>
      </c>
      <c r="AD5" s="1" t="s">
        <v>306</v>
      </c>
      <c r="AE5" s="1" t="s">
        <v>248</v>
      </c>
      <c r="AG5" s="27"/>
      <c r="AH5" s="26"/>
    </row>
    <row r="6" spans="1:34" ht="201.75" customHeight="1">
      <c r="A6" s="202"/>
      <c r="B6" s="203"/>
      <c r="C6" s="204"/>
      <c r="D6" s="204"/>
      <c r="E6" s="117" t="s">
        <v>157</v>
      </c>
      <c r="F6" s="118" t="s">
        <v>12</v>
      </c>
      <c r="G6" s="119" t="s">
        <v>141</v>
      </c>
      <c r="H6" s="120" t="s">
        <v>41</v>
      </c>
      <c r="I6" s="120" t="s">
        <v>219</v>
      </c>
      <c r="J6" s="121" t="s">
        <v>74</v>
      </c>
      <c r="K6" s="121" t="s">
        <v>75</v>
      </c>
      <c r="L6" s="124">
        <v>1</v>
      </c>
      <c r="M6" s="124">
        <v>0</v>
      </c>
      <c r="N6" s="10">
        <f>M6/L6*1</f>
        <v>0</v>
      </c>
      <c r="O6" s="121"/>
      <c r="P6" s="121"/>
      <c r="Q6" s="121"/>
      <c r="R6" s="121"/>
      <c r="S6" s="121"/>
      <c r="T6" s="121"/>
      <c r="U6" s="121"/>
      <c r="V6" s="121"/>
      <c r="W6" s="121"/>
      <c r="X6" s="121"/>
      <c r="Y6" s="121"/>
      <c r="Z6" s="123" t="s">
        <v>302</v>
      </c>
      <c r="AC6" s="1" t="s">
        <v>249</v>
      </c>
      <c r="AD6" s="1">
        <v>2</v>
      </c>
      <c r="AE6" s="29">
        <v>1</v>
      </c>
    </row>
    <row r="7" spans="1:34" s="25" customFormat="1" ht="30">
      <c r="A7" s="16"/>
      <c r="B7" s="17"/>
      <c r="C7" s="18"/>
      <c r="D7" s="18"/>
      <c r="E7" s="18"/>
      <c r="F7" s="19"/>
      <c r="G7" s="20"/>
      <c r="H7" s="21"/>
      <c r="I7" s="21"/>
      <c r="J7" s="22"/>
      <c r="K7" s="22"/>
      <c r="L7" s="23"/>
      <c r="M7" s="23"/>
      <c r="N7" s="5"/>
      <c r="O7" s="22"/>
      <c r="P7" s="22"/>
      <c r="Q7" s="22"/>
      <c r="R7" s="22"/>
      <c r="S7" s="22"/>
      <c r="T7" s="22"/>
      <c r="U7" s="22"/>
      <c r="V7" s="22"/>
      <c r="W7" s="22"/>
      <c r="X7" s="22"/>
      <c r="Y7" s="22"/>
      <c r="Z7" s="24"/>
      <c r="AC7" s="25" t="s">
        <v>250</v>
      </c>
      <c r="AE7" s="25">
        <f t="shared" ref="AE7:AE9" si="0">AD7/11</f>
        <v>0</v>
      </c>
    </row>
    <row r="8" spans="1:34" ht="30">
      <c r="AC8" s="1" t="s">
        <v>251</v>
      </c>
      <c r="AE8" s="1">
        <f t="shared" si="0"/>
        <v>0</v>
      </c>
    </row>
    <row r="9" spans="1:34" ht="30">
      <c r="AC9" s="1" t="s">
        <v>252</v>
      </c>
      <c r="AE9" s="1">
        <f t="shared" si="0"/>
        <v>0</v>
      </c>
    </row>
    <row r="12" spans="1:34">
      <c r="K12" s="5">
        <f>2/40</f>
        <v>0.05</v>
      </c>
    </row>
    <row r="22" spans="2:5">
      <c r="B22" s="2"/>
      <c r="C22" s="2"/>
      <c r="D22" s="3"/>
      <c r="E22" s="4"/>
    </row>
    <row r="23" spans="2:5">
      <c r="B23" s="2"/>
      <c r="C23" s="2"/>
      <c r="D23" s="3"/>
      <c r="E23" s="4"/>
    </row>
    <row r="24" spans="2:5">
      <c r="B24" s="2"/>
      <c r="C24" s="2"/>
      <c r="D24" s="3"/>
      <c r="E24" s="4"/>
    </row>
    <row r="25" spans="2:5">
      <c r="B25" s="2"/>
      <c r="C25" s="2"/>
      <c r="D25" s="3"/>
      <c r="E25" s="4"/>
    </row>
    <row r="26" spans="2:5">
      <c r="B26" s="2"/>
      <c r="C26" s="2"/>
      <c r="D26" s="3"/>
      <c r="E26" s="4"/>
    </row>
    <row r="27" spans="2:5">
      <c r="B27" s="2"/>
      <c r="C27" s="2"/>
      <c r="D27" s="3"/>
      <c r="E27" s="4"/>
    </row>
    <row r="28" spans="2:5">
      <c r="B28" s="2"/>
      <c r="C28" s="2"/>
      <c r="D28" s="3"/>
      <c r="E28" s="4"/>
    </row>
    <row r="29" spans="2:5">
      <c r="B29" s="2"/>
      <c r="C29" s="2"/>
      <c r="D29" s="3"/>
      <c r="E29" s="4"/>
    </row>
    <row r="30" spans="2:5">
      <c r="B30" s="2"/>
      <c r="C30" s="2"/>
      <c r="D30" s="3"/>
      <c r="E30" s="4"/>
    </row>
    <row r="31" spans="2:5">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7">
    <filterColumn colId="0" showButton="0"/>
    <filterColumn colId="2" showButton="0"/>
    <filterColumn colId="4" showButton="0"/>
    <filterColumn colId="6" showButton="0"/>
  </autoFilter>
  <mergeCells count="15">
    <mergeCell ref="X3:Y3"/>
    <mergeCell ref="A4:B4"/>
    <mergeCell ref="C4:D4"/>
    <mergeCell ref="E4:F4"/>
    <mergeCell ref="G4:H4"/>
    <mergeCell ref="L3:N3"/>
    <mergeCell ref="O3:Q3"/>
    <mergeCell ref="R3:S3"/>
    <mergeCell ref="T3:U3"/>
    <mergeCell ref="V3:W3"/>
    <mergeCell ref="A5:A6"/>
    <mergeCell ref="B5:B6"/>
    <mergeCell ref="C5:C6"/>
    <mergeCell ref="D5:D6"/>
    <mergeCell ref="H3:K3"/>
  </mergeCells>
  <conditionalFormatting sqref="N5:N6">
    <cfRule type="cellIs" dxfId="24" priority="1" operator="between">
      <formula>0.8</formula>
      <formula>"mas"</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pageMargins left="0.7" right="0.7" top="0.75" bottom="0.75" header="0.3" footer="0.3"/>
  <pageSetup paperSize="5" scale="27"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opLeftCell="G7" zoomScale="42" zoomScaleNormal="42" zoomScaleSheetLayoutView="20" workbookViewId="0">
      <selection activeCell="Z7" sqref="Z7"/>
    </sheetView>
  </sheetViews>
  <sheetFormatPr baseColWidth="10" defaultRowHeight="25.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5.5703125" style="5" customWidth="1"/>
    <col min="13" max="13" width="26"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38" customWidth="1"/>
    <col min="27" max="16384" width="11.42578125" style="1"/>
  </cols>
  <sheetData>
    <row r="1" spans="1:31"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137"/>
    </row>
    <row r="2" spans="1:31"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1" ht="52.5" customHeight="1">
      <c r="A3" s="14"/>
      <c r="B3" s="14"/>
      <c r="C3" s="14"/>
      <c r="D3" s="14"/>
      <c r="E3" s="14"/>
      <c r="F3" s="14"/>
      <c r="G3" s="14"/>
      <c r="H3" s="205"/>
      <c r="I3" s="205"/>
      <c r="J3" s="205"/>
      <c r="K3" s="206"/>
      <c r="L3" s="168" t="s">
        <v>283</v>
      </c>
      <c r="M3" s="169"/>
      <c r="N3" s="170"/>
      <c r="O3" s="207" t="s">
        <v>241</v>
      </c>
      <c r="P3" s="208"/>
      <c r="Q3" s="209"/>
      <c r="R3" s="166" t="s">
        <v>242</v>
      </c>
      <c r="S3" s="166"/>
      <c r="T3" s="166" t="s">
        <v>243</v>
      </c>
      <c r="U3" s="166"/>
      <c r="V3" s="166" t="s">
        <v>244</v>
      </c>
      <c r="W3" s="166"/>
      <c r="X3" s="166" t="s">
        <v>245</v>
      </c>
      <c r="Y3" s="166"/>
    </row>
    <row r="4" spans="1:31" ht="94.5" customHeight="1">
      <c r="A4" s="210" t="s">
        <v>4</v>
      </c>
      <c r="B4" s="210"/>
      <c r="C4" s="210" t="s">
        <v>0</v>
      </c>
      <c r="D4" s="210"/>
      <c r="E4" s="210" t="s">
        <v>5</v>
      </c>
      <c r="F4" s="210"/>
      <c r="G4" s="211" t="s">
        <v>1</v>
      </c>
      <c r="H4" s="211"/>
      <c r="I4" s="95" t="s">
        <v>6</v>
      </c>
      <c r="J4" s="95" t="s">
        <v>2</v>
      </c>
      <c r="K4" s="96" t="s">
        <v>3</v>
      </c>
      <c r="L4" s="97" t="s">
        <v>238</v>
      </c>
      <c r="M4" s="98" t="s">
        <v>239</v>
      </c>
      <c r="N4" s="99" t="s">
        <v>240</v>
      </c>
      <c r="O4" s="97" t="s">
        <v>238</v>
      </c>
      <c r="P4" s="98" t="s">
        <v>239</v>
      </c>
      <c r="Q4" s="99" t="s">
        <v>240</v>
      </c>
      <c r="R4" s="97" t="s">
        <v>6</v>
      </c>
      <c r="S4" s="98" t="s">
        <v>246</v>
      </c>
      <c r="T4" s="97" t="s">
        <v>6</v>
      </c>
      <c r="U4" s="98" t="s">
        <v>246</v>
      </c>
      <c r="V4" s="97" t="s">
        <v>6</v>
      </c>
      <c r="W4" s="98" t="s">
        <v>246</v>
      </c>
      <c r="X4" s="97" t="s">
        <v>6</v>
      </c>
      <c r="Y4" s="98" t="s">
        <v>246</v>
      </c>
      <c r="Z4" s="139" t="s">
        <v>236</v>
      </c>
      <c r="AE4" s="1">
        <f>11/40</f>
        <v>0.27500000000000002</v>
      </c>
    </row>
    <row r="5" spans="1:31" ht="222" customHeight="1">
      <c r="A5" s="212" t="s">
        <v>13</v>
      </c>
      <c r="B5" s="213" t="s">
        <v>14</v>
      </c>
      <c r="C5" s="214" t="s">
        <v>146</v>
      </c>
      <c r="D5" s="214" t="s">
        <v>15</v>
      </c>
      <c r="E5" s="214" t="s">
        <v>158</v>
      </c>
      <c r="F5" s="215" t="s">
        <v>16</v>
      </c>
      <c r="G5" s="33" t="s">
        <v>143</v>
      </c>
      <c r="H5" s="63" t="s">
        <v>51</v>
      </c>
      <c r="I5" s="63" t="s">
        <v>220</v>
      </c>
      <c r="J5" s="34" t="s">
        <v>76</v>
      </c>
      <c r="K5" s="34" t="s">
        <v>77</v>
      </c>
      <c r="L5" s="35">
        <v>24</v>
      </c>
      <c r="M5" s="35">
        <v>0</v>
      </c>
      <c r="N5" s="36">
        <f t="shared" ref="N5:N14" si="0">M5/L5*1</f>
        <v>0</v>
      </c>
      <c r="O5" s="34">
        <v>2700000</v>
      </c>
      <c r="P5" s="34">
        <v>450000</v>
      </c>
      <c r="Q5" s="34">
        <v>12</v>
      </c>
      <c r="R5" s="34">
        <f>P5</f>
        <v>450000</v>
      </c>
      <c r="S5" s="34"/>
      <c r="T5" s="34"/>
      <c r="U5" s="34"/>
      <c r="V5" s="34"/>
      <c r="W5" s="34"/>
      <c r="X5" s="34"/>
      <c r="Y5" s="34" t="s">
        <v>312</v>
      </c>
      <c r="Z5" s="140" t="s">
        <v>302</v>
      </c>
      <c r="AB5" s="26" t="s">
        <v>247</v>
      </c>
      <c r="AC5" s="27" t="s">
        <v>254</v>
      </c>
      <c r="AD5" s="27" t="s">
        <v>248</v>
      </c>
    </row>
    <row r="6" spans="1:31" ht="99.75" customHeight="1">
      <c r="A6" s="212"/>
      <c r="B6" s="213"/>
      <c r="C6" s="214"/>
      <c r="D6" s="214"/>
      <c r="E6" s="214"/>
      <c r="F6" s="215"/>
      <c r="G6" s="33" t="s">
        <v>144</v>
      </c>
      <c r="H6" s="63" t="s">
        <v>52</v>
      </c>
      <c r="I6" s="63" t="s">
        <v>221</v>
      </c>
      <c r="J6" s="34" t="s">
        <v>78</v>
      </c>
      <c r="K6" s="34" t="s">
        <v>79</v>
      </c>
      <c r="L6" s="35">
        <v>1</v>
      </c>
      <c r="M6" s="35">
        <v>0</v>
      </c>
      <c r="N6" s="36">
        <v>0</v>
      </c>
      <c r="O6" s="34"/>
      <c r="P6" s="34"/>
      <c r="Q6" s="34"/>
      <c r="R6" s="34"/>
      <c r="S6" s="34"/>
      <c r="T6" s="34"/>
      <c r="U6" s="34"/>
      <c r="V6" s="34"/>
      <c r="W6" s="34"/>
      <c r="X6" s="34"/>
      <c r="Y6" s="34" t="s">
        <v>302</v>
      </c>
      <c r="Z6" s="140" t="s">
        <v>302</v>
      </c>
      <c r="AB6" s="27" t="s">
        <v>249</v>
      </c>
      <c r="AC6" s="26">
        <v>6</v>
      </c>
      <c r="AD6" s="28">
        <f>AC6/11</f>
        <v>0.54545454545454541</v>
      </c>
    </row>
    <row r="7" spans="1:31" ht="387.75" customHeight="1">
      <c r="A7" s="212"/>
      <c r="B7" s="213"/>
      <c r="C7" s="214"/>
      <c r="D7" s="214"/>
      <c r="E7" s="214" t="s">
        <v>159</v>
      </c>
      <c r="F7" s="215" t="s">
        <v>42</v>
      </c>
      <c r="G7" s="33" t="s">
        <v>172</v>
      </c>
      <c r="H7" s="63" t="s">
        <v>43</v>
      </c>
      <c r="I7" s="63" t="s">
        <v>222</v>
      </c>
      <c r="J7" s="34" t="s">
        <v>80</v>
      </c>
      <c r="K7" s="34" t="s">
        <v>79</v>
      </c>
      <c r="L7" s="35">
        <v>12</v>
      </c>
      <c r="M7" s="35">
        <v>12</v>
      </c>
      <c r="N7" s="36">
        <f t="shared" si="0"/>
        <v>1</v>
      </c>
      <c r="O7" s="34">
        <v>2700000</v>
      </c>
      <c r="P7" s="34">
        <v>450000</v>
      </c>
      <c r="Q7" s="34">
        <v>12</v>
      </c>
      <c r="R7" s="34">
        <f>P7</f>
        <v>450000</v>
      </c>
      <c r="S7" s="34"/>
      <c r="T7" s="34"/>
      <c r="U7" s="34"/>
      <c r="V7" s="34"/>
      <c r="W7" s="34"/>
      <c r="X7" s="34"/>
      <c r="Y7" s="34" t="s">
        <v>303</v>
      </c>
      <c r="Z7" s="140" t="s">
        <v>363</v>
      </c>
      <c r="AB7" s="27" t="s">
        <v>250</v>
      </c>
      <c r="AC7" s="26">
        <v>3</v>
      </c>
      <c r="AD7" s="28">
        <f t="shared" ref="AD7:AD9" si="1">AC7/11</f>
        <v>0.27272727272727271</v>
      </c>
    </row>
    <row r="8" spans="1:31" ht="165" customHeight="1">
      <c r="A8" s="212"/>
      <c r="B8" s="213"/>
      <c r="C8" s="214"/>
      <c r="D8" s="214"/>
      <c r="E8" s="214"/>
      <c r="F8" s="215"/>
      <c r="G8" s="33" t="s">
        <v>173</v>
      </c>
      <c r="H8" s="63" t="s">
        <v>44</v>
      </c>
      <c r="I8" s="63" t="s">
        <v>223</v>
      </c>
      <c r="J8" s="34" t="s">
        <v>81</v>
      </c>
      <c r="K8" s="34" t="s">
        <v>79</v>
      </c>
      <c r="L8" s="35">
        <v>1</v>
      </c>
      <c r="M8" s="35">
        <v>0</v>
      </c>
      <c r="N8" s="36">
        <f t="shared" si="0"/>
        <v>0</v>
      </c>
      <c r="O8" s="34">
        <v>2700000</v>
      </c>
      <c r="P8" s="34">
        <v>450000</v>
      </c>
      <c r="Q8" s="34">
        <v>7</v>
      </c>
      <c r="R8" s="34">
        <f>P8</f>
        <v>450000</v>
      </c>
      <c r="S8" s="34"/>
      <c r="T8" s="34"/>
      <c r="U8" s="34"/>
      <c r="V8" s="34"/>
      <c r="W8" s="34"/>
      <c r="X8" s="34"/>
      <c r="Y8" s="34" t="s">
        <v>304</v>
      </c>
      <c r="Z8" s="140" t="s">
        <v>353</v>
      </c>
      <c r="AB8" s="27" t="s">
        <v>251</v>
      </c>
      <c r="AC8" s="26"/>
      <c r="AD8" s="28">
        <f t="shared" si="1"/>
        <v>0</v>
      </c>
    </row>
    <row r="9" spans="1:31" ht="304.5" customHeight="1">
      <c r="A9" s="212"/>
      <c r="B9" s="213"/>
      <c r="C9" s="214" t="s">
        <v>147</v>
      </c>
      <c r="D9" s="214" t="s">
        <v>17</v>
      </c>
      <c r="E9" s="214" t="s">
        <v>160</v>
      </c>
      <c r="F9" s="215" t="s">
        <v>18</v>
      </c>
      <c r="G9" s="33" t="s">
        <v>174</v>
      </c>
      <c r="H9" s="63" t="s">
        <v>53</v>
      </c>
      <c r="I9" s="63" t="s">
        <v>47</v>
      </c>
      <c r="J9" s="34" t="s">
        <v>82</v>
      </c>
      <c r="K9" s="34" t="s">
        <v>95</v>
      </c>
      <c r="L9" s="35">
        <v>12</v>
      </c>
      <c r="M9" s="35">
        <v>7</v>
      </c>
      <c r="N9" s="36">
        <f t="shared" si="0"/>
        <v>0.58333333333333337</v>
      </c>
      <c r="O9" s="34">
        <v>2885000</v>
      </c>
      <c r="P9" s="34">
        <v>1442500</v>
      </c>
      <c r="Q9" s="34">
        <v>2</v>
      </c>
      <c r="R9" s="34">
        <f>P9</f>
        <v>1442500</v>
      </c>
      <c r="S9" s="34"/>
      <c r="T9" s="34"/>
      <c r="U9" s="34"/>
      <c r="V9" s="34"/>
      <c r="W9" s="34"/>
      <c r="X9" s="34"/>
      <c r="Y9" s="34" t="s">
        <v>316</v>
      </c>
      <c r="Z9" s="140" t="s">
        <v>364</v>
      </c>
      <c r="AB9" s="27" t="s">
        <v>252</v>
      </c>
      <c r="AC9" s="26">
        <v>2</v>
      </c>
      <c r="AD9" s="28">
        <f t="shared" si="1"/>
        <v>0.18181818181818182</v>
      </c>
    </row>
    <row r="10" spans="1:31" ht="380.25" customHeight="1">
      <c r="A10" s="212"/>
      <c r="B10" s="213"/>
      <c r="C10" s="214"/>
      <c r="D10" s="214"/>
      <c r="E10" s="214"/>
      <c r="F10" s="215"/>
      <c r="G10" s="33" t="s">
        <v>175</v>
      </c>
      <c r="H10" s="63" t="s">
        <v>203</v>
      </c>
      <c r="I10" s="63" t="s">
        <v>54</v>
      </c>
      <c r="J10" s="34" t="s">
        <v>84</v>
      </c>
      <c r="K10" s="34" t="s">
        <v>97</v>
      </c>
      <c r="L10" s="35">
        <v>1</v>
      </c>
      <c r="M10" s="35">
        <v>0</v>
      </c>
      <c r="N10" s="36">
        <f t="shared" si="0"/>
        <v>0</v>
      </c>
      <c r="O10" s="34"/>
      <c r="P10" s="34"/>
      <c r="Q10" s="34"/>
      <c r="R10" s="34"/>
      <c r="S10" s="34"/>
      <c r="T10" s="34"/>
      <c r="U10" s="34"/>
      <c r="V10" s="34"/>
      <c r="W10" s="34"/>
      <c r="X10" s="34"/>
      <c r="Y10" s="34" t="s">
        <v>302</v>
      </c>
      <c r="Z10" s="140" t="s">
        <v>365</v>
      </c>
    </row>
    <row r="11" spans="1:31" ht="276.75" customHeight="1">
      <c r="A11" s="212"/>
      <c r="B11" s="213"/>
      <c r="C11" s="214"/>
      <c r="D11" s="214"/>
      <c r="E11" s="214" t="s">
        <v>161</v>
      </c>
      <c r="F11" s="218" t="s">
        <v>19</v>
      </c>
      <c r="G11" s="216" t="s">
        <v>176</v>
      </c>
      <c r="H11" s="217" t="s">
        <v>45</v>
      </c>
      <c r="I11" s="63" t="s">
        <v>55</v>
      </c>
      <c r="J11" s="34" t="s">
        <v>85</v>
      </c>
      <c r="K11" s="34" t="s">
        <v>83</v>
      </c>
      <c r="L11" s="35">
        <v>1</v>
      </c>
      <c r="M11" s="35">
        <v>1</v>
      </c>
      <c r="N11" s="36">
        <f t="shared" si="0"/>
        <v>1</v>
      </c>
      <c r="O11" s="34" t="s">
        <v>314</v>
      </c>
      <c r="P11" s="34" t="s">
        <v>314</v>
      </c>
      <c r="Q11" s="34">
        <v>13</v>
      </c>
      <c r="R11" s="34" t="s">
        <v>314</v>
      </c>
      <c r="S11" s="34"/>
      <c r="T11" s="34"/>
      <c r="U11" s="34"/>
      <c r="V11" s="34"/>
      <c r="W11" s="34"/>
      <c r="X11" s="34"/>
      <c r="Y11" s="34" t="s">
        <v>305</v>
      </c>
      <c r="Z11" s="140" t="s">
        <v>305</v>
      </c>
    </row>
    <row r="12" spans="1:31" ht="363.75" customHeight="1">
      <c r="A12" s="212"/>
      <c r="B12" s="213"/>
      <c r="C12" s="214"/>
      <c r="D12" s="214"/>
      <c r="E12" s="214"/>
      <c r="F12" s="218"/>
      <c r="G12" s="216"/>
      <c r="H12" s="217"/>
      <c r="I12" s="63" t="s">
        <v>224</v>
      </c>
      <c r="J12" s="34" t="s">
        <v>86</v>
      </c>
      <c r="K12" s="34" t="s">
        <v>95</v>
      </c>
      <c r="L12" s="35">
        <v>1</v>
      </c>
      <c r="M12" s="35">
        <v>0</v>
      </c>
      <c r="N12" s="36">
        <f t="shared" si="0"/>
        <v>0</v>
      </c>
      <c r="O12" s="34"/>
      <c r="P12" s="34"/>
      <c r="Q12" s="34"/>
      <c r="R12" s="34"/>
      <c r="S12" s="34"/>
      <c r="T12" s="34"/>
      <c r="U12" s="34"/>
      <c r="V12" s="34"/>
      <c r="W12" s="34"/>
      <c r="X12" s="34"/>
      <c r="Y12" s="34" t="s">
        <v>302</v>
      </c>
      <c r="Z12" s="140" t="s">
        <v>336</v>
      </c>
    </row>
    <row r="13" spans="1:31" ht="355.5" customHeight="1">
      <c r="A13" s="212"/>
      <c r="B13" s="213"/>
      <c r="C13" s="214" t="s">
        <v>148</v>
      </c>
      <c r="D13" s="214" t="s">
        <v>20</v>
      </c>
      <c r="E13" s="214" t="s">
        <v>162</v>
      </c>
      <c r="F13" s="215" t="s">
        <v>21</v>
      </c>
      <c r="G13" s="33" t="s">
        <v>177</v>
      </c>
      <c r="H13" s="63" t="s">
        <v>128</v>
      </c>
      <c r="I13" s="63" t="s">
        <v>129</v>
      </c>
      <c r="J13" s="34" t="s">
        <v>87</v>
      </c>
      <c r="K13" s="34" t="s">
        <v>88</v>
      </c>
      <c r="L13" s="35">
        <v>1</v>
      </c>
      <c r="M13" s="35">
        <v>0</v>
      </c>
      <c r="N13" s="36">
        <f t="shared" si="0"/>
        <v>0</v>
      </c>
      <c r="O13" s="34"/>
      <c r="P13" s="34"/>
      <c r="Q13" s="34"/>
      <c r="R13" s="34"/>
      <c r="S13" s="34"/>
      <c r="T13" s="34"/>
      <c r="U13" s="34"/>
      <c r="V13" s="34"/>
      <c r="W13" s="34"/>
      <c r="X13" s="34"/>
      <c r="Y13" s="34" t="s">
        <v>302</v>
      </c>
      <c r="Z13" s="140" t="s">
        <v>302</v>
      </c>
    </row>
    <row r="14" spans="1:31" ht="409.5">
      <c r="A14" s="212"/>
      <c r="B14" s="213"/>
      <c r="C14" s="214"/>
      <c r="D14" s="214"/>
      <c r="E14" s="214"/>
      <c r="F14" s="215"/>
      <c r="G14" s="33" t="s">
        <v>178</v>
      </c>
      <c r="H14" s="63" t="s">
        <v>46</v>
      </c>
      <c r="I14" s="63" t="s">
        <v>130</v>
      </c>
      <c r="J14" s="34" t="s">
        <v>89</v>
      </c>
      <c r="K14" s="34" t="s">
        <v>96</v>
      </c>
      <c r="L14" s="35">
        <v>12</v>
      </c>
      <c r="M14" s="35">
        <v>6</v>
      </c>
      <c r="N14" s="36">
        <f t="shared" si="0"/>
        <v>0.5</v>
      </c>
      <c r="O14" s="34">
        <v>3000000</v>
      </c>
      <c r="P14" s="34">
        <v>3000000</v>
      </c>
      <c r="Q14" s="34">
        <v>12</v>
      </c>
      <c r="R14" s="34">
        <f>P14</f>
        <v>3000000</v>
      </c>
      <c r="S14" s="34"/>
      <c r="T14" s="34"/>
      <c r="U14" s="34"/>
      <c r="V14" s="34"/>
      <c r="W14" s="34"/>
      <c r="X14" s="34"/>
      <c r="Y14" s="34" t="s">
        <v>299</v>
      </c>
      <c r="Z14" s="140" t="s">
        <v>337</v>
      </c>
    </row>
    <row r="15" spans="1:31" ht="201" customHeight="1">
      <c r="A15" s="212"/>
      <c r="B15" s="213"/>
      <c r="C15" s="214"/>
      <c r="D15" s="214"/>
      <c r="E15" s="64" t="s">
        <v>163</v>
      </c>
      <c r="F15" s="65" t="s">
        <v>22</v>
      </c>
      <c r="G15" s="33" t="s">
        <v>179</v>
      </c>
      <c r="H15" s="63" t="s">
        <v>204</v>
      </c>
      <c r="I15" s="63" t="s">
        <v>225</v>
      </c>
      <c r="J15" s="34" t="s">
        <v>90</v>
      </c>
      <c r="K15" s="34" t="s">
        <v>91</v>
      </c>
      <c r="L15" s="35">
        <v>12</v>
      </c>
      <c r="M15" s="35">
        <v>5</v>
      </c>
      <c r="N15" s="36">
        <f>M15/L15*1</f>
        <v>0.41666666666666669</v>
      </c>
      <c r="O15" s="34">
        <v>5000000</v>
      </c>
      <c r="P15" s="34">
        <v>5000000</v>
      </c>
      <c r="Q15" s="34">
        <v>2</v>
      </c>
      <c r="R15" s="34">
        <f>P15</f>
        <v>5000000</v>
      </c>
      <c r="S15" s="34"/>
      <c r="T15" s="34"/>
      <c r="U15" s="34"/>
      <c r="V15" s="34"/>
      <c r="W15" s="34"/>
      <c r="X15" s="34"/>
      <c r="Y15" s="34" t="s">
        <v>300</v>
      </c>
      <c r="Z15" s="140" t="s">
        <v>338</v>
      </c>
    </row>
    <row r="34" spans="2:5" ht="26.25">
      <c r="B34" s="2"/>
      <c r="C34" s="2"/>
      <c r="D34" s="3"/>
      <c r="E34" s="4"/>
    </row>
    <row r="35" spans="2:5" ht="26.25">
      <c r="B35" s="2"/>
      <c r="C35" s="2"/>
      <c r="D35" s="3"/>
      <c r="E35" s="4"/>
    </row>
    <row r="36" spans="2:5" ht="26.25">
      <c r="B36" s="2"/>
      <c r="C36" s="2"/>
      <c r="D36" s="3"/>
      <c r="E36" s="4"/>
    </row>
    <row r="37" spans="2:5" ht="26.25">
      <c r="B37" s="2"/>
      <c r="C37" s="2"/>
      <c r="D37" s="3"/>
      <c r="E37" s="4"/>
    </row>
    <row r="38" spans="2:5" ht="26.25">
      <c r="B38" s="2"/>
      <c r="C38" s="2"/>
      <c r="D38" s="3"/>
      <c r="E38" s="4"/>
    </row>
    <row r="39" spans="2:5" ht="26.25">
      <c r="B39" s="2"/>
      <c r="C39" s="2"/>
      <c r="D39" s="3"/>
      <c r="E39" s="4"/>
    </row>
    <row r="40" spans="2:5" ht="26.25">
      <c r="B40" s="2"/>
      <c r="C40" s="2"/>
      <c r="D40" s="3"/>
      <c r="E40" s="4"/>
    </row>
    <row r="41" spans="2:5" ht="26.25">
      <c r="B41" s="2"/>
      <c r="C41" s="2"/>
      <c r="D41" s="3"/>
      <c r="E41" s="4"/>
    </row>
    <row r="42" spans="2:5" ht="26.25">
      <c r="B42" s="2"/>
      <c r="C42" s="2"/>
      <c r="D42" s="3"/>
      <c r="E42" s="4"/>
    </row>
    <row r="43" spans="2:5" ht="26.25">
      <c r="B43" s="2"/>
      <c r="C43" s="2"/>
      <c r="D43" s="3"/>
      <c r="E43" s="4"/>
    </row>
    <row r="45" spans="2:5" ht="26.25">
      <c r="B45" s="2"/>
      <c r="C45" s="2"/>
      <c r="D45" s="3"/>
      <c r="E45" s="4"/>
    </row>
    <row r="46" spans="2:5" ht="26.25">
      <c r="B46" s="2"/>
      <c r="C46" s="2"/>
      <c r="D46" s="3"/>
      <c r="E46" s="4"/>
    </row>
    <row r="47" spans="2:5" ht="26.25">
      <c r="B47" s="2"/>
      <c r="C47" s="2"/>
      <c r="D47" s="3"/>
      <c r="E47" s="4"/>
    </row>
    <row r="48" spans="2:5" ht="26.25">
      <c r="B48" s="2"/>
      <c r="C48" s="2"/>
      <c r="D48" s="3"/>
      <c r="E48" s="4"/>
    </row>
    <row r="49" spans="2:5" ht="26.25">
      <c r="B49" s="2"/>
      <c r="C49" s="2"/>
      <c r="D49" s="3"/>
      <c r="E49" s="4"/>
    </row>
  </sheetData>
  <autoFilter ref="A4:Z15">
    <filterColumn colId="0" showButton="0"/>
    <filterColumn colId="2" showButton="0"/>
    <filterColumn colId="4" showButton="0"/>
    <filterColumn colId="6" showButton="0"/>
  </autoFilter>
  <mergeCells count="31">
    <mergeCell ref="G11:G12"/>
    <mergeCell ref="H11:H12"/>
    <mergeCell ref="E5:E6"/>
    <mergeCell ref="C13:C15"/>
    <mergeCell ref="D13:D15"/>
    <mergeCell ref="E13:E14"/>
    <mergeCell ref="F9:F10"/>
    <mergeCell ref="E11:E12"/>
    <mergeCell ref="F11:F12"/>
    <mergeCell ref="C9:C12"/>
    <mergeCell ref="D9:D12"/>
    <mergeCell ref="A5:A15"/>
    <mergeCell ref="B5:B15"/>
    <mergeCell ref="C5:C8"/>
    <mergeCell ref="D5:D8"/>
    <mergeCell ref="F13:F14"/>
    <mergeCell ref="E9:E10"/>
    <mergeCell ref="F5:F6"/>
    <mergeCell ref="E7:E8"/>
    <mergeCell ref="F7:F8"/>
    <mergeCell ref="X3:Y3"/>
    <mergeCell ref="A4:B4"/>
    <mergeCell ref="C4:D4"/>
    <mergeCell ref="E4:F4"/>
    <mergeCell ref="G4:H4"/>
    <mergeCell ref="H3:K3"/>
    <mergeCell ref="L3:N3"/>
    <mergeCell ref="O3:Q3"/>
    <mergeCell ref="R3:S3"/>
    <mergeCell ref="T3:U3"/>
    <mergeCell ref="V3:W3"/>
  </mergeCells>
  <conditionalFormatting sqref="N5:N15">
    <cfRule type="cellIs" dxfId="19" priority="1" operator="between">
      <formula>0.8</formula>
      <formula>"mas"</formula>
    </cfRule>
    <cfRule type="cellIs" dxfId="18" priority="2" operator="between">
      <formula>0.7</formula>
      <formula>0.79</formula>
    </cfRule>
    <cfRule type="cellIs" dxfId="17" priority="3" operator="between">
      <formula>0.6</formula>
      <formula>0.69</formula>
    </cfRule>
    <cfRule type="cellIs" dxfId="16" priority="4" operator="between">
      <formula>0.4</formula>
      <formula>0.59</formula>
    </cfRule>
    <cfRule type="cellIs" dxfId="1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topLeftCell="G1" zoomScale="42" zoomScaleNormal="42" zoomScaleSheetLayoutView="20" workbookViewId="0">
      <selection activeCell="AH7" sqref="AH7"/>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43.7109375" style="11" customWidth="1"/>
    <col min="27" max="29" width="11.42578125" style="1"/>
    <col min="30" max="30" width="14.140625" style="1" customWidth="1"/>
    <col min="31" max="33" width="11.42578125" style="1"/>
    <col min="34" max="34" width="15.42578125" style="1" customWidth="1"/>
    <col min="35" max="35" width="19.28515625" style="1" customWidth="1"/>
    <col min="36" max="37" width="11.42578125" style="1"/>
    <col min="38" max="38" width="15.85546875" style="1" customWidth="1"/>
    <col min="39" max="16384" width="11.42578125" style="1"/>
  </cols>
  <sheetData>
    <row r="1" spans="1:39"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9"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9" ht="52.5" customHeight="1">
      <c r="A3" s="14"/>
      <c r="B3" s="14"/>
      <c r="C3" s="14"/>
      <c r="D3" s="14"/>
      <c r="E3" s="14"/>
      <c r="F3" s="14"/>
      <c r="G3" s="14"/>
      <c r="H3" s="205"/>
      <c r="I3" s="205"/>
      <c r="J3" s="205"/>
      <c r="K3" s="206"/>
      <c r="L3" s="168" t="s">
        <v>237</v>
      </c>
      <c r="M3" s="169"/>
      <c r="N3" s="170"/>
      <c r="O3" s="207" t="s">
        <v>241</v>
      </c>
      <c r="P3" s="208"/>
      <c r="Q3" s="209"/>
      <c r="R3" s="166" t="s">
        <v>242</v>
      </c>
      <c r="S3" s="166"/>
      <c r="T3" s="166" t="s">
        <v>243</v>
      </c>
      <c r="U3" s="166"/>
      <c r="V3" s="166" t="s">
        <v>244</v>
      </c>
      <c r="W3" s="166"/>
      <c r="X3" s="166" t="s">
        <v>245</v>
      </c>
      <c r="Y3" s="166"/>
    </row>
    <row r="4" spans="1:39" ht="94.5" customHeight="1">
      <c r="A4" s="219" t="s">
        <v>4</v>
      </c>
      <c r="B4" s="219"/>
      <c r="C4" s="219" t="s">
        <v>0</v>
      </c>
      <c r="D4" s="219"/>
      <c r="E4" s="219" t="s">
        <v>5</v>
      </c>
      <c r="F4" s="219"/>
      <c r="G4" s="220" t="s">
        <v>1</v>
      </c>
      <c r="H4" s="220"/>
      <c r="I4" s="95" t="s">
        <v>6</v>
      </c>
      <c r="J4" s="95" t="s">
        <v>2</v>
      </c>
      <c r="K4" s="96" t="s">
        <v>3</v>
      </c>
      <c r="L4" s="100" t="s">
        <v>238</v>
      </c>
      <c r="M4" s="101" t="s">
        <v>239</v>
      </c>
      <c r="N4" s="99" t="s">
        <v>240</v>
      </c>
      <c r="O4" s="100" t="s">
        <v>238</v>
      </c>
      <c r="P4" s="101" t="s">
        <v>239</v>
      </c>
      <c r="Q4" s="99" t="s">
        <v>240</v>
      </c>
      <c r="R4" s="100" t="s">
        <v>6</v>
      </c>
      <c r="S4" s="101" t="s">
        <v>246</v>
      </c>
      <c r="T4" s="100" t="s">
        <v>6</v>
      </c>
      <c r="U4" s="101" t="s">
        <v>246</v>
      </c>
      <c r="V4" s="100" t="s">
        <v>6</v>
      </c>
      <c r="W4" s="101" t="s">
        <v>246</v>
      </c>
      <c r="X4" s="100" t="s">
        <v>6</v>
      </c>
      <c r="Y4" s="101" t="s">
        <v>246</v>
      </c>
      <c r="Z4" s="31" t="s">
        <v>236</v>
      </c>
    </row>
    <row r="5" spans="1:39" ht="262.5">
      <c r="A5" s="221" t="s">
        <v>23</v>
      </c>
      <c r="B5" s="224" t="s">
        <v>24</v>
      </c>
      <c r="C5" s="214" t="s">
        <v>149</v>
      </c>
      <c r="D5" s="221" t="s">
        <v>25</v>
      </c>
      <c r="E5" s="214" t="s">
        <v>164</v>
      </c>
      <c r="F5" s="229" t="s">
        <v>26</v>
      </c>
      <c r="G5" s="227" t="s">
        <v>180</v>
      </c>
      <c r="H5" s="217" t="s">
        <v>57</v>
      </c>
      <c r="I5" s="63" t="s">
        <v>58</v>
      </c>
      <c r="J5" s="34" t="s">
        <v>92</v>
      </c>
      <c r="K5" s="34" t="s">
        <v>95</v>
      </c>
      <c r="L5" s="35">
        <v>12</v>
      </c>
      <c r="M5" s="35">
        <v>12</v>
      </c>
      <c r="N5" s="109">
        <f t="shared" ref="N5:N11" si="0">M5/L5*1</f>
        <v>1</v>
      </c>
      <c r="O5" s="108"/>
      <c r="P5" s="108"/>
      <c r="Q5" s="55"/>
      <c r="R5" s="108"/>
      <c r="S5" s="55"/>
      <c r="T5" s="55"/>
      <c r="U5" s="55"/>
      <c r="V5" s="55"/>
      <c r="W5" s="55"/>
      <c r="X5" s="55"/>
      <c r="Y5" s="57" t="s">
        <v>302</v>
      </c>
      <c r="Z5" s="43" t="s">
        <v>355</v>
      </c>
      <c r="AC5" s="26"/>
      <c r="AD5" s="27"/>
      <c r="AE5" s="27"/>
      <c r="AG5" s="26" t="s">
        <v>247</v>
      </c>
      <c r="AH5" s="27" t="s">
        <v>307</v>
      </c>
      <c r="AI5" s="27" t="s">
        <v>248</v>
      </c>
      <c r="AK5" s="26" t="s">
        <v>247</v>
      </c>
      <c r="AL5" s="27" t="s">
        <v>307</v>
      </c>
      <c r="AM5" s="27"/>
    </row>
    <row r="6" spans="1:39" ht="115.5" customHeight="1">
      <c r="A6" s="222"/>
      <c r="B6" s="225"/>
      <c r="C6" s="214"/>
      <c r="D6" s="222"/>
      <c r="E6" s="214"/>
      <c r="F6" s="230"/>
      <c r="G6" s="228"/>
      <c r="H6" s="217"/>
      <c r="I6" s="63" t="s">
        <v>56</v>
      </c>
      <c r="J6" s="34" t="s">
        <v>92</v>
      </c>
      <c r="K6" s="34" t="s">
        <v>95</v>
      </c>
      <c r="L6" s="35">
        <v>1</v>
      </c>
      <c r="M6" s="35">
        <v>0</v>
      </c>
      <c r="N6" s="109">
        <v>0</v>
      </c>
      <c r="O6" s="108"/>
      <c r="P6" s="108"/>
      <c r="Q6" s="55"/>
      <c r="R6" s="108"/>
      <c r="S6" s="55"/>
      <c r="T6" s="55"/>
      <c r="U6" s="55"/>
      <c r="V6" s="55"/>
      <c r="W6" s="55"/>
      <c r="X6" s="55"/>
      <c r="Y6" s="57" t="s">
        <v>302</v>
      </c>
      <c r="Z6" s="43" t="s">
        <v>339</v>
      </c>
      <c r="AC6" s="27"/>
      <c r="AD6" s="26"/>
      <c r="AE6" s="28"/>
      <c r="AG6" s="27" t="s">
        <v>249</v>
      </c>
      <c r="AH6" s="69">
        <v>5</v>
      </c>
      <c r="AI6" s="38" t="s">
        <v>308</v>
      </c>
      <c r="AK6" s="1" t="s">
        <v>249</v>
      </c>
      <c r="AL6" s="38" t="str">
        <f>AI6</f>
        <v>85.71%</v>
      </c>
    </row>
    <row r="7" spans="1:39" ht="201" customHeight="1">
      <c r="A7" s="222"/>
      <c r="B7" s="225"/>
      <c r="C7" s="214"/>
      <c r="D7" s="222"/>
      <c r="E7" s="214"/>
      <c r="F7" s="230"/>
      <c r="G7" s="33" t="s">
        <v>181</v>
      </c>
      <c r="H7" s="63" t="s">
        <v>131</v>
      </c>
      <c r="I7" s="63" t="s">
        <v>59</v>
      </c>
      <c r="J7" s="34" t="s">
        <v>93</v>
      </c>
      <c r="K7" s="34" t="s">
        <v>94</v>
      </c>
      <c r="L7" s="35">
        <v>1</v>
      </c>
      <c r="M7" s="35">
        <v>1</v>
      </c>
      <c r="N7" s="109">
        <f t="shared" si="0"/>
        <v>1</v>
      </c>
      <c r="O7" s="108">
        <v>1500000</v>
      </c>
      <c r="P7" s="108">
        <v>1500000</v>
      </c>
      <c r="Q7" s="55">
        <v>1</v>
      </c>
      <c r="R7" s="108">
        <f>P7</f>
        <v>1500000</v>
      </c>
      <c r="S7" s="55"/>
      <c r="T7" s="55"/>
      <c r="U7" s="55"/>
      <c r="V7" s="55"/>
      <c r="W7" s="55"/>
      <c r="X7" s="55"/>
      <c r="Y7" s="57" t="s">
        <v>301</v>
      </c>
      <c r="Z7" s="43" t="s">
        <v>366</v>
      </c>
      <c r="AC7" s="27"/>
      <c r="AD7" s="26"/>
      <c r="AE7" s="28"/>
      <c r="AG7" s="27" t="s">
        <v>250</v>
      </c>
      <c r="AH7" s="28">
        <v>0</v>
      </c>
      <c r="AI7" s="1">
        <f t="shared" ref="AI7:AI8" si="1">AH7/11</f>
        <v>0</v>
      </c>
      <c r="AK7" s="1" t="s">
        <v>252</v>
      </c>
      <c r="AL7" s="38" t="str">
        <f>AI9</f>
        <v>14.29%</v>
      </c>
    </row>
    <row r="8" spans="1:39" ht="186.75" customHeight="1">
      <c r="A8" s="222"/>
      <c r="B8" s="225"/>
      <c r="C8" s="214"/>
      <c r="D8" s="222"/>
      <c r="E8" s="214"/>
      <c r="F8" s="230"/>
      <c r="G8" s="33" t="s">
        <v>182</v>
      </c>
      <c r="H8" s="63" t="s">
        <v>60</v>
      </c>
      <c r="I8" s="63" t="s">
        <v>132</v>
      </c>
      <c r="J8" s="34" t="s">
        <v>98</v>
      </c>
      <c r="K8" s="34" t="s">
        <v>99</v>
      </c>
      <c r="L8" s="35">
        <v>1</v>
      </c>
      <c r="M8" s="35">
        <v>0</v>
      </c>
      <c r="N8" s="109">
        <f t="shared" si="0"/>
        <v>0</v>
      </c>
      <c r="O8" s="108"/>
      <c r="P8" s="108"/>
      <c r="Q8" s="55"/>
      <c r="R8" s="108"/>
      <c r="S8" s="55"/>
      <c r="T8" s="55"/>
      <c r="U8" s="55"/>
      <c r="V8" s="55"/>
      <c r="W8" s="55"/>
      <c r="X8" s="55"/>
      <c r="Y8" s="57" t="s">
        <v>302</v>
      </c>
      <c r="Z8" s="43" t="s">
        <v>302</v>
      </c>
      <c r="AG8" s="1" t="s">
        <v>251</v>
      </c>
      <c r="AI8" s="1">
        <f t="shared" si="1"/>
        <v>0</v>
      </c>
      <c r="AL8" s="38"/>
    </row>
    <row r="9" spans="1:39" ht="231.75" customHeight="1">
      <c r="A9" s="222"/>
      <c r="B9" s="225"/>
      <c r="C9" s="214"/>
      <c r="D9" s="223"/>
      <c r="E9" s="214"/>
      <c r="F9" s="231"/>
      <c r="G9" s="33" t="s">
        <v>183</v>
      </c>
      <c r="H9" s="63" t="s">
        <v>205</v>
      </c>
      <c r="I9" s="63" t="s">
        <v>226</v>
      </c>
      <c r="J9" s="34" t="s">
        <v>84</v>
      </c>
      <c r="K9" s="34" t="s">
        <v>95</v>
      </c>
      <c r="L9" s="35">
        <v>1</v>
      </c>
      <c r="M9" s="35">
        <v>0</v>
      </c>
      <c r="N9" s="109">
        <f t="shared" si="0"/>
        <v>0</v>
      </c>
      <c r="O9" s="108"/>
      <c r="P9" s="108"/>
      <c r="Q9" s="55"/>
      <c r="R9" s="108"/>
      <c r="S9" s="55"/>
      <c r="T9" s="55"/>
      <c r="U9" s="55"/>
      <c r="V9" s="55"/>
      <c r="W9" s="56"/>
      <c r="X9" s="55"/>
      <c r="Y9" s="57" t="s">
        <v>302</v>
      </c>
      <c r="Z9" s="43" t="s">
        <v>367</v>
      </c>
      <c r="AG9" s="1" t="s">
        <v>252</v>
      </c>
      <c r="AH9" s="1">
        <v>2</v>
      </c>
      <c r="AI9" s="1" t="s">
        <v>309</v>
      </c>
    </row>
    <row r="10" spans="1:39" ht="115.5" customHeight="1">
      <c r="A10" s="222"/>
      <c r="B10" s="225"/>
      <c r="C10" s="214" t="s">
        <v>150</v>
      </c>
      <c r="D10" s="214" t="s">
        <v>27</v>
      </c>
      <c r="E10" s="214" t="s">
        <v>165</v>
      </c>
      <c r="F10" s="215" t="s">
        <v>28</v>
      </c>
      <c r="G10" s="33" t="s">
        <v>184</v>
      </c>
      <c r="H10" s="63" t="s">
        <v>49</v>
      </c>
      <c r="I10" s="63" t="s">
        <v>227</v>
      </c>
      <c r="J10" s="34" t="s">
        <v>100</v>
      </c>
      <c r="K10" s="34" t="s">
        <v>101</v>
      </c>
      <c r="L10" s="35">
        <v>12</v>
      </c>
      <c r="M10" s="35">
        <v>0</v>
      </c>
      <c r="N10" s="109">
        <f t="shared" si="0"/>
        <v>0</v>
      </c>
      <c r="O10" s="108"/>
      <c r="P10" s="108"/>
      <c r="Q10" s="55"/>
      <c r="R10" s="108"/>
      <c r="S10" s="55"/>
      <c r="T10" s="55"/>
      <c r="U10" s="55"/>
      <c r="V10" s="55"/>
      <c r="W10" s="56"/>
      <c r="X10" s="55"/>
      <c r="Y10" s="57" t="s">
        <v>302</v>
      </c>
      <c r="Z10" s="43" t="s">
        <v>340</v>
      </c>
    </row>
    <row r="11" spans="1:39" ht="115.5" customHeight="1">
      <c r="A11" s="223"/>
      <c r="B11" s="226"/>
      <c r="C11" s="214"/>
      <c r="D11" s="214"/>
      <c r="E11" s="214"/>
      <c r="F11" s="215"/>
      <c r="G11" s="33" t="s">
        <v>185</v>
      </c>
      <c r="H11" s="63" t="s">
        <v>206</v>
      </c>
      <c r="I11" s="63" t="s">
        <v>228</v>
      </c>
      <c r="J11" s="34" t="s">
        <v>102</v>
      </c>
      <c r="K11" s="34" t="s">
        <v>103</v>
      </c>
      <c r="L11" s="35">
        <v>12</v>
      </c>
      <c r="M11" s="35">
        <v>0</v>
      </c>
      <c r="N11" s="109">
        <f t="shared" si="0"/>
        <v>0</v>
      </c>
      <c r="O11" s="108"/>
      <c r="P11" s="108"/>
      <c r="Q11" s="55"/>
      <c r="R11" s="108"/>
      <c r="S11" s="55"/>
      <c r="T11" s="55"/>
      <c r="U11" s="55"/>
      <c r="V11" s="55"/>
      <c r="W11" s="55"/>
      <c r="X11" s="55"/>
      <c r="Y11" s="57" t="s">
        <v>302</v>
      </c>
      <c r="Z11" s="43" t="s">
        <v>302</v>
      </c>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8" spans="2:5">
      <c r="B38" s="2"/>
      <c r="C38" s="2"/>
      <c r="D38" s="3"/>
      <c r="E38" s="4"/>
    </row>
    <row r="39" spans="2:5">
      <c r="B39" s="2"/>
      <c r="C39" s="2"/>
      <c r="D39" s="3"/>
      <c r="E39" s="4"/>
    </row>
    <row r="41" spans="2:5">
      <c r="B41" s="2"/>
      <c r="C41" s="2"/>
      <c r="D41" s="3"/>
      <c r="E41" s="4"/>
    </row>
    <row r="42" spans="2:5">
      <c r="B42" s="2"/>
      <c r="C42" s="2"/>
      <c r="D42" s="3"/>
      <c r="E42" s="4"/>
    </row>
    <row r="43" spans="2:5">
      <c r="B43" s="2"/>
      <c r="C43" s="2"/>
      <c r="D43" s="3"/>
      <c r="E43" s="4"/>
    </row>
    <row r="44" spans="2:5">
      <c r="B44" s="2"/>
      <c r="C44" s="2"/>
      <c r="D44" s="3"/>
      <c r="E44" s="4"/>
    </row>
    <row r="45" spans="2:5">
      <c r="B45" s="2"/>
      <c r="C45" s="2"/>
      <c r="D45" s="3"/>
      <c r="E45" s="4"/>
    </row>
  </sheetData>
  <autoFilter ref="A4:Z11">
    <filterColumn colId="0" showButton="0"/>
    <filterColumn colId="2" showButton="0"/>
    <filterColumn colId="4" showButton="0"/>
    <filterColumn colId="6" showButton="0"/>
  </autoFilter>
  <mergeCells count="23">
    <mergeCell ref="G5:G6"/>
    <mergeCell ref="H5:H6"/>
    <mergeCell ref="C10:C11"/>
    <mergeCell ref="D10:D11"/>
    <mergeCell ref="E10:E11"/>
    <mergeCell ref="F10:F11"/>
    <mergeCell ref="F5:F9"/>
    <mergeCell ref="A5:A11"/>
    <mergeCell ref="B5:B11"/>
    <mergeCell ref="C5:C9"/>
    <mergeCell ref="D5:D9"/>
    <mergeCell ref="E5:E9"/>
    <mergeCell ref="X3:Y3"/>
    <mergeCell ref="A4:B4"/>
    <mergeCell ref="C4:D4"/>
    <mergeCell ref="E4:F4"/>
    <mergeCell ref="G4:H4"/>
    <mergeCell ref="H3:K3"/>
    <mergeCell ref="L3:N3"/>
    <mergeCell ref="O3:Q3"/>
    <mergeCell ref="R3:S3"/>
    <mergeCell ref="T3:U3"/>
    <mergeCell ref="V3:W3"/>
  </mergeCells>
  <conditionalFormatting sqref="N5:N11">
    <cfRule type="cellIs" dxfId="14" priority="1" operator="between">
      <formula>0.8</formula>
      <formula>"mas"</formula>
    </cfRule>
    <cfRule type="cellIs" dxfId="13" priority="2" operator="between">
      <formula>0.7</formula>
      <formula>0.79</formula>
    </cfRule>
    <cfRule type="cellIs" dxfId="12" priority="3" operator="between">
      <formula>0.6</formula>
      <formula>0.69</formula>
    </cfRule>
    <cfRule type="cellIs" dxfId="11" priority="4" operator="between">
      <formula>0.4</formula>
      <formula>0.59</formula>
    </cfRule>
    <cfRule type="cellIs" dxfId="10" priority="5" operator="between">
      <formula>0</formula>
      <formula>0.39</formula>
    </cfRule>
  </conditionalFormatting>
  <pageMargins left="0.7" right="0.7" top="0.75" bottom="0.75" header="0.3" footer="0.3"/>
  <pageSetup paperSize="5" scale="22"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topLeftCell="E1" zoomScale="41" zoomScaleNormal="41" zoomScaleSheetLayoutView="30" workbookViewId="0">
      <selection activeCell="Z13" sqref="Z13"/>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6.85546875" style="5" customWidth="1"/>
    <col min="13" max="13" width="24.42578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8" width="11.42578125" style="1"/>
    <col min="29" max="29" width="21.140625" style="1" customWidth="1"/>
    <col min="30" max="33" width="11.42578125" style="1"/>
    <col min="34" max="34" width="15" style="1" customWidth="1"/>
    <col min="35" max="16384" width="11.42578125" style="1"/>
  </cols>
  <sheetData>
    <row r="1" spans="1:35"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5"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5" ht="52.5" customHeight="1">
      <c r="A3" s="14"/>
      <c r="B3" s="14"/>
      <c r="C3" s="14"/>
      <c r="D3" s="14"/>
      <c r="E3" s="14"/>
      <c r="F3" s="14"/>
      <c r="G3" s="14"/>
      <c r="H3" s="205"/>
      <c r="I3" s="205"/>
      <c r="J3" s="205"/>
      <c r="K3" s="206"/>
      <c r="L3" s="168" t="s">
        <v>283</v>
      </c>
      <c r="M3" s="169"/>
      <c r="N3" s="170"/>
      <c r="O3" s="207" t="s">
        <v>241</v>
      </c>
      <c r="P3" s="208"/>
      <c r="Q3" s="209"/>
      <c r="R3" s="166" t="s">
        <v>242</v>
      </c>
      <c r="S3" s="166"/>
      <c r="T3" s="166" t="s">
        <v>243</v>
      </c>
      <c r="U3" s="166"/>
      <c r="V3" s="166" t="s">
        <v>244</v>
      </c>
      <c r="W3" s="166"/>
      <c r="X3" s="166" t="s">
        <v>245</v>
      </c>
      <c r="Y3" s="166"/>
    </row>
    <row r="4" spans="1:35" ht="94.5" customHeight="1">
      <c r="A4" s="219" t="s">
        <v>4</v>
      </c>
      <c r="B4" s="219"/>
      <c r="C4" s="219" t="s">
        <v>0</v>
      </c>
      <c r="D4" s="219"/>
      <c r="E4" s="219" t="s">
        <v>5</v>
      </c>
      <c r="F4" s="219"/>
      <c r="G4" s="220" t="s">
        <v>1</v>
      </c>
      <c r="H4" s="220"/>
      <c r="I4" s="95" t="s">
        <v>6</v>
      </c>
      <c r="J4" s="95" t="s">
        <v>2</v>
      </c>
      <c r="K4" s="96" t="s">
        <v>3</v>
      </c>
      <c r="L4" s="100" t="s">
        <v>238</v>
      </c>
      <c r="M4" s="101" t="s">
        <v>239</v>
      </c>
      <c r="N4" s="99" t="s">
        <v>240</v>
      </c>
      <c r="O4" s="100" t="s">
        <v>238</v>
      </c>
      <c r="P4" s="101" t="s">
        <v>239</v>
      </c>
      <c r="Q4" s="99" t="s">
        <v>240</v>
      </c>
      <c r="R4" s="100" t="s">
        <v>6</v>
      </c>
      <c r="S4" s="101" t="s">
        <v>246</v>
      </c>
      <c r="T4" s="100" t="s">
        <v>6</v>
      </c>
      <c r="U4" s="101" t="s">
        <v>246</v>
      </c>
      <c r="V4" s="100" t="s">
        <v>6</v>
      </c>
      <c r="W4" s="101" t="s">
        <v>246</v>
      </c>
      <c r="X4" s="100" t="s">
        <v>6</v>
      </c>
      <c r="Y4" s="101" t="s">
        <v>246</v>
      </c>
      <c r="Z4" s="31" t="s">
        <v>236</v>
      </c>
    </row>
    <row r="5" spans="1:35" ht="309.75" customHeight="1">
      <c r="A5" s="221" t="s">
        <v>29</v>
      </c>
      <c r="B5" s="212" t="s">
        <v>30</v>
      </c>
      <c r="C5" s="212" t="s">
        <v>151</v>
      </c>
      <c r="D5" s="214" t="s">
        <v>31</v>
      </c>
      <c r="E5" s="64" t="s">
        <v>166</v>
      </c>
      <c r="F5" s="63" t="s">
        <v>32</v>
      </c>
      <c r="G5" s="33" t="s">
        <v>186</v>
      </c>
      <c r="H5" s="66" t="s">
        <v>207</v>
      </c>
      <c r="I5" s="66" t="s">
        <v>229</v>
      </c>
      <c r="J5" s="34" t="s">
        <v>104</v>
      </c>
      <c r="K5" s="34" t="s">
        <v>105</v>
      </c>
      <c r="L5" s="35">
        <v>12</v>
      </c>
      <c r="M5" s="35">
        <v>6</v>
      </c>
      <c r="N5" s="36">
        <f t="shared" ref="N5:N18" si="0">M5/L5*1</f>
        <v>0.5</v>
      </c>
      <c r="O5" s="34"/>
      <c r="P5" s="34"/>
      <c r="Q5" s="34"/>
      <c r="R5" s="34"/>
      <c r="S5" s="34"/>
      <c r="T5" s="34"/>
      <c r="U5" s="34"/>
      <c r="V5" s="34"/>
      <c r="W5" s="34"/>
      <c r="X5" s="34"/>
      <c r="Y5" s="34" t="s">
        <v>302</v>
      </c>
      <c r="Z5" s="32" t="s">
        <v>357</v>
      </c>
      <c r="AB5" s="26" t="s">
        <v>247</v>
      </c>
      <c r="AC5" s="26" t="s">
        <v>254</v>
      </c>
      <c r="AD5" s="141" t="s">
        <v>248</v>
      </c>
      <c r="AE5" s="141"/>
      <c r="AF5" s="141"/>
      <c r="AG5" s="26" t="s">
        <v>247</v>
      </c>
      <c r="AH5" s="141" t="s">
        <v>255</v>
      </c>
    </row>
    <row r="6" spans="1:35" ht="274.5" customHeight="1">
      <c r="A6" s="222"/>
      <c r="B6" s="212"/>
      <c r="C6" s="212"/>
      <c r="D6" s="214"/>
      <c r="E6" s="64" t="s">
        <v>167</v>
      </c>
      <c r="F6" s="63" t="s">
        <v>133</v>
      </c>
      <c r="G6" s="33" t="s">
        <v>187</v>
      </c>
      <c r="H6" s="66" t="s">
        <v>208</v>
      </c>
      <c r="I6" s="63" t="s">
        <v>230</v>
      </c>
      <c r="J6" s="34" t="s">
        <v>106</v>
      </c>
      <c r="K6" s="34" t="s">
        <v>107</v>
      </c>
      <c r="L6" s="35">
        <v>12</v>
      </c>
      <c r="M6" s="35">
        <v>12</v>
      </c>
      <c r="N6" s="36">
        <f t="shared" si="0"/>
        <v>1</v>
      </c>
      <c r="O6" s="34">
        <v>181269500</v>
      </c>
      <c r="P6" s="34">
        <v>181269500</v>
      </c>
      <c r="Q6" s="34">
        <v>12</v>
      </c>
      <c r="R6" s="34">
        <f>P6</f>
        <v>181269500</v>
      </c>
      <c r="S6" s="34"/>
      <c r="T6" s="34"/>
      <c r="U6" s="34"/>
      <c r="V6" s="34"/>
      <c r="W6" s="34"/>
      <c r="X6" s="34"/>
      <c r="Y6" s="34" t="s">
        <v>282</v>
      </c>
      <c r="Z6" s="32" t="s">
        <v>368</v>
      </c>
      <c r="AB6" s="26" t="s">
        <v>249</v>
      </c>
      <c r="AC6" s="26">
        <v>3</v>
      </c>
      <c r="AD6" s="142">
        <v>0.2142</v>
      </c>
      <c r="AE6" s="141"/>
      <c r="AF6" s="141"/>
      <c r="AG6" s="26" t="s">
        <v>249</v>
      </c>
      <c r="AH6" s="142">
        <v>0.2142</v>
      </c>
    </row>
    <row r="7" spans="1:35" ht="111.75" customHeight="1">
      <c r="A7" s="222"/>
      <c r="B7" s="212"/>
      <c r="C7" s="212" t="s">
        <v>152</v>
      </c>
      <c r="D7" s="224" t="s">
        <v>33</v>
      </c>
      <c r="E7" s="214" t="s">
        <v>168</v>
      </c>
      <c r="F7" s="232" t="s">
        <v>34</v>
      </c>
      <c r="G7" s="227" t="s">
        <v>188</v>
      </c>
      <c r="H7" s="229" t="s">
        <v>209</v>
      </c>
      <c r="I7" s="67" t="s">
        <v>134</v>
      </c>
      <c r="J7" s="34" t="s">
        <v>108</v>
      </c>
      <c r="K7" s="34" t="s">
        <v>109</v>
      </c>
      <c r="L7" s="35">
        <v>1</v>
      </c>
      <c r="M7" s="35">
        <v>0</v>
      </c>
      <c r="N7" s="36">
        <f t="shared" si="0"/>
        <v>0</v>
      </c>
      <c r="O7" s="34"/>
      <c r="P7" s="34"/>
      <c r="Q7" s="34"/>
      <c r="R7" s="34"/>
      <c r="S7" s="34"/>
      <c r="T7" s="34"/>
      <c r="U7" s="34"/>
      <c r="V7" s="34"/>
      <c r="W7" s="34"/>
      <c r="X7" s="34"/>
      <c r="Y7" s="34" t="s">
        <v>302</v>
      </c>
      <c r="Z7" s="32" t="s">
        <v>302</v>
      </c>
      <c r="AB7" s="26" t="s">
        <v>252</v>
      </c>
      <c r="AC7" s="26">
        <v>9</v>
      </c>
      <c r="AD7" s="142">
        <v>0.64200000000000002</v>
      </c>
      <c r="AE7" s="141"/>
      <c r="AF7" s="141"/>
      <c r="AG7" s="26" t="s">
        <v>252</v>
      </c>
      <c r="AH7" s="142">
        <v>0.64200000000000002</v>
      </c>
    </row>
    <row r="8" spans="1:35" ht="111.75" customHeight="1">
      <c r="A8" s="222"/>
      <c r="B8" s="212"/>
      <c r="C8" s="212"/>
      <c r="D8" s="225"/>
      <c r="E8" s="214"/>
      <c r="F8" s="233"/>
      <c r="G8" s="228"/>
      <c r="H8" s="231"/>
      <c r="I8" s="63" t="s">
        <v>231</v>
      </c>
      <c r="J8" s="34" t="s">
        <v>110</v>
      </c>
      <c r="K8" s="34" t="s">
        <v>111</v>
      </c>
      <c r="L8" s="35">
        <v>1</v>
      </c>
      <c r="M8" s="35">
        <v>1</v>
      </c>
      <c r="N8" s="36">
        <f t="shared" si="0"/>
        <v>1</v>
      </c>
      <c r="O8" s="34"/>
      <c r="P8" s="34"/>
      <c r="Q8" s="34"/>
      <c r="R8" s="34"/>
      <c r="S8" s="34"/>
      <c r="T8" s="34"/>
      <c r="U8" s="34"/>
      <c r="V8" s="34"/>
      <c r="W8" s="34"/>
      <c r="X8" s="34"/>
      <c r="Y8" s="34" t="s">
        <v>302</v>
      </c>
      <c r="Z8" s="32" t="s">
        <v>369</v>
      </c>
      <c r="AB8" s="141" t="s">
        <v>250</v>
      </c>
      <c r="AC8" s="141">
        <v>2</v>
      </c>
      <c r="AD8" s="142">
        <v>0.14000000000000001</v>
      </c>
      <c r="AE8" s="141"/>
      <c r="AF8" s="141"/>
      <c r="AG8" s="141" t="s">
        <v>250</v>
      </c>
      <c r="AH8" s="142">
        <v>0.14000000000000001</v>
      </c>
      <c r="AI8" s="28"/>
    </row>
    <row r="9" spans="1:35" ht="111.75" customHeight="1">
      <c r="A9" s="222"/>
      <c r="B9" s="212"/>
      <c r="C9" s="212"/>
      <c r="D9" s="225"/>
      <c r="E9" s="214"/>
      <c r="F9" s="233"/>
      <c r="G9" s="33" t="s">
        <v>189</v>
      </c>
      <c r="H9" s="63" t="s">
        <v>210</v>
      </c>
      <c r="I9" s="63" t="s">
        <v>61</v>
      </c>
      <c r="J9" s="34" t="s">
        <v>93</v>
      </c>
      <c r="K9" s="34" t="s">
        <v>111</v>
      </c>
      <c r="L9" s="35">
        <v>1</v>
      </c>
      <c r="M9" s="35">
        <v>1</v>
      </c>
      <c r="N9" s="36">
        <f t="shared" si="0"/>
        <v>1</v>
      </c>
      <c r="O9" s="34">
        <v>13200000</v>
      </c>
      <c r="P9" s="34">
        <v>33000</v>
      </c>
      <c r="Q9" s="34">
        <v>1</v>
      </c>
      <c r="R9" s="34">
        <f>P9</f>
        <v>33000</v>
      </c>
      <c r="S9" s="34"/>
      <c r="T9" s="34"/>
      <c r="U9" s="34"/>
      <c r="V9" s="34"/>
      <c r="W9" s="34"/>
      <c r="X9" s="34"/>
      <c r="Y9" s="34" t="s">
        <v>281</v>
      </c>
      <c r="Z9" s="32" t="s">
        <v>370</v>
      </c>
    </row>
    <row r="10" spans="1:35" ht="223.5" customHeight="1">
      <c r="A10" s="222"/>
      <c r="B10" s="212"/>
      <c r="C10" s="212"/>
      <c r="D10" s="225"/>
      <c r="E10" s="214"/>
      <c r="F10" s="233"/>
      <c r="G10" s="33" t="s">
        <v>190</v>
      </c>
      <c r="H10" s="63" t="s">
        <v>211</v>
      </c>
      <c r="I10" s="63" t="s">
        <v>135</v>
      </c>
      <c r="J10" s="34" t="s">
        <v>112</v>
      </c>
      <c r="K10" s="34" t="s">
        <v>111</v>
      </c>
      <c r="L10" s="35">
        <v>1</v>
      </c>
      <c r="M10" s="35">
        <v>1</v>
      </c>
      <c r="N10" s="36">
        <f t="shared" si="0"/>
        <v>1</v>
      </c>
      <c r="O10" s="34"/>
      <c r="P10" s="34"/>
      <c r="Q10" s="34"/>
      <c r="R10" s="34"/>
      <c r="S10" s="34"/>
      <c r="T10" s="34"/>
      <c r="U10" s="34"/>
      <c r="V10" s="34"/>
      <c r="W10" s="34"/>
      <c r="X10" s="34"/>
      <c r="Y10" s="34" t="s">
        <v>302</v>
      </c>
      <c r="Z10" s="32" t="s">
        <v>361</v>
      </c>
    </row>
    <row r="11" spans="1:35" ht="409.5">
      <c r="A11" s="222"/>
      <c r="B11" s="212"/>
      <c r="C11" s="212"/>
      <c r="D11" s="225"/>
      <c r="E11" s="214"/>
      <c r="F11" s="233"/>
      <c r="G11" s="33" t="s">
        <v>191</v>
      </c>
      <c r="H11" s="63" t="s">
        <v>62</v>
      </c>
      <c r="I11" s="63" t="s">
        <v>136</v>
      </c>
      <c r="J11" s="34" t="s">
        <v>82</v>
      </c>
      <c r="K11" s="34" t="s">
        <v>111</v>
      </c>
      <c r="L11" s="35">
        <v>12</v>
      </c>
      <c r="M11" s="35">
        <v>5</v>
      </c>
      <c r="N11" s="36">
        <f t="shared" si="0"/>
        <v>0.41666666666666669</v>
      </c>
      <c r="O11" s="34">
        <v>36280000</v>
      </c>
      <c r="P11" s="34">
        <v>9100000</v>
      </c>
      <c r="Q11" s="34">
        <v>12</v>
      </c>
      <c r="R11" s="34">
        <f>P11</f>
        <v>9100000</v>
      </c>
      <c r="S11" s="34"/>
      <c r="T11" s="34"/>
      <c r="U11" s="34"/>
      <c r="V11" s="34"/>
      <c r="W11" s="34"/>
      <c r="X11" s="34"/>
      <c r="Y11" s="34" t="s">
        <v>280</v>
      </c>
      <c r="Z11" s="32" t="s">
        <v>371</v>
      </c>
    </row>
    <row r="12" spans="1:35" ht="409.5">
      <c r="A12" s="222"/>
      <c r="B12" s="212"/>
      <c r="C12" s="212"/>
      <c r="D12" s="225"/>
      <c r="E12" s="214"/>
      <c r="F12" s="234"/>
      <c r="G12" s="33" t="s">
        <v>192</v>
      </c>
      <c r="H12" s="63" t="s">
        <v>212</v>
      </c>
      <c r="I12" s="63" t="s">
        <v>232</v>
      </c>
      <c r="J12" s="34" t="s">
        <v>113</v>
      </c>
      <c r="K12" s="34" t="s">
        <v>111</v>
      </c>
      <c r="L12" s="35">
        <v>1</v>
      </c>
      <c r="M12" s="35">
        <v>1</v>
      </c>
      <c r="N12" s="36">
        <f t="shared" si="0"/>
        <v>1</v>
      </c>
      <c r="O12" s="34">
        <v>13200000</v>
      </c>
      <c r="P12" s="34">
        <v>33000</v>
      </c>
      <c r="Q12" s="34">
        <v>1</v>
      </c>
      <c r="R12" s="34">
        <f>P12</f>
        <v>33000</v>
      </c>
      <c r="S12" s="34"/>
      <c r="T12" s="34"/>
      <c r="U12" s="34"/>
      <c r="V12" s="34"/>
      <c r="W12" s="34"/>
      <c r="X12" s="34"/>
      <c r="Y12" s="34" t="s">
        <v>313</v>
      </c>
      <c r="Z12" s="32" t="s">
        <v>341</v>
      </c>
    </row>
    <row r="13" spans="1:35" ht="155.25" customHeight="1">
      <c r="A13" s="222"/>
      <c r="B13" s="212"/>
      <c r="C13" s="212"/>
      <c r="D13" s="225"/>
      <c r="E13" s="64" t="s">
        <v>169</v>
      </c>
      <c r="F13" s="65" t="s">
        <v>35</v>
      </c>
      <c r="G13" s="33" t="s">
        <v>193</v>
      </c>
      <c r="H13" s="66" t="s">
        <v>213</v>
      </c>
      <c r="I13" s="66" t="s">
        <v>63</v>
      </c>
      <c r="J13" s="34" t="s">
        <v>114</v>
      </c>
      <c r="K13" s="34" t="s">
        <v>83</v>
      </c>
      <c r="L13" s="35">
        <v>1</v>
      </c>
      <c r="M13" s="35">
        <v>0</v>
      </c>
      <c r="N13" s="36">
        <f t="shared" si="0"/>
        <v>0</v>
      </c>
      <c r="O13" s="34"/>
      <c r="P13" s="34"/>
      <c r="Q13" s="34"/>
      <c r="R13" s="34"/>
      <c r="S13" s="34"/>
      <c r="T13" s="34"/>
      <c r="U13" s="34"/>
      <c r="V13" s="34"/>
      <c r="W13" s="34"/>
      <c r="X13" s="34"/>
      <c r="Y13" s="34" t="s">
        <v>302</v>
      </c>
      <c r="Z13" s="32" t="s">
        <v>326</v>
      </c>
    </row>
    <row r="14" spans="1:35" ht="144">
      <c r="A14" s="222"/>
      <c r="B14" s="212"/>
      <c r="C14" s="212" t="s">
        <v>153</v>
      </c>
      <c r="D14" s="214" t="s">
        <v>36</v>
      </c>
      <c r="E14" s="214" t="s">
        <v>170</v>
      </c>
      <c r="F14" s="215" t="s">
        <v>37</v>
      </c>
      <c r="G14" s="33" t="s">
        <v>194</v>
      </c>
      <c r="H14" s="63" t="s">
        <v>64</v>
      </c>
      <c r="I14" s="63" t="s">
        <v>233</v>
      </c>
      <c r="J14" s="34" t="s">
        <v>115</v>
      </c>
      <c r="K14" s="34" t="s">
        <v>116</v>
      </c>
      <c r="L14" s="35">
        <v>1</v>
      </c>
      <c r="M14" s="35">
        <v>1</v>
      </c>
      <c r="N14" s="36">
        <f t="shared" si="0"/>
        <v>1</v>
      </c>
      <c r="O14" s="34"/>
      <c r="P14" s="34"/>
      <c r="Q14" s="34"/>
      <c r="R14" s="34"/>
      <c r="S14" s="34"/>
      <c r="T14" s="34"/>
      <c r="U14" s="34"/>
      <c r="V14" s="34"/>
      <c r="W14" s="34"/>
      <c r="X14" s="34"/>
      <c r="Y14" s="34" t="s">
        <v>302</v>
      </c>
      <c r="Z14" s="32" t="s">
        <v>327</v>
      </c>
    </row>
    <row r="15" spans="1:35" ht="270">
      <c r="A15" s="222"/>
      <c r="B15" s="212"/>
      <c r="C15" s="212"/>
      <c r="D15" s="214"/>
      <c r="E15" s="214"/>
      <c r="F15" s="215"/>
      <c r="G15" s="33" t="s">
        <v>195</v>
      </c>
      <c r="H15" s="63" t="s">
        <v>214</v>
      </c>
      <c r="I15" s="63" t="s">
        <v>66</v>
      </c>
      <c r="J15" s="34" t="s">
        <v>117</v>
      </c>
      <c r="K15" s="34" t="s">
        <v>116</v>
      </c>
      <c r="L15" s="35">
        <v>54</v>
      </c>
      <c r="M15" s="35">
        <v>54</v>
      </c>
      <c r="N15" s="36">
        <f t="shared" si="0"/>
        <v>1</v>
      </c>
      <c r="O15" s="34" t="s">
        <v>314</v>
      </c>
      <c r="P15" s="34" t="s">
        <v>314</v>
      </c>
      <c r="Q15" s="34">
        <v>54</v>
      </c>
      <c r="R15" s="34" t="s">
        <v>314</v>
      </c>
      <c r="S15" s="34"/>
      <c r="T15" s="34"/>
      <c r="U15" s="34"/>
      <c r="V15" s="34"/>
      <c r="W15" s="34"/>
      <c r="X15" s="34"/>
      <c r="Y15" s="34" t="s">
        <v>311</v>
      </c>
      <c r="Z15" s="32" t="s">
        <v>311</v>
      </c>
    </row>
    <row r="16" spans="1:35" ht="144">
      <c r="A16" s="222"/>
      <c r="B16" s="212"/>
      <c r="C16" s="212"/>
      <c r="D16" s="214"/>
      <c r="E16" s="214"/>
      <c r="F16" s="215"/>
      <c r="G16" s="33" t="s">
        <v>196</v>
      </c>
      <c r="H16" s="63" t="s">
        <v>50</v>
      </c>
      <c r="I16" s="63" t="s">
        <v>67</v>
      </c>
      <c r="J16" s="34" t="s">
        <v>82</v>
      </c>
      <c r="K16" s="34" t="s">
        <v>116</v>
      </c>
      <c r="L16" s="35">
        <v>12</v>
      </c>
      <c r="M16" s="35">
        <v>0</v>
      </c>
      <c r="N16" s="36">
        <f t="shared" si="0"/>
        <v>0</v>
      </c>
      <c r="O16" s="34"/>
      <c r="P16" s="34"/>
      <c r="Q16" s="34"/>
      <c r="R16" s="34"/>
      <c r="S16" s="34"/>
      <c r="T16" s="34"/>
      <c r="U16" s="34"/>
      <c r="V16" s="34"/>
      <c r="W16" s="34"/>
      <c r="X16" s="34"/>
      <c r="Y16" s="34" t="s">
        <v>302</v>
      </c>
      <c r="Z16" s="44" t="s">
        <v>342</v>
      </c>
    </row>
    <row r="17" spans="1:26" ht="144">
      <c r="A17" s="222"/>
      <c r="B17" s="212"/>
      <c r="C17" s="212"/>
      <c r="D17" s="214"/>
      <c r="E17" s="214"/>
      <c r="F17" s="215"/>
      <c r="G17" s="33" t="s">
        <v>197</v>
      </c>
      <c r="H17" s="63" t="s">
        <v>65</v>
      </c>
      <c r="I17" s="63" t="s">
        <v>137</v>
      </c>
      <c r="J17" s="34" t="s">
        <v>118</v>
      </c>
      <c r="K17" s="34" t="s">
        <v>119</v>
      </c>
      <c r="L17" s="35">
        <v>1</v>
      </c>
      <c r="M17" s="35">
        <v>1</v>
      </c>
      <c r="N17" s="36">
        <f t="shared" si="0"/>
        <v>1</v>
      </c>
      <c r="O17" s="34"/>
      <c r="P17" s="34"/>
      <c r="Q17" s="34"/>
      <c r="R17" s="34"/>
      <c r="S17" s="34"/>
      <c r="T17" s="34"/>
      <c r="U17" s="34"/>
      <c r="V17" s="34"/>
      <c r="W17" s="34"/>
      <c r="X17" s="34"/>
      <c r="Y17" s="34" t="s">
        <v>302</v>
      </c>
      <c r="Z17" s="32" t="s">
        <v>343</v>
      </c>
    </row>
    <row r="18" spans="1:26" ht="144">
      <c r="A18" s="222"/>
      <c r="B18" s="212"/>
      <c r="C18" s="212"/>
      <c r="D18" s="214"/>
      <c r="E18" s="214"/>
      <c r="F18" s="215"/>
      <c r="G18" s="33" t="s">
        <v>198</v>
      </c>
      <c r="H18" s="66" t="s">
        <v>215</v>
      </c>
      <c r="I18" s="67" t="s">
        <v>68</v>
      </c>
      <c r="J18" s="34" t="s">
        <v>98</v>
      </c>
      <c r="K18" s="34" t="s">
        <v>120</v>
      </c>
      <c r="L18" s="35">
        <v>1</v>
      </c>
      <c r="M18" s="35">
        <v>0</v>
      </c>
      <c r="N18" s="36">
        <f t="shared" si="0"/>
        <v>0</v>
      </c>
      <c r="O18" s="34"/>
      <c r="P18" s="34"/>
      <c r="Q18" s="34"/>
      <c r="R18" s="34"/>
      <c r="S18" s="34"/>
      <c r="T18" s="34"/>
      <c r="U18" s="34"/>
      <c r="V18" s="34"/>
      <c r="W18" s="34"/>
      <c r="X18" s="34"/>
      <c r="Y18" s="34" t="s">
        <v>302</v>
      </c>
      <c r="Z18" s="32" t="s">
        <v>302</v>
      </c>
    </row>
    <row r="22" spans="1:26">
      <c r="B22" s="2"/>
      <c r="C22" s="2"/>
      <c r="D22" s="3"/>
      <c r="E22" s="4"/>
    </row>
    <row r="23" spans="1:26">
      <c r="B23" s="2"/>
      <c r="C23" s="2"/>
      <c r="D23" s="3"/>
      <c r="E23" s="4"/>
    </row>
    <row r="24" spans="1:26">
      <c r="B24" s="2"/>
      <c r="C24" s="2"/>
      <c r="D24" s="3"/>
      <c r="E24" s="4"/>
    </row>
    <row r="25" spans="1:26">
      <c r="B25" s="2"/>
      <c r="C25" s="2"/>
      <c r="D25" s="3"/>
      <c r="E25" s="4"/>
    </row>
    <row r="26" spans="1:26">
      <c r="B26" s="2"/>
      <c r="C26" s="2"/>
      <c r="D26" s="3"/>
      <c r="E26" s="4"/>
    </row>
    <row r="27" spans="1:26">
      <c r="B27" s="2"/>
      <c r="C27" s="2"/>
      <c r="D27" s="3"/>
      <c r="E27" s="4"/>
    </row>
    <row r="28" spans="1:26">
      <c r="B28" s="2"/>
      <c r="C28" s="2"/>
      <c r="D28" s="3"/>
      <c r="E28" s="4"/>
    </row>
    <row r="29" spans="1:26">
      <c r="B29" s="2"/>
      <c r="C29" s="2"/>
      <c r="D29" s="3"/>
      <c r="E29" s="4"/>
    </row>
    <row r="30" spans="1:26">
      <c r="B30" s="2"/>
      <c r="C30" s="2"/>
      <c r="D30" s="3"/>
      <c r="E30" s="4"/>
    </row>
    <row r="31" spans="1:26">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18">
    <filterColumn colId="0" showButton="0"/>
    <filterColumn colId="2" showButton="0"/>
    <filterColumn colId="4" showButton="0"/>
    <filterColumn colId="6" showButton="0"/>
  </autoFilter>
  <mergeCells count="25">
    <mergeCell ref="E7:E12"/>
    <mergeCell ref="F7:F12"/>
    <mergeCell ref="G7:G8"/>
    <mergeCell ref="H7:H8"/>
    <mergeCell ref="C14:C18"/>
    <mergeCell ref="D14:D18"/>
    <mergeCell ref="E14:E18"/>
    <mergeCell ref="F14:F18"/>
    <mergeCell ref="A5:A18"/>
    <mergeCell ref="B5:B18"/>
    <mergeCell ref="C5:C6"/>
    <mergeCell ref="D5:D6"/>
    <mergeCell ref="C7:C13"/>
    <mergeCell ref="D7:D13"/>
    <mergeCell ref="X3:Y3"/>
    <mergeCell ref="A4:B4"/>
    <mergeCell ref="C4:D4"/>
    <mergeCell ref="E4:F4"/>
    <mergeCell ref="G4:H4"/>
    <mergeCell ref="H3:K3"/>
    <mergeCell ref="L3:N3"/>
    <mergeCell ref="O3:Q3"/>
    <mergeCell ref="R3:S3"/>
    <mergeCell ref="T3:U3"/>
    <mergeCell ref="V3:W3"/>
  </mergeCells>
  <conditionalFormatting sqref="N5:N18">
    <cfRule type="cellIs" dxfId="9" priority="1" operator="between">
      <formula>0.8</formula>
      <formula>"mas"</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topLeftCell="L1" zoomScale="57" zoomScaleNormal="57" zoomScaleSheetLayoutView="20" workbookViewId="0">
      <selection activeCell="AC6" sqref="AC6"/>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16384" width="11.42578125" style="1"/>
  </cols>
  <sheetData>
    <row r="1" spans="1:33" s="58" customFormat="1" ht="55.5" customHeight="1">
      <c r="A1" s="58" t="s">
        <v>142</v>
      </c>
    </row>
    <row r="2" spans="1:33"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3" ht="52.5" customHeight="1">
      <c r="A3" s="14"/>
      <c r="B3" s="14"/>
      <c r="C3" s="14"/>
      <c r="D3" s="14"/>
      <c r="E3" s="14"/>
      <c r="F3" s="14"/>
      <c r="G3" s="14"/>
      <c r="H3" s="205"/>
      <c r="I3" s="205"/>
      <c r="J3" s="205"/>
      <c r="K3" s="206"/>
      <c r="L3" s="168" t="s">
        <v>283</v>
      </c>
      <c r="M3" s="169"/>
      <c r="N3" s="170"/>
      <c r="O3" s="207" t="s">
        <v>241</v>
      </c>
      <c r="P3" s="208"/>
      <c r="Q3" s="209"/>
      <c r="R3" s="166" t="s">
        <v>242</v>
      </c>
      <c r="S3" s="166"/>
      <c r="T3" s="166" t="s">
        <v>243</v>
      </c>
      <c r="U3" s="166"/>
      <c r="V3" s="166" t="s">
        <v>244</v>
      </c>
      <c r="W3" s="166"/>
      <c r="X3" s="166" t="s">
        <v>245</v>
      </c>
      <c r="Y3" s="166"/>
    </row>
    <row r="4" spans="1:33" ht="94.5" customHeight="1">
      <c r="A4" s="167" t="s">
        <v>4</v>
      </c>
      <c r="B4" s="167"/>
      <c r="C4" s="167" t="s">
        <v>0</v>
      </c>
      <c r="D4" s="167"/>
      <c r="E4" s="167" t="s">
        <v>5</v>
      </c>
      <c r="F4" s="167"/>
      <c r="G4" s="176" t="s">
        <v>1</v>
      </c>
      <c r="H4" s="176"/>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row>
    <row r="5" spans="1:33" ht="132.75" customHeight="1">
      <c r="A5" s="236" t="s">
        <v>38</v>
      </c>
      <c r="B5" s="212" t="s">
        <v>39</v>
      </c>
      <c r="C5" s="212" t="s">
        <v>154</v>
      </c>
      <c r="D5" s="214" t="s">
        <v>40</v>
      </c>
      <c r="E5" s="214" t="s">
        <v>171</v>
      </c>
      <c r="F5" s="215" t="s">
        <v>138</v>
      </c>
      <c r="G5" s="235" t="s">
        <v>199</v>
      </c>
      <c r="H5" s="229" t="s">
        <v>216</v>
      </c>
      <c r="I5" s="37" t="s">
        <v>69</v>
      </c>
      <c r="J5" s="34" t="s">
        <v>121</v>
      </c>
      <c r="K5" s="34" t="s">
        <v>122</v>
      </c>
      <c r="L5" s="35">
        <v>1</v>
      </c>
      <c r="M5" s="35">
        <v>0</v>
      </c>
      <c r="N5" s="36">
        <f t="shared" ref="N5:N7" si="0">M5/L5*1</f>
        <v>0</v>
      </c>
      <c r="O5" s="34"/>
      <c r="P5" s="34"/>
      <c r="Q5" s="34"/>
      <c r="R5" s="34"/>
      <c r="S5" s="34"/>
      <c r="T5" s="34"/>
      <c r="U5" s="34"/>
      <c r="V5" s="34">
        <v>1</v>
      </c>
      <c r="W5" s="34"/>
      <c r="X5" s="34"/>
      <c r="Y5" s="34"/>
      <c r="Z5" s="102" t="s">
        <v>302</v>
      </c>
      <c r="AB5" s="26" t="s">
        <v>247</v>
      </c>
      <c r="AC5" s="27" t="s">
        <v>254</v>
      </c>
      <c r="AD5" s="27" t="s">
        <v>248</v>
      </c>
      <c r="AG5" s="27" t="s">
        <v>256</v>
      </c>
    </row>
    <row r="6" spans="1:33" ht="90" customHeight="1">
      <c r="A6" s="236"/>
      <c r="B6" s="212"/>
      <c r="C6" s="212"/>
      <c r="D6" s="214"/>
      <c r="E6" s="214"/>
      <c r="F6" s="215"/>
      <c r="G6" s="235"/>
      <c r="H6" s="230"/>
      <c r="I6" s="63" t="s">
        <v>234</v>
      </c>
      <c r="J6" s="34" t="s">
        <v>82</v>
      </c>
      <c r="K6" s="34" t="s">
        <v>123</v>
      </c>
      <c r="L6" s="35">
        <v>12</v>
      </c>
      <c r="M6" s="35">
        <v>0</v>
      </c>
      <c r="N6" s="36">
        <f t="shared" si="0"/>
        <v>0</v>
      </c>
      <c r="O6" s="34"/>
      <c r="P6" s="34"/>
      <c r="Q6" s="34"/>
      <c r="R6" s="34"/>
      <c r="S6" s="34"/>
      <c r="T6" s="34"/>
      <c r="U6" s="34"/>
      <c r="V6" s="34"/>
      <c r="W6" s="34"/>
      <c r="X6" s="34"/>
      <c r="Y6" s="34"/>
      <c r="Z6" s="102" t="s">
        <v>302</v>
      </c>
      <c r="AB6" s="27" t="s">
        <v>249</v>
      </c>
      <c r="AC6" s="26">
        <v>5</v>
      </c>
      <c r="AD6" s="28">
        <f>AC6/5</f>
        <v>1</v>
      </c>
      <c r="AF6" s="27" t="s">
        <v>249</v>
      </c>
      <c r="AG6" s="29">
        <f>AD6</f>
        <v>1</v>
      </c>
    </row>
    <row r="7" spans="1:33" ht="90" customHeight="1">
      <c r="A7" s="236"/>
      <c r="B7" s="212"/>
      <c r="C7" s="212"/>
      <c r="D7" s="214"/>
      <c r="E7" s="214"/>
      <c r="F7" s="215"/>
      <c r="G7" s="228"/>
      <c r="H7" s="231"/>
      <c r="I7" s="63" t="s">
        <v>235</v>
      </c>
      <c r="J7" s="34" t="s">
        <v>82</v>
      </c>
      <c r="K7" s="34" t="s">
        <v>123</v>
      </c>
      <c r="L7" s="35">
        <v>12</v>
      </c>
      <c r="M7" s="35">
        <v>0</v>
      </c>
      <c r="N7" s="36">
        <f t="shared" si="0"/>
        <v>0</v>
      </c>
      <c r="O7" s="34"/>
      <c r="P7" s="34"/>
      <c r="Q7" s="34"/>
      <c r="R7" s="34"/>
      <c r="S7" s="34"/>
      <c r="T7" s="34"/>
      <c r="U7" s="34"/>
      <c r="V7" s="34"/>
      <c r="W7" s="34"/>
      <c r="X7" s="34"/>
      <c r="Y7" s="34"/>
      <c r="Z7" s="102" t="s">
        <v>302</v>
      </c>
      <c r="AB7" s="27" t="s">
        <v>252</v>
      </c>
      <c r="AC7" s="26">
        <v>0</v>
      </c>
      <c r="AD7" s="28">
        <f>AC7/5</f>
        <v>0</v>
      </c>
      <c r="AF7" s="27" t="s">
        <v>252</v>
      </c>
      <c r="AG7" s="29">
        <f>AD7</f>
        <v>0</v>
      </c>
    </row>
    <row r="8" spans="1:33" ht="90" customHeight="1">
      <c r="A8" s="236"/>
      <c r="B8" s="212"/>
      <c r="C8" s="212"/>
      <c r="D8" s="214"/>
      <c r="E8" s="214"/>
      <c r="F8" s="215"/>
      <c r="G8" s="33" t="s">
        <v>200</v>
      </c>
      <c r="H8" s="63" t="s">
        <v>70</v>
      </c>
      <c r="I8" s="63" t="s">
        <v>71</v>
      </c>
      <c r="J8" s="34" t="s">
        <v>124</v>
      </c>
      <c r="K8" s="34" t="s">
        <v>125</v>
      </c>
      <c r="L8" s="35">
        <v>0</v>
      </c>
      <c r="M8" s="35">
        <v>0</v>
      </c>
      <c r="N8" s="36">
        <v>0</v>
      </c>
      <c r="O8" s="34"/>
      <c r="P8" s="34"/>
      <c r="Q8" s="34"/>
      <c r="R8" s="34"/>
      <c r="S8" s="34"/>
      <c r="T8" s="34"/>
      <c r="U8" s="34"/>
      <c r="V8" s="34"/>
      <c r="W8" s="34"/>
      <c r="X8" s="34"/>
      <c r="Y8" s="34"/>
      <c r="Z8" s="102" t="s">
        <v>302</v>
      </c>
      <c r="AG8" s="30"/>
    </row>
    <row r="9" spans="1:33" ht="90" customHeight="1">
      <c r="A9" s="236"/>
      <c r="B9" s="212"/>
      <c r="C9" s="68" t="s">
        <v>155</v>
      </c>
      <c r="D9" s="64" t="s">
        <v>139</v>
      </c>
      <c r="E9" s="64" t="s">
        <v>201</v>
      </c>
      <c r="F9" s="65" t="s">
        <v>48</v>
      </c>
      <c r="G9" s="33" t="s">
        <v>202</v>
      </c>
      <c r="H9" s="63" t="s">
        <v>217</v>
      </c>
      <c r="I9" s="63" t="s">
        <v>72</v>
      </c>
      <c r="J9" s="34" t="s">
        <v>126</v>
      </c>
      <c r="K9" s="34" t="s">
        <v>127</v>
      </c>
      <c r="L9" s="35">
        <v>0</v>
      </c>
      <c r="M9" s="35">
        <v>0</v>
      </c>
      <c r="N9" s="36">
        <v>0</v>
      </c>
      <c r="O9" s="34"/>
      <c r="P9" s="34"/>
      <c r="Q9" s="34"/>
      <c r="R9" s="34"/>
      <c r="S9" s="34"/>
      <c r="T9" s="34"/>
      <c r="U9" s="34"/>
      <c r="V9" s="34"/>
      <c r="W9" s="34"/>
      <c r="X9" s="34"/>
      <c r="Y9" s="34"/>
      <c r="Z9" s="102" t="s">
        <v>344</v>
      </c>
    </row>
    <row r="12" spans="1:33">
      <c r="AF12" s="1" t="s">
        <v>257</v>
      </c>
      <c r="AG12" s="29">
        <v>0</v>
      </c>
    </row>
    <row r="13" spans="1:33">
      <c r="AF13" s="1" t="s">
        <v>258</v>
      </c>
      <c r="AG13" s="29">
        <v>0.46</v>
      </c>
    </row>
    <row r="14" spans="1:33">
      <c r="AF14" s="1" t="s">
        <v>259</v>
      </c>
      <c r="AG14" s="29">
        <v>0.36</v>
      </c>
    </row>
    <row r="15" spans="1:33">
      <c r="AF15" s="1" t="s">
        <v>260</v>
      </c>
      <c r="AG15" s="29">
        <v>0.21</v>
      </c>
    </row>
    <row r="16" spans="1:33">
      <c r="AF16" s="1" t="s">
        <v>261</v>
      </c>
      <c r="AG16" s="29">
        <v>0.3</v>
      </c>
    </row>
    <row r="28" spans="2:5">
      <c r="B28" s="2"/>
      <c r="C28" s="2"/>
      <c r="D28" s="3"/>
      <c r="E28" s="4"/>
    </row>
    <row r="29" spans="2:5">
      <c r="B29" s="2"/>
      <c r="C29" s="2"/>
      <c r="D29" s="3"/>
      <c r="E29" s="4"/>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9" spans="2:5">
      <c r="B39" s="2"/>
      <c r="C39" s="2"/>
      <c r="D39" s="3"/>
      <c r="E39" s="4"/>
    </row>
    <row r="40" spans="2:5">
      <c r="B40" s="2"/>
      <c r="C40" s="2"/>
      <c r="D40" s="3"/>
      <c r="E40" s="4"/>
    </row>
    <row r="41" spans="2:5">
      <c r="B41" s="2"/>
      <c r="C41" s="2"/>
      <c r="D41" s="3"/>
      <c r="E41" s="4"/>
    </row>
    <row r="42" spans="2:5">
      <c r="B42" s="2"/>
      <c r="C42" s="2"/>
      <c r="D42" s="3"/>
      <c r="E42" s="4"/>
    </row>
    <row r="43" spans="2:5">
      <c r="B43" s="2"/>
      <c r="C43" s="2"/>
      <c r="D43" s="3"/>
      <c r="E43" s="4"/>
    </row>
  </sheetData>
  <autoFilter ref="A4:Z9">
    <filterColumn colId="0" showButton="0"/>
    <filterColumn colId="2" showButton="0"/>
    <filterColumn colId="4" showButton="0"/>
    <filterColumn colId="6" showButton="0"/>
  </autoFilter>
  <mergeCells count="19">
    <mergeCell ref="G5:G7"/>
    <mergeCell ref="H5:H7"/>
    <mergeCell ref="A5:A9"/>
    <mergeCell ref="B5:B9"/>
    <mergeCell ref="C5:C8"/>
    <mergeCell ref="D5:D8"/>
    <mergeCell ref="E5:E8"/>
    <mergeCell ref="F5:F8"/>
    <mergeCell ref="X3:Y3"/>
    <mergeCell ref="A4:B4"/>
    <mergeCell ref="C4:D4"/>
    <mergeCell ref="E4:F4"/>
    <mergeCell ref="G4:H4"/>
    <mergeCell ref="H3:K3"/>
    <mergeCell ref="L3:N3"/>
    <mergeCell ref="O3:Q3"/>
    <mergeCell ref="R3:S3"/>
    <mergeCell ref="T3:U3"/>
    <mergeCell ref="V3:W3"/>
  </mergeCells>
  <conditionalFormatting sqref="N5:N9">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23"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Seguimiento</vt:lpstr>
      <vt:lpstr>GRAFICOS</vt:lpstr>
      <vt:lpstr>Hoja1</vt:lpstr>
      <vt:lpstr>Eje Estrategico 1</vt:lpstr>
      <vt:lpstr>Eje Estrategico 2 </vt:lpstr>
      <vt:lpstr>Eje Estrategico 3</vt:lpstr>
      <vt:lpstr>Eje Estrategico 4 </vt:lpstr>
      <vt:lpstr>Eje Estrategico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AUXFAMILIA13</cp:lastModifiedBy>
  <cp:lastPrinted>2021-08-19T15:54:10Z</cp:lastPrinted>
  <dcterms:created xsi:type="dcterms:W3CDTF">2019-05-08T13:38:43Z</dcterms:created>
  <dcterms:modified xsi:type="dcterms:W3CDTF">2021-08-19T16:07:04Z</dcterms:modified>
</cp:coreProperties>
</file>