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341" windowWidth="9720" windowHeight="6285" firstSheet="2" activeTab="4"/>
  </bookViews>
  <sheets>
    <sheet name="ANEXO 1 CORREGIDO" sheetId="1" r:id="rId1"/>
    <sheet name="ANEXO2 CORREGIDO" sheetId="2" r:id="rId2"/>
    <sheet name="ANEXO3 CORREGIDO" sheetId="3" r:id="rId3"/>
    <sheet name="ANEXO4 CORREGIDO" sheetId="4" r:id="rId4"/>
    <sheet name="ANEXO5CORREGIDO" sheetId="5" r:id="rId5"/>
  </sheets>
  <definedNames>
    <definedName name="_xlnm.Print_Area" localSheetId="1">'ANEXO2 CORREGIDO'!$A$1:$H$225</definedName>
    <definedName name="_xlnm.Print_Area" localSheetId="3">'ANEXO4 CORREGIDO'!$A$1:$H$183</definedName>
    <definedName name="_xlnm.Print_Area" localSheetId="4">'ANEXO5CORREGIDO'!$A$1:$I$67</definedName>
    <definedName name="_xlnm.Print_Titles" localSheetId="1">'ANEXO2 CORREGIDO'!$1:$8</definedName>
    <definedName name="_xlnm.Print_Titles" localSheetId="3">'ANEXO4 CORREGIDO'!$1:$9</definedName>
  </definedNames>
  <calcPr fullCalcOnLoad="1"/>
</workbook>
</file>

<file path=xl/sharedStrings.xml><?xml version="1.0" encoding="utf-8"?>
<sst xmlns="http://schemas.openxmlformats.org/spreadsheetml/2006/main" count="669" uniqueCount="447">
  <si>
    <t>ANEXO 1</t>
  </si>
  <si>
    <t>GOBERNACION DEL QUINDIO</t>
  </si>
  <si>
    <t>(Cifras en miles de pesos)</t>
  </si>
  <si>
    <t>codigo</t>
  </si>
  <si>
    <t>ACTIVO</t>
  </si>
  <si>
    <t>PERIODO</t>
  </si>
  <si>
    <t>ACTUAL</t>
  </si>
  <si>
    <t>ANTERIOR</t>
  </si>
  <si>
    <t>PASIVO</t>
  </si>
  <si>
    <t>$</t>
  </si>
  <si>
    <t>CORRIENTE (1)</t>
  </si>
  <si>
    <t>CORRIENTE (4)</t>
  </si>
  <si>
    <t>Efectivo</t>
  </si>
  <si>
    <t>Inversiones</t>
  </si>
  <si>
    <t>Rentas por Cobrar</t>
  </si>
  <si>
    <t>Deudores</t>
  </si>
  <si>
    <t>Inventarios</t>
  </si>
  <si>
    <t>Otros Activos</t>
  </si>
  <si>
    <t>Propiedad Planta y Equipo</t>
  </si>
  <si>
    <t>Bienes de beneficio y Uso Publico</t>
  </si>
  <si>
    <t>Recursos Naaturales y del Ambiente</t>
  </si>
  <si>
    <t>Otros activos</t>
  </si>
  <si>
    <t>Depositos y Exigibilidades</t>
  </si>
  <si>
    <t>Deudas Publicas</t>
  </si>
  <si>
    <t>Obligaciones Financieras</t>
  </si>
  <si>
    <t>Cuentas por Pagar</t>
  </si>
  <si>
    <t>Obligaciones Laborales</t>
  </si>
  <si>
    <t>Bonos y titulos emitidos</t>
  </si>
  <si>
    <t>Pasivos estimados</t>
  </si>
  <si>
    <t>Otros pasivos</t>
  </si>
  <si>
    <t>NO CORRIENTE (5)</t>
  </si>
  <si>
    <t>Deuda Publica</t>
  </si>
  <si>
    <t>Bonos y Titulos Emitidos</t>
  </si>
  <si>
    <t>Otros Pasivos</t>
  </si>
  <si>
    <t>NO CORREINTE (2)</t>
  </si>
  <si>
    <t>TOTAL ACTIVO(3)</t>
  </si>
  <si>
    <t>TOTAL PASIVO Y PATRIMONIO (8)</t>
  </si>
  <si>
    <t>CUENTAS DE ORDEN DEUDORAS (9)</t>
  </si>
  <si>
    <t>CUENTAS DE ORDEN ACREEDORAS (10)</t>
  </si>
  <si>
    <t>Derechos Contigentes</t>
  </si>
  <si>
    <t>Deudoras Fiscales</t>
  </si>
  <si>
    <t>Deudoras de Control</t>
  </si>
  <si>
    <t>Deudoras Fiduciarias</t>
  </si>
  <si>
    <t>Deudoras por el contra (cr)</t>
  </si>
  <si>
    <t>Responsabilidades Contigentes</t>
  </si>
  <si>
    <t>Acreedoras Fiscales</t>
  </si>
  <si>
    <t>Acreedoras de Ccontrol</t>
  </si>
  <si>
    <t>Acreedoras Fiduciarias</t>
  </si>
  <si>
    <t>Acreedoras por el contra( db)</t>
  </si>
  <si>
    <t xml:space="preserve"> </t>
  </si>
  <si>
    <t>ANEXO 2</t>
  </si>
  <si>
    <t>BALANCE GENERAL CONSOLIDADO</t>
  </si>
  <si>
    <t xml:space="preserve">GOBERNACION DEL QUINDIO </t>
  </si>
  <si>
    <t>Caja</t>
  </si>
  <si>
    <t>Bancos Corporaciones</t>
  </si>
  <si>
    <t>Fondos Interbancarios</t>
  </si>
  <si>
    <t>fondos en Transito</t>
  </si>
  <si>
    <t>Fondos Especiales</t>
  </si>
  <si>
    <t>De renta Variable entre entidades públicas</t>
  </si>
  <si>
    <t>De renta Variable en empresas privadas</t>
  </si>
  <si>
    <t>Vigencia actual</t>
  </si>
  <si>
    <t>Vigencia Anterior</t>
  </si>
  <si>
    <t>Deficil recaudo</t>
  </si>
  <si>
    <t>Provision para rentas por cobrar</t>
  </si>
  <si>
    <t>Provision para protección de inversiones</t>
  </si>
  <si>
    <t>Prestamos concedidos</t>
  </si>
  <si>
    <t>Avances y Anticipos entregados</t>
  </si>
  <si>
    <t>Antic.o saldos a favor por imp.y cont</t>
  </si>
  <si>
    <t>Depositos entregados</t>
  </si>
  <si>
    <t>Otros deudores</t>
  </si>
  <si>
    <t>Provision para deudores por pagar</t>
  </si>
  <si>
    <t>Mercancias procesadas</t>
  </si>
  <si>
    <t>Mercancias en existencia</t>
  </si>
  <si>
    <t>Materias primas y suministros</t>
  </si>
  <si>
    <t>Banco de organos y tejidos</t>
  </si>
  <si>
    <t>Productos en proceso</t>
  </si>
  <si>
    <t>En transito</t>
  </si>
  <si>
    <t>En porder de terceros</t>
  </si>
  <si>
    <t>Provision para proteccion de inventarios</t>
  </si>
  <si>
    <t>Cargos diferidos</t>
  </si>
  <si>
    <t>Obras y mejoras en propiedad ajena</t>
  </si>
  <si>
    <t>Bienes entregados a terceros</t>
  </si>
  <si>
    <t>Bienes recibidos en dación de pago</t>
  </si>
  <si>
    <t>Provis.bienes recib. En dación de pago</t>
  </si>
  <si>
    <t>Activos adq.de instituciones inscritas</t>
  </si>
  <si>
    <t>Bienes adquiridos en leasing</t>
  </si>
  <si>
    <t>Deprec.de bienes adquiridos en leasing</t>
  </si>
  <si>
    <t>Amortiz. De bienes adquiridos en leasing</t>
  </si>
  <si>
    <t>Capital garantia otorgado</t>
  </si>
  <si>
    <t>Responsabilidades</t>
  </si>
  <si>
    <t>Provisión para respondabilidades</t>
  </si>
  <si>
    <t>Bienes de arte y cultura</t>
  </si>
  <si>
    <t>Provision de bienes de arte y cultura</t>
  </si>
  <si>
    <t>Intangibles</t>
  </si>
  <si>
    <t>Amortización acumulada de intangibles</t>
  </si>
  <si>
    <t>Principal y subalterna</t>
  </si>
  <si>
    <t>Operaciones de banca central</t>
  </si>
  <si>
    <t>Operaciones de captación y servicios</t>
  </si>
  <si>
    <t>Fondos comprados y pactos de recompra</t>
  </si>
  <si>
    <t xml:space="preserve">Interna </t>
  </si>
  <si>
    <t>Obligaciones financiera nacionales</t>
  </si>
  <si>
    <t>obligaciones financieras del exterior</t>
  </si>
  <si>
    <t>Contratistas</t>
  </si>
  <si>
    <t>Operación de seguros y reaseguros</t>
  </si>
  <si>
    <t>Acreedores</t>
  </si>
  <si>
    <t>Subsidios asignados</t>
  </si>
  <si>
    <t>Gastos fianancieros por pagar</t>
  </si>
  <si>
    <t>Retencion en la fuentes e impuestos de timbre</t>
  </si>
  <si>
    <t>Retencion impuesto de industria y comercio</t>
  </si>
  <si>
    <t>Salarios y prestaciones sociales</t>
  </si>
  <si>
    <t>Pensiones por pagar</t>
  </si>
  <si>
    <t>Impuestos contribuciones y tasas</t>
  </si>
  <si>
    <t>Impuestos al valor agregado</t>
  </si>
  <si>
    <t>Depositos recibidos a tercerso</t>
  </si>
  <si>
    <t>Creditos judiciales</t>
  </si>
  <si>
    <t>Premios por pagar</t>
  </si>
  <si>
    <t>Otras cuentas por pagar</t>
  </si>
  <si>
    <t>Titulos de regulacion monetaria y cambiaria</t>
  </si>
  <si>
    <t xml:space="preserve">Bonos </t>
  </si>
  <si>
    <t>Bonos y titulos pensionales</t>
  </si>
  <si>
    <t>Titulos emitidos por el tesoro nacional</t>
  </si>
  <si>
    <t>Otros bonos y titulos emitidos</t>
  </si>
  <si>
    <t>Provision para obligaciones fiscales</t>
  </si>
  <si>
    <t>Provision para contigencias</t>
  </si>
  <si>
    <t>Provision para prestaciones sociales</t>
  </si>
  <si>
    <t>Pensiones de jubilacion</t>
  </si>
  <si>
    <t>Provision para seguros</t>
  </si>
  <si>
    <t>Provisiones diversas</t>
  </si>
  <si>
    <t>Recaudos a favor de terceros</t>
  </si>
  <si>
    <t>Ingresos recibidos por anticipados</t>
  </si>
  <si>
    <t>Creditos diferidos</t>
  </si>
  <si>
    <t>Capital garantia emitido</t>
  </si>
  <si>
    <t>Terrenos</t>
  </si>
  <si>
    <t>Semovientes</t>
  </si>
  <si>
    <t>Construcciones en Curso</t>
  </si>
  <si>
    <t>Maquinaria, planta y equipo en montaje</t>
  </si>
  <si>
    <t>Maquinaria , planta y equipo en transito</t>
  </si>
  <si>
    <t>Equipos y materiales en deposito</t>
  </si>
  <si>
    <t>Bienes muebles en bodega</t>
  </si>
  <si>
    <t>Propiedad , planta y equipo en mantenimiento</t>
  </si>
  <si>
    <t>Edificaciones</t>
  </si>
  <si>
    <t>Vias de comunicación y acceso</t>
  </si>
  <si>
    <t>Plantas y ductos</t>
  </si>
  <si>
    <t>Redes, lineas y cables</t>
  </si>
  <si>
    <t>Maquinaria y equipo</t>
  </si>
  <si>
    <t>Equipo medico y cientifico</t>
  </si>
  <si>
    <t>Muebles, enseres y equipos de oficina</t>
  </si>
  <si>
    <t>Equipos de comunicación</t>
  </si>
  <si>
    <t>Equipos de transporte, traccion y elevacion</t>
  </si>
  <si>
    <t>Equipo comedor, cocina, desp.y hotele</t>
  </si>
  <si>
    <t>Depreciación acumulada</t>
  </si>
  <si>
    <t>Amoritización acumulada</t>
  </si>
  <si>
    <t>Depreciacion diferida</t>
  </si>
  <si>
    <t>Provisiones</t>
  </si>
  <si>
    <t>Materiales en transito</t>
  </si>
  <si>
    <t>Bienes historicos y culturales</t>
  </si>
  <si>
    <t>Amorti.acu.de bienes de uso publico</t>
  </si>
  <si>
    <t>Bienes de uso publico</t>
  </si>
  <si>
    <t>PATRIMONIO</t>
  </si>
  <si>
    <t>Hacienda pública</t>
  </si>
  <si>
    <t>Patrimonio Institucional</t>
  </si>
  <si>
    <t>Provedores nacionales</t>
  </si>
  <si>
    <t>Provedores del exterior</t>
  </si>
  <si>
    <t>Operaciones de seguros y reaseguros</t>
  </si>
  <si>
    <t>Aportes por pagar a afiliados</t>
  </si>
  <si>
    <t>Gastos financieros por pagar</t>
  </si>
  <si>
    <t>Retencion imp.de ind.y cio por pagar</t>
  </si>
  <si>
    <t>Avances y anticipos recibidos</t>
  </si>
  <si>
    <t>Depositos recibidos de terceros</t>
  </si>
  <si>
    <t>Impuestos,contribuciones y tasas por pagar</t>
  </si>
  <si>
    <t>Pensiopnes por pagar</t>
  </si>
  <si>
    <t>Proveedores Nacionales</t>
  </si>
  <si>
    <t xml:space="preserve">Bonos                     </t>
  </si>
  <si>
    <t>Bonos y titulos Pensionales</t>
  </si>
  <si>
    <t>Titulos emitidos por el Tesoro Nacional</t>
  </si>
  <si>
    <t>Otros Bonos y titulos Emitidos</t>
  </si>
  <si>
    <t>Provisiones Diversas</t>
  </si>
  <si>
    <t>Recaudos a favor de trerceros</t>
  </si>
  <si>
    <t>Ingresos recibidos por anticipado</t>
  </si>
  <si>
    <t>Recursos renovables</t>
  </si>
  <si>
    <t>Recursos no renovables</t>
  </si>
  <si>
    <t>Aagota.acum.de recursos no renovables</t>
  </si>
  <si>
    <t>Inver.en explot.de recursos no renovables</t>
  </si>
  <si>
    <t>Amort.acum.de inv.en rec. No renobables</t>
  </si>
  <si>
    <t>Gastos pagadados por anticipado</t>
  </si>
  <si>
    <t>Provision bienes aaadquir.en dación de pago</t>
  </si>
  <si>
    <t>Activos adquiridos en instituciones inscritas</t>
  </si>
  <si>
    <t>Provision Activos adquiridos en instituciones inscritas</t>
  </si>
  <si>
    <t>Deprec.de bienes adquir.en leasig</t>
  </si>
  <si>
    <t>Amort. De bienes adquiridos en leasig</t>
  </si>
  <si>
    <t>Provision para responsabilidades</t>
  </si>
  <si>
    <t>Prov.de bienes de arte y cultura</t>
  </si>
  <si>
    <t>Amortización acumulada intangible</t>
  </si>
  <si>
    <t>Valoriazaciones</t>
  </si>
  <si>
    <t>Amort. Bienes entregados a terceros</t>
  </si>
  <si>
    <t>Hacienda publica</t>
  </si>
  <si>
    <t>Capital Fiscal</t>
  </si>
  <si>
    <t>Resultados del Ejercicio</t>
  </si>
  <si>
    <t>Superavit por valorizacion</t>
  </si>
  <si>
    <t>Superavit por donacion</t>
  </si>
  <si>
    <t>Patrimonio público incorporado</t>
  </si>
  <si>
    <t>Revalorizacion Hacienda Pública</t>
  </si>
  <si>
    <t>Ajustes por Inflación</t>
  </si>
  <si>
    <t>Capital autorizado y pagado</t>
  </si>
  <si>
    <t>Capital fiscal</t>
  </si>
  <si>
    <t>Prima en colocacion de acciones</t>
  </si>
  <si>
    <t>Reservas</t>
  </si>
  <si>
    <t>Dividendos y participacion Decretos</t>
  </si>
  <si>
    <t>Utilidad o Perdida del ejercicio anterior</t>
  </si>
  <si>
    <t>Resultado del ejercicio</t>
  </si>
  <si>
    <t>Superavit por Donación</t>
  </si>
  <si>
    <t>Superavit por Valorización</t>
  </si>
  <si>
    <t>Revalorización del patrimonio</t>
  </si>
  <si>
    <t>Patrimonio institucional incorporado</t>
  </si>
  <si>
    <t>Codigo</t>
  </si>
  <si>
    <t>Cuenta</t>
  </si>
  <si>
    <t>ANEXO 3</t>
  </si>
  <si>
    <t>Ingreso Fiscales</t>
  </si>
  <si>
    <t>Venta de Servicios</t>
  </si>
  <si>
    <t>Venta de Bienes</t>
  </si>
  <si>
    <t>Transferencias</t>
  </si>
  <si>
    <t>Operaciones Interistitucionales (Giradas)</t>
  </si>
  <si>
    <t>COSTO DE VENTAS</t>
  </si>
  <si>
    <t>INGRESOS OPERACIONALES (1)</t>
  </si>
  <si>
    <t>GASTOS OPERACIONALES</t>
  </si>
  <si>
    <t>De administración</t>
  </si>
  <si>
    <t>De operación</t>
  </si>
  <si>
    <t>Provisiones, agotamiento, amortización</t>
  </si>
  <si>
    <t>Transferancias</t>
  </si>
  <si>
    <t>EXEDENTES (DEFICIT) OPERACIONALES (3)</t>
  </si>
  <si>
    <t>OTROS INGRESOS</t>
  </si>
  <si>
    <t>Otros Ingresos</t>
  </si>
  <si>
    <t>OTROS GASTOS</t>
  </si>
  <si>
    <t>Otros gastos</t>
  </si>
  <si>
    <t>EXCEDENTE (DEFICIT) ANTES DE AJUSTES POR INFLACION</t>
  </si>
  <si>
    <t>EFECTO NETO POR EXPOSICIÓN A LA INFLACION</t>
  </si>
  <si>
    <t>Corrección Monetaria</t>
  </si>
  <si>
    <t>EXEDENTE (DEFICIT) DEL EJERCICIO (11)</t>
  </si>
  <si>
    <t>ESTADO DE ACTIVIDAD FINANCIERA, ECONOMICA Y  SOCIAL CONSOLIDADO</t>
  </si>
  <si>
    <t>ESTADO DE ACTIVIDAD FINANCIERA, ECONOMICA Y SOCIAL CONSOLIDADO</t>
  </si>
  <si>
    <t>ANEXO 4</t>
  </si>
  <si>
    <t>Tributario</t>
  </si>
  <si>
    <t>No tributarios</t>
  </si>
  <si>
    <t>Rentas parafiscales</t>
  </si>
  <si>
    <t>Ingresos por fondos especiales</t>
  </si>
  <si>
    <t>Devoluciones, descuentos,amnistias</t>
  </si>
  <si>
    <t>Bienes comercializados</t>
  </si>
  <si>
    <t>Devoluciones, rebajas y descuentos en ventas de bienes(dB)</t>
  </si>
  <si>
    <t>Servicios educativos</t>
  </si>
  <si>
    <t>Servicios de prevencion social</t>
  </si>
  <si>
    <t>Servicios de salud</t>
  </si>
  <si>
    <t>Servicios de Energia</t>
  </si>
  <si>
    <t>Servicios de Acueducto</t>
  </si>
  <si>
    <t>Servicios de Alcantarillado</t>
  </si>
  <si>
    <t>Servicios de Aseo</t>
  </si>
  <si>
    <t>Servicios de Gas y combustible</t>
  </si>
  <si>
    <t>Servicios de Transito y transporte</t>
  </si>
  <si>
    <t>Servicios de Telecomunicaciones</t>
  </si>
  <si>
    <t>Servicios de suerte y azar</t>
  </si>
  <si>
    <t>Servicios de Hoteleros</t>
  </si>
  <si>
    <t>Servicios de Financieros</t>
  </si>
  <si>
    <t>Servicios de seguros y reaseguros</t>
  </si>
  <si>
    <t>Servicios de documentación e identificacion</t>
  </si>
  <si>
    <t>Otros servicios</t>
  </si>
  <si>
    <t>Devoluciones, rebajas y descuentos en venta de servicios(DB)</t>
  </si>
  <si>
    <t>Transferencias corrientes recibidas</t>
  </si>
  <si>
    <t>Otras transferencias corrientes</t>
  </si>
  <si>
    <t>Otras transferencias recibidas</t>
  </si>
  <si>
    <t>Aportes y Traspasos de fondos recibidos</t>
  </si>
  <si>
    <t>Operaciones de enlace</t>
  </si>
  <si>
    <t>Operaciones de traspaso de bienes</t>
  </si>
  <si>
    <t>Operaciónes interinstitucionales</t>
  </si>
  <si>
    <t>GASTOS OPERACIONALES (3)</t>
  </si>
  <si>
    <t>Generales</t>
  </si>
  <si>
    <t>Transf.giradas por convenios con el sector privado</t>
  </si>
  <si>
    <t>Transf.giradas corrientes giradas al sector público</t>
  </si>
  <si>
    <t>Transf.giradas al Exterior</t>
  </si>
  <si>
    <t>Otras transferencias giradas</t>
  </si>
  <si>
    <t>Transf.de capital giradas por participacion ingresos</t>
  </si>
  <si>
    <t>Financieros</t>
  </si>
  <si>
    <t>Extraordinarios</t>
  </si>
  <si>
    <t>Ajustes Ejercicios aanteriores</t>
  </si>
  <si>
    <t>ESTADO DE CAMBIOS EN EL PATRIMONIO CONSOLIDADO</t>
  </si>
  <si>
    <t>DETALLE DE VARIACIONES PATRIMONIOALES  (2)</t>
  </si>
  <si>
    <t>INCREMENTOS (4)</t>
  </si>
  <si>
    <t>DISMINUCIONES (5)</t>
  </si>
  <si>
    <t>Inversiones patrimoniales - Método del costo</t>
  </si>
  <si>
    <t>Inversiones administración de liquidez - Renta variable</t>
  </si>
  <si>
    <t>Venta de bienes</t>
  </si>
  <si>
    <t>Aportes por cobrar a entidades afiliadas</t>
  </si>
  <si>
    <t>Depósitos entregados</t>
  </si>
  <si>
    <t>Ingresos no tributarios</t>
  </si>
  <si>
    <t>Transferencias por cobrar</t>
  </si>
  <si>
    <t xml:space="preserve">TOTAL CORRIENTE </t>
  </si>
  <si>
    <t xml:space="preserve">TOTAL  CORRIENTE </t>
  </si>
  <si>
    <t>TOTAL NO CORRIENTE</t>
  </si>
  <si>
    <t>TOTAL PATRIMONIO</t>
  </si>
  <si>
    <t>SECRETARIO DE HACIENDA</t>
  </si>
  <si>
    <t>Adquisicion de Bienes y servicios</t>
  </si>
  <si>
    <t>Fondos especiales</t>
  </si>
  <si>
    <t>Fondos pensionales</t>
  </si>
  <si>
    <t>Inversiones administracion de liquidez renta fija</t>
  </si>
  <si>
    <t>Inversiones administracion de liquidez renta variable</t>
  </si>
  <si>
    <t>Administracion del sistema de seguridad social en salud</t>
  </si>
  <si>
    <t>Prestamos gubernamentales</t>
  </si>
  <si>
    <t>Prestamos gubernamentales otorgados</t>
  </si>
  <si>
    <t>Inversiones en recursos naturales renovables en conservacion</t>
  </si>
  <si>
    <t>Deuda publica interna de largo plazo</t>
  </si>
  <si>
    <t>Seguridad social en pension</t>
  </si>
  <si>
    <t>Provision para pensiones</t>
  </si>
  <si>
    <t>Creditos Diferidos</t>
  </si>
  <si>
    <t>Costo de venta de servicios</t>
  </si>
  <si>
    <t>Productos de la agricultura, silvicultura y pesca</t>
  </si>
  <si>
    <t>Corrientes del gobierno general</t>
  </si>
  <si>
    <t>De capital del gobierno general</t>
  </si>
  <si>
    <t>De capital de las empresas</t>
  </si>
  <si>
    <t>Sueldos y salarios</t>
  </si>
  <si>
    <t>Contribuciones imputadas</t>
  </si>
  <si>
    <t>Contribuciones efectivas</t>
  </si>
  <si>
    <t>Aportes sobre la nomina</t>
  </si>
  <si>
    <t>Depreciacion de propiedad, planta y equipo</t>
  </si>
  <si>
    <t>Amortizacion de intangibles</t>
  </si>
  <si>
    <t>Corrientes al gobierno general</t>
  </si>
  <si>
    <t>De capital al gobierno general</t>
  </si>
  <si>
    <t>De capital a las empresas</t>
  </si>
  <si>
    <t>Intereses</t>
  </si>
  <si>
    <t>Comisiones</t>
  </si>
  <si>
    <t>Ajuste de ejercicios anteriores</t>
  </si>
  <si>
    <t>Costo de ventas de bienes</t>
  </si>
  <si>
    <t>COSTO DE VENTAS (2)</t>
  </si>
  <si>
    <t>OTROS INGRESOS (5)</t>
  </si>
  <si>
    <t>OTROS GASTOS (7)</t>
  </si>
  <si>
    <t>EXCEDENTE (DEFICIT) ANTES DE AJUSTES POR INFLACION (8)</t>
  </si>
  <si>
    <t>EFECTO NETO POR EXPOSICIÓN A LA INFLACION (9)</t>
  </si>
  <si>
    <t>EXCEDENTES (DEFICIT) OPERACIONALES (4)</t>
  </si>
  <si>
    <t>Recursos Naturales y del Ambiente</t>
  </si>
  <si>
    <t>Acreedoras de Control</t>
  </si>
  <si>
    <t>PATRIMONIO PUBLICO INCORPORADO</t>
  </si>
  <si>
    <t>CAPITAL FISCAL</t>
  </si>
  <si>
    <t>TOTAL</t>
  </si>
  <si>
    <t>Costo de venta de bienes</t>
  </si>
  <si>
    <t>costo de venta de servicios</t>
  </si>
  <si>
    <t>ANEXO 5</t>
  </si>
  <si>
    <t>prestamos gubernamentales otorgados</t>
  </si>
  <si>
    <t>Adquisición de Bienes y Servicios</t>
  </si>
  <si>
    <t>Sueldos y Salarios</t>
  </si>
  <si>
    <t>Contribuciones Efectivas</t>
  </si>
  <si>
    <t>Aportes sobre la Nomina</t>
  </si>
  <si>
    <t>Interna de Largo Plazo amort. En la vigencia</t>
  </si>
  <si>
    <t>Creditos Judiciales</t>
  </si>
  <si>
    <t>Contribuciones Imputadas</t>
  </si>
  <si>
    <t>Bonos y Titulos pensionales</t>
  </si>
  <si>
    <t>TOTAL PASIVO Y PATRIM</t>
  </si>
  <si>
    <t>Bienes y Derechos en Investigaciones Administrativas</t>
  </si>
  <si>
    <t>Deuda publica interna de corto plazo</t>
  </si>
  <si>
    <t>Obligaciones e investigaciones administrativas</t>
  </si>
  <si>
    <t>Inversiones  Patrimoniales</t>
  </si>
  <si>
    <t>Interna</t>
  </si>
  <si>
    <t>Int. Deuda Pública</t>
  </si>
  <si>
    <t>Seguridad Social</t>
  </si>
  <si>
    <t>Obligaciones e invest. Admtivas</t>
  </si>
  <si>
    <t>Sistema General de Participaciones</t>
  </si>
  <si>
    <t>ASESOR CONTADOR</t>
  </si>
  <si>
    <t>Provision para Bonos Pensionales</t>
  </si>
  <si>
    <t>Prestacion de Servicios</t>
  </si>
  <si>
    <t>Bienes y Derechos en Investigacion Admitiva</t>
  </si>
  <si>
    <t>DORA ROCIO GOMEZ CUARTAS</t>
  </si>
  <si>
    <t xml:space="preserve">DIRECTORA  FINANCIERA </t>
  </si>
  <si>
    <t>DIRECTORA  FINANCIERA</t>
  </si>
  <si>
    <t>Intereses Prestamos Gubernamentales</t>
  </si>
  <si>
    <t>INTERESES CREDITOS OBTENIDOS</t>
  </si>
  <si>
    <t>Inversion Social Diferida</t>
  </si>
  <si>
    <t>provision para bienes en investigacion</t>
  </si>
  <si>
    <t>intereses prestamos gubernamentales</t>
  </si>
  <si>
    <t>Provision para  bienes en investigacion admitiva</t>
  </si>
  <si>
    <t>provision para contingencias</t>
  </si>
  <si>
    <t>provision para rsponsabilidades</t>
  </si>
  <si>
    <t>SUPERAVIT POR DONACION</t>
  </si>
  <si>
    <t>Superavit por el metodo de particpacion patrimonial</t>
  </si>
  <si>
    <t>JAFET FLOREZ PENAGOS</t>
  </si>
  <si>
    <t>propiedad Planta y Equipo no Explotados</t>
  </si>
  <si>
    <t>Provisión Bienes de arte y cultura</t>
  </si>
  <si>
    <t>GASTO SOCIAL</t>
  </si>
  <si>
    <t>GASTO DE INVERSION SOCIAL</t>
  </si>
  <si>
    <t>Educacion arte cultura recreacion y deporte</t>
  </si>
  <si>
    <t>medio ambiente agua potable y sanamiento basico</t>
  </si>
  <si>
    <t>desarrollo comunitario y bienestar social</t>
  </si>
  <si>
    <t>Justicia defensa y seguridad social</t>
  </si>
  <si>
    <t>Desarrollo agropecuario industrial  y comercial</t>
  </si>
  <si>
    <t>Trabajo y seguridad social</t>
  </si>
  <si>
    <t>Comunicación Transporte Infraestructura vial</t>
  </si>
  <si>
    <t>Gobieno Planeacion y desarrollo institucional</t>
  </si>
  <si>
    <t>Ciencia y Tecnologia</t>
  </si>
  <si>
    <t>MP, 16533-T</t>
  </si>
  <si>
    <t>MP 16533-T</t>
  </si>
  <si>
    <t>Provision para bienes  en investigacion administrativa</t>
  </si>
  <si>
    <t>Gastos de Inversion Social</t>
  </si>
  <si>
    <t>Vivienda</t>
  </si>
  <si>
    <t>Gasto Social</t>
  </si>
  <si>
    <t>SUPERAVIT POR VALORIZACION</t>
  </si>
  <si>
    <t>Efecto de Saneamiento</t>
  </si>
  <si>
    <t>interes deuda publica corto plazo</t>
  </si>
  <si>
    <t>provision para proteccion de inversiones</t>
  </si>
  <si>
    <t xml:space="preserve">                    </t>
  </si>
  <si>
    <t>provision para Responsabilidades</t>
  </si>
  <si>
    <t>Provision para deudores</t>
  </si>
  <si>
    <t>Predial Unificado</t>
  </si>
  <si>
    <t xml:space="preserve">Interna de Largo Plazo </t>
  </si>
  <si>
    <t>RESULTADO DEL EJERCICIO</t>
  </si>
  <si>
    <t>Amortizacion de Bienes en poder de terceros</t>
  </si>
  <si>
    <t>Ç</t>
  </si>
  <si>
    <t>Amortizacion acumulada bienes entregados a ter</t>
  </si>
  <si>
    <t>recursos entregados en Administracion</t>
  </si>
  <si>
    <t>cargos diferidos</t>
  </si>
  <si>
    <t>intereses por pagar</t>
  </si>
  <si>
    <t>recursos recibidos en administracion</t>
  </si>
  <si>
    <t>provisiones agotamiento deore y amort</t>
  </si>
  <si>
    <t>otros ingresos ordinarios</t>
  </si>
  <si>
    <t>agua potable y sneamiento basico</t>
  </si>
  <si>
    <t>rereacion y deporte</t>
  </si>
  <si>
    <t>desarrollo comunitario y desarrollo social</t>
  </si>
  <si>
    <t>VARIACION PATRIMONIALES DURANTE            2007   (2)</t>
  </si>
  <si>
    <t>PROVISION AGOTAMIENTO DEPRECIACION</t>
  </si>
  <si>
    <t>Derechos en Fideicomiso</t>
  </si>
  <si>
    <t>Inversiones Patrimoniales en Liquidacion</t>
  </si>
  <si>
    <t>Vigencia Actual</t>
  </si>
  <si>
    <t>Transferencias por pagar</t>
  </si>
  <si>
    <t>Utilidad por metodo d eparticipacion</t>
  </si>
  <si>
    <t>Salud</t>
  </si>
  <si>
    <t>Cultura</t>
  </si>
  <si>
    <t>Otros Gastos Ordinarios</t>
  </si>
  <si>
    <t>SUPERAVIT POR EL METODO DE PARTICIPACION</t>
  </si>
  <si>
    <t>Transferencias Por cobrar</t>
  </si>
  <si>
    <t>inversiones Patrimoniales en liquidacion</t>
  </si>
  <si>
    <t>JULIO CESAR LOPEZ ESPINOSA</t>
  </si>
  <si>
    <t>GOBERNADOR</t>
  </si>
  <si>
    <t>LUZ ADRIANA GOMEZ OCAMPO</t>
  </si>
  <si>
    <t xml:space="preserve">SECRETARIA  DE HACIENDA </t>
  </si>
  <si>
    <t>SECRETARIA DE HACIENDA</t>
  </si>
  <si>
    <t>OPERACIONES SIN FLUJO EFECTIVO</t>
  </si>
  <si>
    <t>SALDO DEL PATRIMONIO A DICIEMBRE 31 DE 2007   (1)</t>
  </si>
  <si>
    <t>Inversiones Patrimoniales en Entidades Controladas</t>
  </si>
  <si>
    <t>A 30 de Septiembre  de 2.008</t>
  </si>
  <si>
    <t>A 30 de Septiembre de 2.008</t>
  </si>
  <si>
    <t>Al 30 de Septiembre de 2.008</t>
  </si>
  <si>
    <t>SALDO DEL PATRIMONIO A 30  SEPTIEMBRE  DE 2008   (3)</t>
  </si>
  <si>
    <t>Reserva Financiera Actuarial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</si>
</sst>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* #,##0_ ;_ * \-#,##0_ ;_ * &quot;-&quot;_ ;_ @_ "/>
    <numFmt numFmtId="165" formatCode="_ * #,##0.00_ ;_ * \-#,##0.00_ ;_ * &quot;-&quot;??_ ;_ @_ "/>
    <numFmt numFmtId="166" formatCode="_-* #,##0_-;\-* #,##0_-;_-* &quot;-&quot;_-;_-@_-"/>
    <numFmt numFmtId="167" formatCode="_ [$€-2]\ * #,##0.00_ ;_ [$€-2]\ * \-#,##0.00_ ;_ [$€-2]\ * &quot;-&quot;??_ "/>
    <numFmt numFmtId="168" formatCode="_ * #,##0_ ;_ * \-#,##0_ ;_ * &quot;-&quot;??_ ;_ @_ 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7" fontId="0" fillId="0" borderId="0" applyFont="0" applyFill="0" applyBorder="0" applyAlignment="0" applyProtection="0"/>
    <xf numFmtId="0" fontId="32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167" fontId="2" fillId="0" borderId="0" xfId="45" applyFont="1" applyAlignment="1">
      <alignment/>
    </xf>
    <xf numFmtId="167" fontId="2" fillId="0" borderId="0" xfId="45" applyFont="1" applyAlignment="1">
      <alignment horizontal="center"/>
    </xf>
    <xf numFmtId="164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Border="1" applyAlignment="1">
      <alignment/>
    </xf>
    <xf numFmtId="167" fontId="2" fillId="0" borderId="0" xfId="45" applyFont="1" applyAlignment="1">
      <alignment horizontal="left"/>
    </xf>
    <xf numFmtId="164" fontId="2" fillId="0" borderId="0" xfId="45" applyNumberFormat="1" applyFont="1" applyAlignment="1">
      <alignment horizontal="center"/>
    </xf>
    <xf numFmtId="164" fontId="2" fillId="0" borderId="10" xfId="45" applyNumberFormat="1" applyFont="1" applyBorder="1" applyAlignment="1">
      <alignment horizontal="center"/>
    </xf>
    <xf numFmtId="0" fontId="0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166" fontId="0" fillId="0" borderId="0" xfId="0" applyNumberFormat="1" applyAlignment="1">
      <alignment/>
    </xf>
    <xf numFmtId="166" fontId="0" fillId="0" borderId="10" xfId="0" applyNumberFormat="1" applyBorder="1" applyAlignment="1">
      <alignment/>
    </xf>
    <xf numFmtId="167" fontId="3" fillId="0" borderId="0" xfId="45" applyFont="1" applyAlignment="1">
      <alignment horizontal="center"/>
    </xf>
    <xf numFmtId="0" fontId="6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6" fillId="0" borderId="1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66" fontId="6" fillId="0" borderId="0" xfId="0" applyNumberFormat="1" applyFont="1" applyAlignment="1">
      <alignment/>
    </xf>
    <xf numFmtId="167" fontId="3" fillId="0" borderId="0" xfId="0" applyNumberFormat="1" applyFont="1" applyAlignment="1">
      <alignment horizontal="center"/>
    </xf>
    <xf numFmtId="166" fontId="6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168" fontId="3" fillId="0" borderId="0" xfId="47" applyNumberFormat="1" applyFont="1" applyAlignment="1">
      <alignment horizontal="center"/>
    </xf>
    <xf numFmtId="168" fontId="3" fillId="0" borderId="0" xfId="47" applyNumberFormat="1" applyFont="1" applyAlignment="1">
      <alignment/>
    </xf>
    <xf numFmtId="168" fontId="6" fillId="0" borderId="0" xfId="47" applyNumberFormat="1" applyFont="1" applyAlignment="1">
      <alignment/>
    </xf>
    <xf numFmtId="168" fontId="0" fillId="0" borderId="0" xfId="47" applyNumberFormat="1" applyFont="1" applyAlignment="1">
      <alignment/>
    </xf>
    <xf numFmtId="166" fontId="0" fillId="0" borderId="0" xfId="0" applyNumberFormat="1" applyBorder="1" applyAlignment="1">
      <alignment/>
    </xf>
    <xf numFmtId="3" fontId="0" fillId="0" borderId="0" xfId="0" applyNumberFormat="1" applyFont="1" applyAlignment="1">
      <alignment/>
    </xf>
    <xf numFmtId="164" fontId="2" fillId="0" borderId="10" xfId="0" applyNumberFormat="1" applyFont="1" applyBorder="1" applyAlignment="1">
      <alignment/>
    </xf>
    <xf numFmtId="166" fontId="2" fillId="0" borderId="0" xfId="0" applyNumberFormat="1" applyFont="1" applyAlignment="1">
      <alignment/>
    </xf>
    <xf numFmtId="0" fontId="7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2" fillId="0" borderId="11" xfId="0" applyNumberFormat="1" applyFont="1" applyBorder="1" applyAlignment="1">
      <alignment/>
    </xf>
    <xf numFmtId="4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164" fontId="0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67" fontId="3" fillId="0" borderId="0" xfId="45" applyFont="1" applyAlignment="1">
      <alignment horizontal="center"/>
    </xf>
    <xf numFmtId="168" fontId="3" fillId="0" borderId="0" xfId="47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zoomScale="75" zoomScaleNormal="75" zoomScalePageLayoutView="0" workbookViewId="0" topLeftCell="A26">
      <selection activeCell="G37" sqref="G37"/>
    </sheetView>
  </sheetViews>
  <sheetFormatPr defaultColWidth="11.421875" defaultRowHeight="12.75"/>
  <cols>
    <col min="1" max="1" width="8.140625" style="0" customWidth="1"/>
    <col min="2" max="2" width="31.8515625" style="0" customWidth="1"/>
    <col min="3" max="3" width="13.8515625" style="0" bestFit="1" customWidth="1"/>
    <col min="4" max="4" width="17.7109375" style="0" bestFit="1" customWidth="1"/>
    <col min="5" max="5" width="8.28125" style="0" customWidth="1"/>
    <col min="6" max="6" width="31.00390625" style="0" customWidth="1"/>
    <col min="7" max="7" width="14.28125" style="0" customWidth="1"/>
    <col min="8" max="8" width="17.7109375" style="0" bestFit="1" customWidth="1"/>
    <col min="9" max="9" width="12.28125" style="0" bestFit="1" customWidth="1"/>
  </cols>
  <sheetData>
    <row r="1" spans="1:8" ht="15.75">
      <c r="A1" s="55" t="s">
        <v>0</v>
      </c>
      <c r="B1" s="55"/>
      <c r="C1" s="55"/>
      <c r="D1" s="55"/>
      <c r="E1" s="55"/>
      <c r="F1" s="55"/>
      <c r="G1" s="55"/>
      <c r="H1" s="55"/>
    </row>
    <row r="2" spans="1:8" ht="15.75">
      <c r="A2" s="55" t="s">
        <v>1</v>
      </c>
      <c r="B2" s="55"/>
      <c r="C2" s="55"/>
      <c r="D2" s="55"/>
      <c r="E2" s="55"/>
      <c r="F2" s="55"/>
      <c r="G2" s="55"/>
      <c r="H2" s="55"/>
    </row>
    <row r="3" spans="1:8" ht="15.75">
      <c r="A3" s="55" t="s">
        <v>51</v>
      </c>
      <c r="B3" s="55"/>
      <c r="C3" s="55"/>
      <c r="D3" s="55"/>
      <c r="E3" s="55"/>
      <c r="F3" s="55"/>
      <c r="G3" s="55"/>
      <c r="H3" s="55"/>
    </row>
    <row r="4" spans="1:8" ht="15.75">
      <c r="A4" s="55" t="s">
        <v>442</v>
      </c>
      <c r="B4" s="55"/>
      <c r="C4" s="55"/>
      <c r="D4" s="55"/>
      <c r="E4" s="55"/>
      <c r="F4" s="55"/>
      <c r="G4" s="55"/>
      <c r="H4" s="55"/>
    </row>
    <row r="5" spans="1:8" ht="15.75">
      <c r="A5" s="55" t="s">
        <v>2</v>
      </c>
      <c r="B5" s="55"/>
      <c r="C5" s="55"/>
      <c r="D5" s="55"/>
      <c r="E5" s="55"/>
      <c r="F5" s="55"/>
      <c r="G5" s="55"/>
      <c r="H5" s="55"/>
    </row>
    <row r="6" spans="1:8" ht="12.75">
      <c r="A6" s="2"/>
      <c r="B6" s="2"/>
      <c r="C6" s="2"/>
      <c r="D6" s="2"/>
      <c r="E6" s="2"/>
      <c r="F6" s="2"/>
      <c r="G6" s="2"/>
      <c r="H6" s="2"/>
    </row>
    <row r="7" spans="1:8" ht="12.75">
      <c r="A7" s="3"/>
      <c r="B7" s="3"/>
      <c r="C7" s="3" t="s">
        <v>5</v>
      </c>
      <c r="D7" s="3" t="s">
        <v>5</v>
      </c>
      <c r="E7" s="3"/>
      <c r="F7" s="3"/>
      <c r="G7" s="3" t="s">
        <v>5</v>
      </c>
      <c r="H7" s="3" t="s">
        <v>5</v>
      </c>
    </row>
    <row r="8" spans="1:8" ht="12.75">
      <c r="A8" s="3"/>
      <c r="B8" s="3"/>
      <c r="C8" s="3" t="s">
        <v>6</v>
      </c>
      <c r="D8" s="3" t="s">
        <v>7</v>
      </c>
      <c r="E8" s="3"/>
      <c r="F8" s="3"/>
      <c r="G8" s="3" t="s">
        <v>6</v>
      </c>
      <c r="H8" s="3" t="s">
        <v>7</v>
      </c>
    </row>
    <row r="9" spans="1:8" ht="12.75">
      <c r="A9" s="3" t="s">
        <v>3</v>
      </c>
      <c r="B9" s="3" t="s">
        <v>4</v>
      </c>
      <c r="C9" s="3" t="s">
        <v>9</v>
      </c>
      <c r="D9" s="3" t="s">
        <v>9</v>
      </c>
      <c r="E9" s="3" t="s">
        <v>3</v>
      </c>
      <c r="F9" s="3" t="s">
        <v>8</v>
      </c>
      <c r="G9" s="3" t="s">
        <v>9</v>
      </c>
      <c r="H9" s="3" t="s">
        <v>9</v>
      </c>
    </row>
    <row r="11" spans="1:8" ht="12.75">
      <c r="A11" s="1"/>
      <c r="B11" s="1" t="s">
        <v>10</v>
      </c>
      <c r="C11" s="4"/>
      <c r="D11" s="4"/>
      <c r="E11" s="1"/>
      <c r="F11" s="1" t="s">
        <v>11</v>
      </c>
      <c r="G11" s="1"/>
      <c r="H11" s="1"/>
    </row>
    <row r="12" spans="3:4" ht="12.75">
      <c r="C12" s="5"/>
      <c r="D12" s="5"/>
    </row>
    <row r="13" spans="1:8" ht="12.75">
      <c r="A13">
        <v>11</v>
      </c>
      <c r="B13" t="s">
        <v>12</v>
      </c>
      <c r="C13" s="15">
        <v>21255885</v>
      </c>
      <c r="D13" s="15">
        <v>10322949</v>
      </c>
      <c r="E13" s="15">
        <v>21</v>
      </c>
      <c r="F13" s="15" t="s">
        <v>22</v>
      </c>
      <c r="G13" s="15"/>
      <c r="H13" s="15">
        <v>0</v>
      </c>
    </row>
    <row r="14" spans="1:9" ht="12.75">
      <c r="A14">
        <v>12</v>
      </c>
      <c r="B14" t="s">
        <v>13</v>
      </c>
      <c r="C14" s="15">
        <v>24980</v>
      </c>
      <c r="D14" s="15">
        <v>706525</v>
      </c>
      <c r="E14" s="15">
        <v>22</v>
      </c>
      <c r="F14" s="15" t="s">
        <v>23</v>
      </c>
      <c r="G14" s="15"/>
      <c r="H14" s="15">
        <v>0</v>
      </c>
      <c r="I14" t="s">
        <v>49</v>
      </c>
    </row>
    <row r="15" spans="1:8" ht="12.75">
      <c r="A15">
        <v>13</v>
      </c>
      <c r="B15" t="s">
        <v>14</v>
      </c>
      <c r="C15" s="15">
        <v>4001090</v>
      </c>
      <c r="D15" s="15">
        <v>3383989</v>
      </c>
      <c r="E15" s="15">
        <v>23</v>
      </c>
      <c r="F15" s="15" t="s">
        <v>24</v>
      </c>
      <c r="G15" s="15"/>
      <c r="H15" s="15"/>
    </row>
    <row r="16" spans="1:8" ht="12.75">
      <c r="A16">
        <v>14</v>
      </c>
      <c r="B16" t="s">
        <v>15</v>
      </c>
      <c r="C16" s="15">
        <v>13893769</v>
      </c>
      <c r="D16" s="15">
        <v>8245556</v>
      </c>
      <c r="E16" s="15">
        <v>24</v>
      </c>
      <c r="F16" s="15" t="s">
        <v>25</v>
      </c>
      <c r="G16" s="15">
        <v>2502241</v>
      </c>
      <c r="H16" s="15">
        <v>1889700</v>
      </c>
    </row>
    <row r="17" spans="1:8" ht="12.75">
      <c r="A17">
        <v>15</v>
      </c>
      <c r="B17" t="s">
        <v>16</v>
      </c>
      <c r="C17" s="15">
        <v>0</v>
      </c>
      <c r="D17" s="15">
        <v>766</v>
      </c>
      <c r="E17" s="15">
        <v>25</v>
      </c>
      <c r="F17" s="15" t="s">
        <v>26</v>
      </c>
      <c r="G17" s="15">
        <v>9012108</v>
      </c>
      <c r="H17" s="15">
        <v>10457099</v>
      </c>
    </row>
    <row r="18" spans="1:8" ht="12.75">
      <c r="A18">
        <v>19</v>
      </c>
      <c r="B18" t="s">
        <v>17</v>
      </c>
      <c r="C18" s="15">
        <v>81750103</v>
      </c>
      <c r="D18" s="15">
        <v>18342457</v>
      </c>
      <c r="E18" s="15">
        <v>26</v>
      </c>
      <c r="F18" s="15" t="s">
        <v>27</v>
      </c>
      <c r="G18" s="15"/>
      <c r="H18" s="15"/>
    </row>
    <row r="19" spans="3:8" ht="12.75">
      <c r="C19" s="15"/>
      <c r="D19" s="15"/>
      <c r="E19" s="15">
        <v>27</v>
      </c>
      <c r="F19" s="15" t="s">
        <v>28</v>
      </c>
      <c r="G19" s="15">
        <v>1284525</v>
      </c>
      <c r="H19" s="15">
        <v>529972</v>
      </c>
    </row>
    <row r="20" spans="3:8" ht="12.75">
      <c r="C20" s="15"/>
      <c r="D20" s="15"/>
      <c r="E20" s="15">
        <v>29</v>
      </c>
      <c r="F20" s="15" t="s">
        <v>29</v>
      </c>
      <c r="G20" s="15">
        <v>171269</v>
      </c>
      <c r="H20" s="15">
        <v>284406</v>
      </c>
    </row>
    <row r="21" spans="3:8" ht="12.75">
      <c r="C21" s="15"/>
      <c r="D21" s="15"/>
      <c r="E21" s="15"/>
      <c r="F21" s="15"/>
      <c r="G21" s="15"/>
      <c r="H21" s="15"/>
    </row>
    <row r="22" spans="3:8" ht="12.75">
      <c r="C22" s="15">
        <f>SUM(C13:C18)</f>
        <v>120925827</v>
      </c>
      <c r="D22" s="44">
        <f>SUM(D13:D18)</f>
        <v>41002242</v>
      </c>
      <c r="E22" s="15"/>
      <c r="F22" s="15"/>
      <c r="G22" s="44">
        <f>SUM(G13:G20)</f>
        <v>12970143</v>
      </c>
      <c r="H22" s="44">
        <f>SUM(H13:H20)</f>
        <v>13161177</v>
      </c>
    </row>
    <row r="23" spans="3:8" ht="12.75">
      <c r="C23" s="15"/>
      <c r="D23" s="15"/>
      <c r="E23" s="15"/>
      <c r="F23" s="15"/>
      <c r="G23" s="15"/>
      <c r="H23" s="15"/>
    </row>
    <row r="24" spans="1:9" ht="12.75">
      <c r="A24" s="1"/>
      <c r="B24" s="1" t="s">
        <v>34</v>
      </c>
      <c r="C24" s="47"/>
      <c r="D24" s="47"/>
      <c r="E24" s="47"/>
      <c r="F24" s="47" t="s">
        <v>30</v>
      </c>
      <c r="G24" s="47"/>
      <c r="H24" s="47"/>
      <c r="I24" s="5" t="s">
        <v>49</v>
      </c>
    </row>
    <row r="25" spans="3:8" ht="12.75">
      <c r="C25" s="15"/>
      <c r="D25" s="15"/>
      <c r="E25" s="15"/>
      <c r="F25" s="15"/>
      <c r="G25" s="15"/>
      <c r="H25" s="15"/>
    </row>
    <row r="26" spans="1:8" ht="12.75">
      <c r="A26">
        <v>12</v>
      </c>
      <c r="B26" t="s">
        <v>13</v>
      </c>
      <c r="C26" s="15">
        <v>38339967</v>
      </c>
      <c r="D26" s="15">
        <v>36962099</v>
      </c>
      <c r="E26" s="15">
        <v>22</v>
      </c>
      <c r="F26" s="15" t="s">
        <v>31</v>
      </c>
      <c r="G26" s="15">
        <v>15217201</v>
      </c>
      <c r="H26" s="15">
        <v>18196521</v>
      </c>
    </row>
    <row r="27" spans="1:8" ht="12.75">
      <c r="A27">
        <v>13</v>
      </c>
      <c r="B27" t="s">
        <v>14</v>
      </c>
      <c r="C27" s="15">
        <v>23578818</v>
      </c>
      <c r="D27" s="15">
        <v>7253037</v>
      </c>
      <c r="E27" s="15">
        <v>23</v>
      </c>
      <c r="F27" s="15" t="s">
        <v>24</v>
      </c>
      <c r="G27" s="15"/>
      <c r="H27" s="15"/>
    </row>
    <row r="28" spans="1:8" ht="12.75">
      <c r="A28">
        <v>14</v>
      </c>
      <c r="B28" t="s">
        <v>15</v>
      </c>
      <c r="C28" s="15">
        <v>121168</v>
      </c>
      <c r="D28" s="15">
        <v>57625018</v>
      </c>
      <c r="E28" s="15">
        <v>24</v>
      </c>
      <c r="F28" s="15" t="s">
        <v>25</v>
      </c>
      <c r="G28" s="15">
        <v>14458818</v>
      </c>
      <c r="H28" s="15">
        <v>12676518</v>
      </c>
    </row>
    <row r="29" spans="1:8" ht="12.75">
      <c r="A29">
        <v>16</v>
      </c>
      <c r="B29" t="s">
        <v>18</v>
      </c>
      <c r="C29" s="15">
        <v>23100921</v>
      </c>
      <c r="D29" s="15">
        <v>23344098</v>
      </c>
      <c r="E29" s="15">
        <v>25</v>
      </c>
      <c r="F29" s="15" t="s">
        <v>26</v>
      </c>
      <c r="G29" s="15">
        <v>23452</v>
      </c>
      <c r="H29" s="15">
        <v>23452</v>
      </c>
    </row>
    <row r="30" spans="1:8" ht="12.75">
      <c r="A30">
        <v>17</v>
      </c>
      <c r="B30" t="s">
        <v>19</v>
      </c>
      <c r="C30" s="15">
        <v>28214887</v>
      </c>
      <c r="D30" s="15">
        <v>25622034</v>
      </c>
      <c r="E30" s="15">
        <v>26</v>
      </c>
      <c r="F30" s="15" t="s">
        <v>32</v>
      </c>
      <c r="G30" s="15" t="s">
        <v>49</v>
      </c>
      <c r="H30" s="15" t="s">
        <v>49</v>
      </c>
    </row>
    <row r="31" spans="1:8" ht="12.75">
      <c r="A31">
        <v>18</v>
      </c>
      <c r="B31" t="s">
        <v>335</v>
      </c>
      <c r="C31" s="15">
        <v>0</v>
      </c>
      <c r="D31" s="15"/>
      <c r="E31" s="15">
        <v>27</v>
      </c>
      <c r="F31" s="15" t="s">
        <v>28</v>
      </c>
      <c r="G31" s="15">
        <v>48702928</v>
      </c>
      <c r="H31" s="15">
        <v>44077975</v>
      </c>
    </row>
    <row r="32" spans="1:8" ht="12.75">
      <c r="A32">
        <v>19</v>
      </c>
      <c r="B32" t="s">
        <v>21</v>
      </c>
      <c r="C32" s="15">
        <v>59249047</v>
      </c>
      <c r="D32" s="15">
        <v>49238884</v>
      </c>
      <c r="E32" s="15">
        <v>29</v>
      </c>
      <c r="F32" s="15" t="s">
        <v>33</v>
      </c>
      <c r="G32" s="15" t="s">
        <v>49</v>
      </c>
      <c r="H32" s="15" t="s">
        <v>49</v>
      </c>
    </row>
    <row r="33" spans="3:8" ht="12.75">
      <c r="C33" s="15"/>
      <c r="D33" s="15"/>
      <c r="E33" s="15"/>
      <c r="F33" s="15"/>
      <c r="G33" s="15"/>
      <c r="H33" s="15"/>
    </row>
    <row r="34" spans="3:8" ht="12.75">
      <c r="C34" s="44">
        <f>SUM(C26:C33)</f>
        <v>172604808</v>
      </c>
      <c r="D34" s="44">
        <f>SUM(D26:D33)</f>
        <v>200045170</v>
      </c>
      <c r="E34" s="15"/>
      <c r="F34" s="15"/>
      <c r="G34" s="44">
        <f>SUM(G26:G33)</f>
        <v>78402399</v>
      </c>
      <c r="H34" s="44">
        <f>SUM(H26:H33)</f>
        <v>74974466</v>
      </c>
    </row>
    <row r="35" spans="3:8" ht="12.75">
      <c r="C35" s="48"/>
      <c r="D35" s="48"/>
      <c r="E35" s="15"/>
      <c r="F35" s="15"/>
      <c r="G35" s="48" t="s">
        <v>49</v>
      </c>
      <c r="H35" s="48"/>
    </row>
    <row r="36" spans="3:8" ht="12.75">
      <c r="C36" s="48"/>
      <c r="D36" s="48"/>
      <c r="E36" s="15">
        <v>3</v>
      </c>
      <c r="F36" s="15" t="s">
        <v>158</v>
      </c>
      <c r="G36" s="15"/>
      <c r="H36" s="15"/>
    </row>
    <row r="37" spans="3:8" ht="12.75">
      <c r="C37" s="48"/>
      <c r="D37" s="48"/>
      <c r="E37" s="15">
        <v>31</v>
      </c>
      <c r="F37" s="15" t="s">
        <v>159</v>
      </c>
      <c r="G37">
        <v>202157983</v>
      </c>
      <c r="H37" s="48">
        <v>152911769</v>
      </c>
    </row>
    <row r="38" spans="3:8" ht="12.75">
      <c r="C38" s="48"/>
      <c r="D38" s="48"/>
      <c r="E38" s="15">
        <v>32</v>
      </c>
      <c r="F38" s="15" t="s">
        <v>160</v>
      </c>
      <c r="G38" s="48"/>
      <c r="H38" s="48">
        <v>0</v>
      </c>
    </row>
    <row r="39" spans="3:8" ht="12.75">
      <c r="C39" s="48"/>
      <c r="D39" s="48"/>
      <c r="E39" s="15"/>
      <c r="F39" s="15"/>
      <c r="G39" s="44">
        <f>SUM(G37:G38)</f>
        <v>202157983</v>
      </c>
      <c r="H39" s="44">
        <f>SUM(H37:H38)</f>
        <v>152911769</v>
      </c>
    </row>
    <row r="40" spans="3:8" ht="12.75">
      <c r="C40" s="15"/>
      <c r="D40" s="15"/>
      <c r="E40" s="15"/>
      <c r="F40" s="15"/>
      <c r="G40" s="15"/>
      <c r="H40" s="15"/>
    </row>
    <row r="41" spans="1:9" ht="13.5" thickBot="1">
      <c r="A41" s="1"/>
      <c r="B41" s="1" t="s">
        <v>35</v>
      </c>
      <c r="C41" s="45">
        <f>+C34+C22</f>
        <v>293530635</v>
      </c>
      <c r="D41" s="45">
        <f>+D34+D22</f>
        <v>241047412</v>
      </c>
      <c r="E41" s="47"/>
      <c r="F41" s="47" t="s">
        <v>36</v>
      </c>
      <c r="G41" s="45">
        <f>+G39+G34+G22</f>
        <v>293530525</v>
      </c>
      <c r="H41" s="45">
        <f>+H39+H34+H22</f>
        <v>241047412</v>
      </c>
      <c r="I41" s="5" t="s">
        <v>49</v>
      </c>
    </row>
    <row r="42" spans="1:8" ht="13.5" thickTop="1">
      <c r="A42" s="1"/>
      <c r="B42" s="1"/>
      <c r="C42" s="47"/>
      <c r="D42" s="47"/>
      <c r="E42" s="47"/>
      <c r="F42" s="47"/>
      <c r="G42" s="47"/>
      <c r="H42" s="47"/>
    </row>
    <row r="43" spans="1:8" ht="12.75">
      <c r="A43" s="1"/>
      <c r="B43" s="1" t="s">
        <v>37</v>
      </c>
      <c r="C43" s="47"/>
      <c r="D43" s="47"/>
      <c r="E43" s="47"/>
      <c r="F43" s="47" t="s">
        <v>38</v>
      </c>
      <c r="G43" s="47"/>
      <c r="H43" s="47"/>
    </row>
    <row r="44" spans="3:8" ht="12.75">
      <c r="C44" s="15"/>
      <c r="D44" s="15"/>
      <c r="E44" s="15"/>
      <c r="F44" s="15"/>
      <c r="G44" s="15"/>
      <c r="H44" s="15"/>
    </row>
    <row r="45" spans="1:8" ht="12.75">
      <c r="A45">
        <v>81</v>
      </c>
      <c r="B45" t="s">
        <v>39</v>
      </c>
      <c r="C45" s="15">
        <v>190371</v>
      </c>
      <c r="D45" s="15">
        <v>140000</v>
      </c>
      <c r="E45" s="15">
        <v>91</v>
      </c>
      <c r="F45" s="15" t="s">
        <v>44</v>
      </c>
      <c r="G45" s="15">
        <v>5835111</v>
      </c>
      <c r="H45" s="15">
        <v>5345226</v>
      </c>
    </row>
    <row r="46" spans="1:8" ht="12.75">
      <c r="A46">
        <v>82</v>
      </c>
      <c r="B46" t="s">
        <v>40</v>
      </c>
      <c r="C46" s="15">
        <v>0</v>
      </c>
      <c r="D46" s="15">
        <v>0</v>
      </c>
      <c r="E46" s="15">
        <v>92</v>
      </c>
      <c r="F46" s="15" t="s">
        <v>45</v>
      </c>
      <c r="G46" s="15">
        <v>0</v>
      </c>
      <c r="H46" s="15">
        <v>0</v>
      </c>
    </row>
    <row r="47" spans="1:8" ht="12.75">
      <c r="A47">
        <v>83</v>
      </c>
      <c r="B47" t="s">
        <v>41</v>
      </c>
      <c r="C47" s="15">
        <v>5783176</v>
      </c>
      <c r="D47" s="15">
        <v>5707816</v>
      </c>
      <c r="E47" s="15">
        <v>93</v>
      </c>
      <c r="F47" s="15" t="s">
        <v>336</v>
      </c>
      <c r="G47" s="15">
        <v>339069</v>
      </c>
      <c r="H47" s="15">
        <v>463813</v>
      </c>
    </row>
    <row r="48" spans="1:8" ht="12.75">
      <c r="A48">
        <v>84</v>
      </c>
      <c r="B48" t="s">
        <v>42</v>
      </c>
      <c r="C48" s="15">
        <v>0</v>
      </c>
      <c r="D48" s="15">
        <v>0</v>
      </c>
      <c r="E48" s="15">
        <v>94</v>
      </c>
      <c r="F48" s="15" t="s">
        <v>47</v>
      </c>
      <c r="G48" s="15">
        <v>0</v>
      </c>
      <c r="H48" s="15">
        <v>0</v>
      </c>
    </row>
    <row r="49" spans="1:8" ht="12.75">
      <c r="A49">
        <v>89</v>
      </c>
      <c r="B49" t="s">
        <v>43</v>
      </c>
      <c r="C49" s="15">
        <v>-5973547</v>
      </c>
      <c r="D49" s="15">
        <v>-5847816</v>
      </c>
      <c r="E49" s="15">
        <v>99</v>
      </c>
      <c r="F49" s="15" t="s">
        <v>48</v>
      </c>
      <c r="G49" s="15">
        <v>-6174180</v>
      </c>
      <c r="H49" s="15">
        <v>-5809039</v>
      </c>
    </row>
    <row r="50" spans="3:8" ht="12.75">
      <c r="C50" s="5"/>
      <c r="D50" s="5">
        <v>0</v>
      </c>
      <c r="G50" s="46"/>
      <c r="H50" s="5" t="s">
        <v>49</v>
      </c>
    </row>
    <row r="51" spans="3:8" ht="12.75">
      <c r="C51" s="5"/>
      <c r="D51" s="5"/>
      <c r="G51" s="46"/>
      <c r="H51" s="5"/>
    </row>
    <row r="52" spans="3:8" ht="12.75">
      <c r="C52" s="5"/>
      <c r="D52" s="5"/>
      <c r="G52" s="5"/>
      <c r="H52" s="5"/>
    </row>
    <row r="53" spans="3:8" ht="12.75">
      <c r="C53" s="5"/>
      <c r="D53" s="5"/>
      <c r="G53" s="5"/>
      <c r="H53" s="5"/>
    </row>
    <row r="54" spans="3:8" ht="12.75">
      <c r="C54" s="5"/>
      <c r="D54" s="5"/>
      <c r="G54" s="5"/>
      <c r="H54" s="5"/>
    </row>
    <row r="55" spans="3:4" ht="12.75">
      <c r="C55" s="5"/>
      <c r="D55" s="5"/>
    </row>
    <row r="56" ht="12.75">
      <c r="H56" s="5"/>
    </row>
    <row r="58" spans="1:6" ht="15">
      <c r="A58" s="1" t="s">
        <v>49</v>
      </c>
      <c r="B58" s="13" t="s">
        <v>434</v>
      </c>
      <c r="C58" s="12"/>
      <c r="E58" s="13"/>
      <c r="F58" s="13" t="s">
        <v>436</v>
      </c>
    </row>
    <row r="59" spans="2:6" s="19" customFormat="1" ht="12">
      <c r="B59" s="20" t="s">
        <v>435</v>
      </c>
      <c r="C59" s="21"/>
      <c r="E59" s="20"/>
      <c r="F59" s="20" t="s">
        <v>438</v>
      </c>
    </row>
    <row r="60" spans="3:6" ht="12.75">
      <c r="C60" s="14"/>
      <c r="E60" s="15"/>
      <c r="F60" s="15"/>
    </row>
    <row r="61" spans="3:6" ht="12.75">
      <c r="C61" s="14"/>
      <c r="E61" s="15"/>
      <c r="F61" s="15"/>
    </row>
    <row r="62" spans="3:6" ht="12.75">
      <c r="C62" s="14"/>
      <c r="E62" s="15"/>
      <c r="F62" s="15"/>
    </row>
    <row r="63" spans="3:6" ht="12.75">
      <c r="C63" s="14"/>
      <c r="E63" s="15"/>
      <c r="F63" s="15"/>
    </row>
    <row r="64" spans="3:6" ht="12.75">
      <c r="C64" s="14"/>
      <c r="E64" s="15"/>
      <c r="F64" s="15"/>
    </row>
    <row r="65" spans="3:6" ht="12.75">
      <c r="C65" s="14"/>
      <c r="E65" s="15"/>
      <c r="F65" s="15"/>
    </row>
    <row r="66" spans="3:6" ht="12.75">
      <c r="C66" s="14"/>
      <c r="E66" s="15"/>
      <c r="F66" s="15"/>
    </row>
    <row r="68" spans="2:7" ht="15.75">
      <c r="B68" s="16" t="s">
        <v>366</v>
      </c>
      <c r="C68" s="17"/>
      <c r="E68" s="18"/>
      <c r="F68" s="18" t="s">
        <v>379</v>
      </c>
      <c r="G68" s="19"/>
    </row>
    <row r="69" spans="2:7" ht="12.75">
      <c r="B69" t="s">
        <v>368</v>
      </c>
      <c r="C69" s="21"/>
      <c r="D69" s="19"/>
      <c r="E69" s="20"/>
      <c r="F69" s="20" t="s">
        <v>362</v>
      </c>
      <c r="G69" s="19"/>
    </row>
    <row r="70" spans="2:7" ht="12.75">
      <c r="B70" s="22" t="s">
        <v>49</v>
      </c>
      <c r="C70" s="21"/>
      <c r="D70" s="19"/>
      <c r="E70" s="20"/>
      <c r="F70" s="20" t="s">
        <v>393</v>
      </c>
      <c r="G70" s="19"/>
    </row>
    <row r="71" spans="2:6" ht="12.75">
      <c r="B71" s="19"/>
      <c r="C71" s="21"/>
      <c r="D71" s="19"/>
      <c r="E71" s="20"/>
      <c r="F71" s="20" t="s">
        <v>49</v>
      </c>
    </row>
    <row r="72" s="19" customFormat="1" ht="12"/>
    <row r="73" s="19" customFormat="1" ht="12"/>
    <row r="74" s="19" customFormat="1" ht="12"/>
  </sheetData>
  <sheetProtection/>
  <mergeCells count="5">
    <mergeCell ref="A1:H1"/>
    <mergeCell ref="A2:H2"/>
    <mergeCell ref="A4:H4"/>
    <mergeCell ref="A5:H5"/>
    <mergeCell ref="A3:H3"/>
  </mergeCells>
  <printOptions horizontalCentered="1" verticalCentered="1"/>
  <pageMargins left="0.75" right="0.75" top="1" bottom="1" header="0" footer="0"/>
  <pageSetup horizontalDpi="600" verticalDpi="6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6"/>
  <sheetViews>
    <sheetView zoomScale="75" zoomScaleNormal="75" zoomScalePageLayoutView="0" workbookViewId="0" topLeftCell="C157">
      <selection activeCell="I171" sqref="I171"/>
    </sheetView>
  </sheetViews>
  <sheetFormatPr defaultColWidth="11.421875" defaultRowHeight="12.75"/>
  <cols>
    <col min="1" max="1" width="8.140625" style="26" customWidth="1"/>
    <col min="2" max="2" width="42.8515625" style="26" customWidth="1"/>
    <col min="3" max="3" width="24.140625" style="37" customWidth="1"/>
    <col min="4" max="4" width="24.140625" style="26" customWidth="1"/>
    <col min="5" max="5" width="8.28125" style="26" customWidth="1"/>
    <col min="6" max="6" width="32.421875" style="26" customWidth="1"/>
    <col min="7" max="7" width="22.28125" style="37" customWidth="1"/>
    <col min="8" max="8" width="20.28125" style="26" customWidth="1"/>
    <col min="9" max="9" width="16.8515625" style="26" customWidth="1"/>
    <col min="10" max="16384" width="11.421875" style="26" customWidth="1"/>
  </cols>
  <sheetData>
    <row r="1" spans="1:8" ht="15.75">
      <c r="A1" s="56" t="s">
        <v>50</v>
      </c>
      <c r="B1" s="56"/>
      <c r="C1" s="56"/>
      <c r="D1" s="56"/>
      <c r="E1" s="56"/>
      <c r="F1" s="56"/>
      <c r="G1" s="56"/>
      <c r="H1" s="56"/>
    </row>
    <row r="2" spans="1:8" ht="15.75">
      <c r="A2" s="56" t="s">
        <v>52</v>
      </c>
      <c r="B2" s="56"/>
      <c r="C2" s="56"/>
      <c r="D2" s="56"/>
      <c r="E2" s="56"/>
      <c r="F2" s="56"/>
      <c r="G2" s="56"/>
      <c r="H2" s="56"/>
    </row>
    <row r="3" spans="1:8" ht="15.75">
      <c r="A3" s="56" t="s">
        <v>51</v>
      </c>
      <c r="B3" s="56"/>
      <c r="C3" s="56"/>
      <c r="D3" s="56"/>
      <c r="E3" s="56"/>
      <c r="F3" s="56"/>
      <c r="G3" s="56"/>
      <c r="H3" s="56"/>
    </row>
    <row r="4" spans="1:8" ht="15.75">
      <c r="A4" s="56" t="s">
        <v>443</v>
      </c>
      <c r="B4" s="56"/>
      <c r="C4" s="56"/>
      <c r="D4" s="56"/>
      <c r="E4" s="56"/>
      <c r="F4" s="56"/>
      <c r="G4" s="56"/>
      <c r="H4" s="56"/>
    </row>
    <row r="5" spans="1:8" ht="15.75">
      <c r="A5" s="56" t="s">
        <v>2</v>
      </c>
      <c r="B5" s="56"/>
      <c r="C5" s="56"/>
      <c r="D5" s="56"/>
      <c r="E5" s="56"/>
      <c r="F5" s="56"/>
      <c r="G5" s="56"/>
      <c r="H5" s="56"/>
    </row>
    <row r="6" spans="1:8" ht="15.75">
      <c r="A6" s="25"/>
      <c r="B6" s="25"/>
      <c r="C6" s="35" t="s">
        <v>5</v>
      </c>
      <c r="D6" s="25" t="s">
        <v>5</v>
      </c>
      <c r="E6" s="25"/>
      <c r="F6" s="25"/>
      <c r="G6" s="35" t="s">
        <v>5</v>
      </c>
      <c r="H6" s="25" t="s">
        <v>5</v>
      </c>
    </row>
    <row r="7" spans="1:8" ht="15.75">
      <c r="A7" s="25"/>
      <c r="B7" s="25"/>
      <c r="C7" s="35" t="s">
        <v>6</v>
      </c>
      <c r="D7" s="25" t="s">
        <v>7</v>
      </c>
      <c r="E7" s="25"/>
      <c r="F7" s="25"/>
      <c r="G7" s="35" t="s">
        <v>6</v>
      </c>
      <c r="H7" s="25" t="s">
        <v>7</v>
      </c>
    </row>
    <row r="8" spans="1:8" ht="15.75">
      <c r="A8" s="25" t="s">
        <v>3</v>
      </c>
      <c r="B8" s="25" t="s">
        <v>4</v>
      </c>
      <c r="D8" s="25" t="s">
        <v>9</v>
      </c>
      <c r="E8" s="25" t="s">
        <v>3</v>
      </c>
      <c r="F8" s="25" t="s">
        <v>8</v>
      </c>
      <c r="G8" s="35" t="s">
        <v>9</v>
      </c>
      <c r="H8" s="25" t="s">
        <v>9</v>
      </c>
    </row>
    <row r="9" spans="1:8" ht="15.75">
      <c r="A9" s="25"/>
      <c r="B9" s="25"/>
      <c r="D9" s="25"/>
      <c r="E9" s="25"/>
      <c r="F9" s="25"/>
      <c r="G9" s="35"/>
      <c r="H9" s="25"/>
    </row>
    <row r="10" spans="1:8" ht="15.75">
      <c r="A10" s="16"/>
      <c r="B10" s="16" t="s">
        <v>10</v>
      </c>
      <c r="C10" s="35">
        <f>SUM(C12+C20+C31+C37+C57+C68)</f>
        <v>120925827</v>
      </c>
      <c r="D10" s="35">
        <f>SUM(D12+D20+D31+D37+D57+D68)</f>
        <v>41002242</v>
      </c>
      <c r="E10" s="16"/>
      <c r="F10" s="16" t="s">
        <v>11</v>
      </c>
      <c r="G10" s="36">
        <f>+G12+G20+G31+G37+G57+G68+G77+G86</f>
        <v>12970143</v>
      </c>
      <c r="H10" s="36">
        <f>+H12+H20+H31+H37+H57+H68+H77+H86</f>
        <v>13161177</v>
      </c>
    </row>
    <row r="11" ht="15">
      <c r="D11" s="28"/>
    </row>
    <row r="12" spans="1:8" ht="15">
      <c r="A12" s="26">
        <v>11</v>
      </c>
      <c r="B12" s="26" t="s">
        <v>12</v>
      </c>
      <c r="C12" s="29">
        <f>SUM(C13:C18)</f>
        <v>21255885</v>
      </c>
      <c r="D12" s="29">
        <f>SUM(D13:D18)</f>
        <v>10322949</v>
      </c>
      <c r="E12" s="26">
        <v>21</v>
      </c>
      <c r="F12" s="26" t="s">
        <v>22</v>
      </c>
      <c r="G12" s="29">
        <f>SUM(G13:G15)</f>
        <v>0</v>
      </c>
      <c r="H12" s="29">
        <f>SUM(H13:H15)</f>
        <v>0</v>
      </c>
    </row>
    <row r="13" spans="1:8" ht="15">
      <c r="A13" s="26">
        <v>1105</v>
      </c>
      <c r="B13" s="26" t="s">
        <v>53</v>
      </c>
      <c r="C13" s="37">
        <v>80763</v>
      </c>
      <c r="D13" s="37">
        <v>1</v>
      </c>
      <c r="E13" s="26">
        <v>2105</v>
      </c>
      <c r="F13" s="26" t="s">
        <v>96</v>
      </c>
      <c r="G13" s="37">
        <v>0</v>
      </c>
      <c r="H13" s="28">
        <v>0</v>
      </c>
    </row>
    <row r="14" spans="1:8" ht="15">
      <c r="A14" s="26">
        <v>1110</v>
      </c>
      <c r="B14" s="26" t="s">
        <v>54</v>
      </c>
      <c r="C14" s="37">
        <v>21132085</v>
      </c>
      <c r="D14" s="37">
        <v>10322948</v>
      </c>
      <c r="E14" s="26">
        <v>2110</v>
      </c>
      <c r="F14" s="26" t="s">
        <v>97</v>
      </c>
      <c r="G14" s="37">
        <v>0</v>
      </c>
      <c r="H14" s="28">
        <v>0</v>
      </c>
    </row>
    <row r="15" spans="1:8" ht="15">
      <c r="A15" s="26">
        <v>1115</v>
      </c>
      <c r="B15" s="26" t="s">
        <v>55</v>
      </c>
      <c r="C15" s="37">
        <v>0</v>
      </c>
      <c r="D15" s="37">
        <v>0</v>
      </c>
      <c r="E15" s="26">
        <v>2115</v>
      </c>
      <c r="F15" s="26" t="s">
        <v>98</v>
      </c>
      <c r="G15" s="37">
        <v>0</v>
      </c>
      <c r="H15" s="28">
        <v>0</v>
      </c>
    </row>
    <row r="16" spans="1:8" ht="15">
      <c r="A16" s="26">
        <v>1120</v>
      </c>
      <c r="B16" s="26" t="s">
        <v>56</v>
      </c>
      <c r="C16" s="37">
        <v>43037</v>
      </c>
      <c r="D16" s="37">
        <v>0</v>
      </c>
      <c r="H16" s="28"/>
    </row>
    <row r="17" spans="1:8" ht="15">
      <c r="A17" s="26">
        <v>1125</v>
      </c>
      <c r="B17" s="26" t="s">
        <v>57</v>
      </c>
      <c r="C17" s="37">
        <v>0</v>
      </c>
      <c r="D17" s="37">
        <v>0</v>
      </c>
      <c r="H17" s="28"/>
    </row>
    <row r="18" spans="1:8" ht="15">
      <c r="A18" s="26">
        <v>1130</v>
      </c>
      <c r="B18" s="26" t="s">
        <v>300</v>
      </c>
      <c r="C18" s="37">
        <v>0</v>
      </c>
      <c r="D18" s="37">
        <v>0</v>
      </c>
      <c r="H18" s="28"/>
    </row>
    <row r="19" spans="4:8" ht="15">
      <c r="D19" s="28"/>
      <c r="H19" s="28"/>
    </row>
    <row r="20" spans="1:8" ht="15">
      <c r="A20" s="26">
        <v>12</v>
      </c>
      <c r="B20" s="26" t="s">
        <v>13</v>
      </c>
      <c r="C20" s="29">
        <f>SUM(C21:C28)</f>
        <v>24980</v>
      </c>
      <c r="D20" s="29">
        <f>SUM(D21:D28)</f>
        <v>706525</v>
      </c>
      <c r="E20" s="26">
        <v>22</v>
      </c>
      <c r="F20" s="26" t="s">
        <v>23</v>
      </c>
      <c r="G20" s="29">
        <f>SUM(G23:G30)</f>
        <v>0</v>
      </c>
      <c r="H20" s="29">
        <f>SUM(H23:H30)</f>
        <v>0</v>
      </c>
    </row>
    <row r="21" spans="1:8" ht="15">
      <c r="A21" s="26">
        <v>1201</v>
      </c>
      <c r="B21" s="26" t="s">
        <v>301</v>
      </c>
      <c r="C21" s="37">
        <v>946</v>
      </c>
      <c r="D21" s="37">
        <v>0</v>
      </c>
      <c r="H21" s="30"/>
    </row>
    <row r="22" spans="1:8" ht="15">
      <c r="A22" s="26">
        <v>1202</v>
      </c>
      <c r="B22" s="26" t="s">
        <v>302</v>
      </c>
      <c r="C22" s="37">
        <v>8</v>
      </c>
      <c r="D22" s="37">
        <v>8</v>
      </c>
      <c r="H22" s="30"/>
    </row>
    <row r="23" spans="1:8" ht="15">
      <c r="A23" s="26">
        <v>1207</v>
      </c>
      <c r="B23" s="26" t="s">
        <v>356</v>
      </c>
      <c r="C23" s="37">
        <v>0</v>
      </c>
      <c r="D23" s="37">
        <v>0</v>
      </c>
      <c r="E23" s="26">
        <v>2202</v>
      </c>
      <c r="F23" s="26" t="s">
        <v>99</v>
      </c>
      <c r="G23" s="37">
        <v>0</v>
      </c>
      <c r="H23" s="28">
        <v>0</v>
      </c>
    </row>
    <row r="24" spans="1:8" ht="15">
      <c r="A24" s="26">
        <v>1216</v>
      </c>
      <c r="B24" s="26" t="s">
        <v>433</v>
      </c>
      <c r="C24" s="37">
        <v>24026</v>
      </c>
      <c r="D24" s="37">
        <v>706517</v>
      </c>
      <c r="H24" s="28"/>
    </row>
    <row r="25" spans="1:8" ht="15">
      <c r="A25" s="26">
        <v>1210</v>
      </c>
      <c r="B25" s="26" t="s">
        <v>58</v>
      </c>
      <c r="C25" s="37">
        <v>0</v>
      </c>
      <c r="D25" s="37">
        <v>0</v>
      </c>
      <c r="E25" s="26">
        <v>2203</v>
      </c>
      <c r="F25" s="26" t="s">
        <v>357</v>
      </c>
      <c r="G25" s="37">
        <v>0</v>
      </c>
      <c r="H25" s="37">
        <v>0</v>
      </c>
    </row>
    <row r="26" spans="1:8" ht="15">
      <c r="A26" s="26">
        <v>1215</v>
      </c>
      <c r="B26" s="26" t="s">
        <v>59</v>
      </c>
      <c r="C26" s="37">
        <v>0</v>
      </c>
      <c r="D26" s="37">
        <v>0</v>
      </c>
      <c r="E26" s="26">
        <v>2207</v>
      </c>
      <c r="F26" s="26" t="s">
        <v>348</v>
      </c>
      <c r="G26" s="37">
        <v>0</v>
      </c>
      <c r="H26" s="37">
        <v>0</v>
      </c>
    </row>
    <row r="27" spans="4:8" ht="15">
      <c r="D27" s="37"/>
      <c r="E27" s="26">
        <v>2208</v>
      </c>
      <c r="F27" s="26" t="s">
        <v>407</v>
      </c>
      <c r="G27" s="37">
        <v>0</v>
      </c>
      <c r="H27" s="37">
        <v>0</v>
      </c>
    </row>
    <row r="28" spans="1:8" ht="15">
      <c r="A28" s="26">
        <v>1280</v>
      </c>
      <c r="B28" s="26" t="s">
        <v>64</v>
      </c>
      <c r="C28" s="37">
        <v>0</v>
      </c>
      <c r="D28" s="37">
        <v>0</v>
      </c>
      <c r="E28" s="26">
        <v>2262</v>
      </c>
      <c r="F28" s="26" t="s">
        <v>358</v>
      </c>
      <c r="G28" s="37">
        <v>0</v>
      </c>
      <c r="H28" s="37">
        <v>0</v>
      </c>
    </row>
    <row r="29" spans="4:8" ht="15">
      <c r="D29" s="37"/>
      <c r="E29" s="26">
        <v>2268</v>
      </c>
      <c r="F29" s="26" t="s">
        <v>369</v>
      </c>
      <c r="G29" s="37">
        <v>0</v>
      </c>
      <c r="H29" s="37">
        <v>0</v>
      </c>
    </row>
    <row r="30" spans="4:8" ht="15">
      <c r="D30" s="28"/>
      <c r="E30" s="26">
        <v>2260</v>
      </c>
      <c r="F30" s="26" t="s">
        <v>401</v>
      </c>
      <c r="G30" s="26">
        <v>0</v>
      </c>
      <c r="H30" s="26">
        <v>0</v>
      </c>
    </row>
    <row r="31" spans="1:8" ht="15">
      <c r="A31" s="26">
        <v>13</v>
      </c>
      <c r="B31" s="26" t="s">
        <v>14</v>
      </c>
      <c r="C31" s="29">
        <f>SUM(C32:C35)</f>
        <v>4001090</v>
      </c>
      <c r="D31" s="29">
        <f>SUM(D32:D35)</f>
        <v>3383989</v>
      </c>
      <c r="E31" s="26">
        <v>23</v>
      </c>
      <c r="F31" s="26" t="s">
        <v>24</v>
      </c>
      <c r="G31" s="29">
        <f>SUM(G32:G33)</f>
        <v>0</v>
      </c>
      <c r="H31" s="29">
        <f>SUM(H32:H33)</f>
        <v>0</v>
      </c>
    </row>
    <row r="32" spans="1:8" ht="15">
      <c r="A32" s="26">
        <v>1305</v>
      </c>
      <c r="B32" s="26" t="s">
        <v>60</v>
      </c>
      <c r="C32" s="37">
        <v>4001090</v>
      </c>
      <c r="D32" s="37">
        <v>3383989</v>
      </c>
      <c r="E32" s="26">
        <v>2305</v>
      </c>
      <c r="F32" s="26" t="s">
        <v>100</v>
      </c>
      <c r="G32" s="37">
        <v>0</v>
      </c>
      <c r="H32" s="28">
        <v>0</v>
      </c>
    </row>
    <row r="33" spans="1:8" ht="15">
      <c r="A33" s="26">
        <v>1310</v>
      </c>
      <c r="B33" s="26" t="s">
        <v>61</v>
      </c>
      <c r="C33" s="37">
        <v>0</v>
      </c>
      <c r="D33" s="37">
        <v>0</v>
      </c>
      <c r="E33" s="26">
        <v>2322</v>
      </c>
      <c r="F33" s="26" t="s">
        <v>370</v>
      </c>
      <c r="G33" s="37">
        <v>0</v>
      </c>
      <c r="H33" s="37">
        <v>0</v>
      </c>
    </row>
    <row r="34" spans="1:8" ht="15">
      <c r="A34" s="26">
        <v>1315</v>
      </c>
      <c r="B34" s="26" t="s">
        <v>62</v>
      </c>
      <c r="C34" s="37">
        <v>0</v>
      </c>
      <c r="D34" s="37">
        <v>0</v>
      </c>
      <c r="H34" s="28"/>
    </row>
    <row r="35" spans="1:8" ht="15">
      <c r="A35" s="26">
        <v>1380</v>
      </c>
      <c r="B35" s="26" t="s">
        <v>63</v>
      </c>
      <c r="C35" s="37">
        <v>0</v>
      </c>
      <c r="D35" s="37">
        <v>0</v>
      </c>
      <c r="H35" s="28"/>
    </row>
    <row r="36" spans="4:8" ht="15">
      <c r="D36" s="28"/>
      <c r="H36" s="28"/>
    </row>
    <row r="37" spans="1:8" ht="15">
      <c r="A37" s="26">
        <v>14</v>
      </c>
      <c r="B37" s="26" t="s">
        <v>15</v>
      </c>
      <c r="C37" s="29">
        <f>SUM(C38:C54)</f>
        <v>13893769</v>
      </c>
      <c r="D37" s="29">
        <f>SUM(D38:D54)</f>
        <v>8245556</v>
      </c>
      <c r="E37" s="26">
        <v>24</v>
      </c>
      <c r="F37" s="26" t="s">
        <v>25</v>
      </c>
      <c r="G37" s="29">
        <f>SUM(G38:G55)</f>
        <v>2502241</v>
      </c>
      <c r="H37" s="29">
        <f>SUM(H38:H55)</f>
        <v>1889700</v>
      </c>
    </row>
    <row r="38" spans="1:8" ht="15">
      <c r="A38" s="26">
        <v>1401</v>
      </c>
      <c r="B38" s="26" t="s">
        <v>291</v>
      </c>
      <c r="C38" s="37">
        <v>13574</v>
      </c>
      <c r="D38" s="37">
        <v>6546</v>
      </c>
      <c r="E38" s="26">
        <v>2401</v>
      </c>
      <c r="F38" s="26" t="s">
        <v>298</v>
      </c>
      <c r="G38" s="37">
        <v>2038</v>
      </c>
      <c r="H38" s="37">
        <v>510</v>
      </c>
    </row>
    <row r="39" spans="1:8" ht="15">
      <c r="A39" s="26">
        <v>1403</v>
      </c>
      <c r="B39" s="26" t="s">
        <v>243</v>
      </c>
      <c r="D39" s="37"/>
      <c r="E39" s="26">
        <v>2403</v>
      </c>
      <c r="F39" s="26" t="s">
        <v>220</v>
      </c>
      <c r="G39" s="37">
        <v>0</v>
      </c>
      <c r="H39" s="37">
        <v>0</v>
      </c>
    </row>
    <row r="40" spans="1:8" ht="15">
      <c r="A40" s="26">
        <v>1404</v>
      </c>
      <c r="B40" s="26" t="s">
        <v>299</v>
      </c>
      <c r="C40" s="37">
        <v>0</v>
      </c>
      <c r="D40" s="37">
        <v>0</v>
      </c>
      <c r="E40" s="26">
        <v>2410</v>
      </c>
      <c r="F40" s="26" t="s">
        <v>102</v>
      </c>
      <c r="G40" s="37">
        <v>0</v>
      </c>
      <c r="H40" s="37">
        <v>0</v>
      </c>
    </row>
    <row r="41" spans="1:8" ht="15">
      <c r="A41" s="26">
        <v>1406</v>
      </c>
      <c r="B41" s="26" t="s">
        <v>288</v>
      </c>
      <c r="C41" s="37">
        <v>0</v>
      </c>
      <c r="D41" s="37">
        <v>0</v>
      </c>
      <c r="E41" s="26">
        <v>2415</v>
      </c>
      <c r="F41" s="26" t="s">
        <v>103</v>
      </c>
      <c r="G41" s="37">
        <v>0</v>
      </c>
      <c r="H41" s="37">
        <v>0</v>
      </c>
    </row>
    <row r="42" spans="1:8" ht="15">
      <c r="A42" s="26">
        <v>1407</v>
      </c>
      <c r="B42" s="26" t="s">
        <v>364</v>
      </c>
      <c r="C42" s="37">
        <v>4613</v>
      </c>
      <c r="D42" s="37">
        <v>0</v>
      </c>
      <c r="G42" s="37">
        <v>0</v>
      </c>
      <c r="H42" s="37">
        <v>0</v>
      </c>
    </row>
    <row r="43" spans="1:8" ht="15">
      <c r="A43" s="26">
        <v>1409</v>
      </c>
      <c r="B43" s="26" t="s">
        <v>250</v>
      </c>
      <c r="C43" s="37">
        <v>0</v>
      </c>
      <c r="D43" s="37">
        <v>0</v>
      </c>
      <c r="E43" s="26">
        <v>2422</v>
      </c>
      <c r="F43" s="26" t="s">
        <v>414</v>
      </c>
      <c r="G43" s="37">
        <v>0</v>
      </c>
      <c r="H43" s="37">
        <v>0</v>
      </c>
    </row>
    <row r="44" spans="1:8" ht="15">
      <c r="A44" s="26">
        <v>1410</v>
      </c>
      <c r="B44" s="26" t="s">
        <v>289</v>
      </c>
      <c r="C44" s="37">
        <v>0</v>
      </c>
      <c r="D44" s="37">
        <v>0</v>
      </c>
      <c r="E44" s="26">
        <v>2425</v>
      </c>
      <c r="F44" s="26" t="s">
        <v>104</v>
      </c>
      <c r="G44" s="37">
        <v>2350158</v>
      </c>
      <c r="H44" s="37">
        <v>879545</v>
      </c>
    </row>
    <row r="45" spans="1:8" ht="15">
      <c r="A45" s="26">
        <v>1411</v>
      </c>
      <c r="B45" s="26" t="s">
        <v>303</v>
      </c>
      <c r="C45" s="37">
        <v>0</v>
      </c>
      <c r="D45" s="37">
        <v>0</v>
      </c>
      <c r="E45" s="26">
        <v>2430</v>
      </c>
      <c r="F45" s="26" t="s">
        <v>105</v>
      </c>
      <c r="G45" s="37">
        <v>0</v>
      </c>
      <c r="H45" s="37">
        <v>0</v>
      </c>
    </row>
    <row r="46" spans="1:8" ht="15">
      <c r="A46" s="26">
        <v>1413</v>
      </c>
      <c r="B46" s="26" t="s">
        <v>292</v>
      </c>
      <c r="C46" s="37">
        <v>7761188</v>
      </c>
      <c r="D46" s="37">
        <v>461052</v>
      </c>
      <c r="E46" s="26">
        <v>2435</v>
      </c>
      <c r="F46" s="26" t="s">
        <v>106</v>
      </c>
      <c r="G46" s="37">
        <v>0</v>
      </c>
      <c r="H46" s="37">
        <v>0</v>
      </c>
    </row>
    <row r="47" spans="1:8" ht="15">
      <c r="A47" s="26">
        <v>1415</v>
      </c>
      <c r="B47" s="26" t="s">
        <v>65</v>
      </c>
      <c r="C47" s="37">
        <v>0</v>
      </c>
      <c r="D47" s="37">
        <v>0</v>
      </c>
      <c r="E47" s="26">
        <v>2436</v>
      </c>
      <c r="F47" s="26" t="s">
        <v>107</v>
      </c>
      <c r="G47" s="37">
        <v>6323</v>
      </c>
      <c r="H47" s="37">
        <v>283</v>
      </c>
    </row>
    <row r="48" spans="1:8" ht="15">
      <c r="A48" s="26">
        <v>1416</v>
      </c>
      <c r="B48" s="26" t="s">
        <v>305</v>
      </c>
      <c r="C48" s="37">
        <v>0</v>
      </c>
      <c r="D48" s="37">
        <v>0</v>
      </c>
      <c r="E48" s="26">
        <v>2437</v>
      </c>
      <c r="F48" s="26" t="s">
        <v>108</v>
      </c>
      <c r="G48" s="37">
        <v>0</v>
      </c>
      <c r="H48" s="37">
        <v>0</v>
      </c>
    </row>
    <row r="49" spans="1:8" ht="15">
      <c r="A49" s="26">
        <v>1420</v>
      </c>
      <c r="B49" s="26" t="s">
        <v>66</v>
      </c>
      <c r="C49" s="37">
        <v>440303</v>
      </c>
      <c r="D49" s="37">
        <v>1821156</v>
      </c>
      <c r="E49" s="26">
        <v>2440</v>
      </c>
      <c r="F49" s="26" t="s">
        <v>111</v>
      </c>
      <c r="G49" s="37">
        <v>14156</v>
      </c>
      <c r="H49" s="37">
        <v>927755</v>
      </c>
    </row>
    <row r="50" spans="1:8" ht="15">
      <c r="A50" s="26">
        <v>1422</v>
      </c>
      <c r="B50" s="26" t="s">
        <v>67</v>
      </c>
      <c r="C50" s="37">
        <v>0</v>
      </c>
      <c r="D50" s="37">
        <v>0</v>
      </c>
      <c r="E50" s="26">
        <v>2445</v>
      </c>
      <c r="F50" s="26" t="s">
        <v>112</v>
      </c>
      <c r="G50" s="37">
        <v>0</v>
      </c>
      <c r="H50" s="37">
        <v>0</v>
      </c>
    </row>
    <row r="51" spans="1:8" ht="15">
      <c r="A51" s="26">
        <v>1425</v>
      </c>
      <c r="B51" s="26" t="s">
        <v>68</v>
      </c>
      <c r="C51" s="37">
        <v>305892</v>
      </c>
      <c r="D51" s="37">
        <v>241520</v>
      </c>
      <c r="E51" s="26">
        <v>2453</v>
      </c>
      <c r="F51" s="26" t="s">
        <v>415</v>
      </c>
      <c r="G51" s="37">
        <v>124318</v>
      </c>
      <c r="H51" s="37">
        <v>76547</v>
      </c>
    </row>
    <row r="52" spans="1:8" ht="15">
      <c r="A52" s="26">
        <v>1470</v>
      </c>
      <c r="B52" s="26" t="s">
        <v>69</v>
      </c>
      <c r="C52" s="37">
        <v>5368199</v>
      </c>
      <c r="D52" s="37">
        <v>5715282</v>
      </c>
      <c r="E52" s="26">
        <v>2455</v>
      </c>
      <c r="F52" s="26" t="s">
        <v>113</v>
      </c>
      <c r="G52" s="37">
        <v>5248</v>
      </c>
      <c r="H52" s="37">
        <v>5060</v>
      </c>
    </row>
    <row r="53" spans="1:8" ht="15">
      <c r="A53" s="26">
        <v>1476</v>
      </c>
      <c r="B53" s="26" t="s">
        <v>351</v>
      </c>
      <c r="C53" s="37">
        <v>0</v>
      </c>
      <c r="D53" s="37">
        <v>0</v>
      </c>
      <c r="E53" s="26">
        <v>2460</v>
      </c>
      <c r="F53" s="26" t="s">
        <v>349</v>
      </c>
      <c r="G53" s="37">
        <v>0</v>
      </c>
      <c r="H53" s="37">
        <v>0</v>
      </c>
    </row>
    <row r="54" spans="1:8" ht="15">
      <c r="A54" s="26">
        <v>1480</v>
      </c>
      <c r="B54" s="26" t="s">
        <v>70</v>
      </c>
      <c r="C54" s="37">
        <v>0</v>
      </c>
      <c r="D54" s="37">
        <v>0</v>
      </c>
      <c r="E54" s="26">
        <v>2465</v>
      </c>
      <c r="F54" s="26" t="s">
        <v>115</v>
      </c>
      <c r="G54" s="37">
        <v>0</v>
      </c>
      <c r="H54" s="37">
        <v>0</v>
      </c>
    </row>
    <row r="55" spans="4:8" ht="15">
      <c r="D55" s="28"/>
      <c r="E55" s="26">
        <v>2490</v>
      </c>
      <c r="F55" s="26" t="s">
        <v>116</v>
      </c>
      <c r="G55" s="37">
        <v>0</v>
      </c>
      <c r="H55" s="37">
        <v>0</v>
      </c>
    </row>
    <row r="56" spans="4:8" ht="15">
      <c r="D56" s="28"/>
      <c r="H56" s="28"/>
    </row>
    <row r="57" spans="1:8" ht="15">
      <c r="A57" s="26">
        <v>15</v>
      </c>
      <c r="B57" s="26" t="s">
        <v>16</v>
      </c>
      <c r="C57" s="29">
        <f>SUM(C58:C65)</f>
        <v>0</v>
      </c>
      <c r="D57" s="29">
        <f>SUM(D58:D65)</f>
        <v>766</v>
      </c>
      <c r="E57" s="26">
        <v>25</v>
      </c>
      <c r="F57" s="26" t="s">
        <v>26</v>
      </c>
      <c r="G57" s="29">
        <f>SUM(G58:G60)</f>
        <v>9012108</v>
      </c>
      <c r="H57" s="29">
        <f>SUM(H58:H60)</f>
        <v>10457099</v>
      </c>
    </row>
    <row r="58" spans="1:8" ht="15">
      <c r="A58" s="26">
        <v>1505</v>
      </c>
      <c r="B58" s="26" t="s">
        <v>71</v>
      </c>
      <c r="C58" s="37">
        <v>0</v>
      </c>
      <c r="D58" s="37">
        <v>0</v>
      </c>
      <c r="E58" s="26">
        <v>2505</v>
      </c>
      <c r="F58" s="26" t="s">
        <v>109</v>
      </c>
      <c r="G58" s="37">
        <v>7475113</v>
      </c>
      <c r="H58" s="37">
        <v>8937964</v>
      </c>
    </row>
    <row r="59" spans="1:8" ht="15">
      <c r="A59" s="26">
        <v>1510</v>
      </c>
      <c r="B59" s="26" t="s">
        <v>72</v>
      </c>
      <c r="C59" s="37">
        <v>0</v>
      </c>
      <c r="D59" s="37">
        <v>766</v>
      </c>
      <c r="E59" s="26">
        <v>2510</v>
      </c>
      <c r="F59" s="26" t="s">
        <v>110</v>
      </c>
      <c r="G59" s="37">
        <v>1536995</v>
      </c>
      <c r="H59" s="37">
        <v>1519135</v>
      </c>
    </row>
    <row r="60" spans="1:8" ht="15">
      <c r="A60" s="26">
        <v>1515</v>
      </c>
      <c r="B60" s="26" t="s">
        <v>73</v>
      </c>
      <c r="C60" s="37">
        <v>0</v>
      </c>
      <c r="D60" s="37">
        <v>0</v>
      </c>
      <c r="E60" s="26">
        <v>2570</v>
      </c>
      <c r="F60" s="26" t="s">
        <v>359</v>
      </c>
      <c r="G60" s="37">
        <v>0</v>
      </c>
      <c r="H60" s="37">
        <v>0</v>
      </c>
    </row>
    <row r="61" spans="1:4" ht="15">
      <c r="A61" s="26">
        <v>1519</v>
      </c>
      <c r="B61" s="26" t="s">
        <v>74</v>
      </c>
      <c r="C61" s="37">
        <v>0</v>
      </c>
      <c r="D61" s="37">
        <v>0</v>
      </c>
    </row>
    <row r="62" spans="1:4" ht="15">
      <c r="A62" s="26">
        <v>1520</v>
      </c>
      <c r="B62" s="26" t="s">
        <v>75</v>
      </c>
      <c r="C62" s="37">
        <v>0</v>
      </c>
      <c r="D62" s="37">
        <v>0</v>
      </c>
    </row>
    <row r="63" spans="1:4" ht="15">
      <c r="A63" s="26">
        <v>1525</v>
      </c>
      <c r="B63" s="26" t="s">
        <v>76</v>
      </c>
      <c r="C63" s="37">
        <v>0</v>
      </c>
      <c r="D63" s="37">
        <v>0</v>
      </c>
    </row>
    <row r="64" spans="1:4" ht="15">
      <c r="A64" s="26">
        <v>1530</v>
      </c>
      <c r="B64" s="26" t="s">
        <v>77</v>
      </c>
      <c r="C64" s="37">
        <v>0</v>
      </c>
      <c r="D64" s="37">
        <v>0</v>
      </c>
    </row>
    <row r="65" spans="1:4" ht="15">
      <c r="A65" s="26">
        <v>1580</v>
      </c>
      <c r="B65" s="26" t="s">
        <v>78</v>
      </c>
      <c r="C65" s="37">
        <v>0</v>
      </c>
      <c r="D65" s="37">
        <v>0</v>
      </c>
    </row>
    <row r="66" ht="15">
      <c r="D66" s="28"/>
    </row>
    <row r="67" ht="15">
      <c r="D67" s="28"/>
    </row>
    <row r="68" spans="1:8" ht="15">
      <c r="A68" s="26">
        <v>19</v>
      </c>
      <c r="B68" s="26" t="s">
        <v>17</v>
      </c>
      <c r="C68" s="29">
        <f>SUM(C69:C90)</f>
        <v>81750103</v>
      </c>
      <c r="D68" s="29">
        <f>SUM(D69:D90)</f>
        <v>18342457</v>
      </c>
      <c r="E68" s="26">
        <v>26</v>
      </c>
      <c r="F68" s="26" t="s">
        <v>27</v>
      </c>
      <c r="G68" s="29">
        <f>SUM(G69:G74)</f>
        <v>0</v>
      </c>
      <c r="H68" s="29">
        <f>SUM(H69:H74)</f>
        <v>0</v>
      </c>
    </row>
    <row r="69" spans="1:8" ht="15">
      <c r="A69" s="26">
        <v>1901</v>
      </c>
      <c r="B69" s="26" t="s">
        <v>446</v>
      </c>
      <c r="C69" s="37">
        <v>60983565</v>
      </c>
      <c r="D69" s="37">
        <v>0</v>
      </c>
      <c r="E69" s="26">
        <v>2605</v>
      </c>
      <c r="F69" s="26" t="s">
        <v>117</v>
      </c>
      <c r="G69" s="37">
        <v>0</v>
      </c>
      <c r="H69" s="28">
        <v>0</v>
      </c>
    </row>
    <row r="70" spans="1:8" ht="15">
      <c r="A70" s="26">
        <v>1910</v>
      </c>
      <c r="B70" s="26" t="s">
        <v>79</v>
      </c>
      <c r="C70" s="37">
        <v>0</v>
      </c>
      <c r="D70" s="37">
        <v>0</v>
      </c>
      <c r="E70" s="26">
        <v>2610</v>
      </c>
      <c r="F70" s="26" t="s">
        <v>118</v>
      </c>
      <c r="G70" s="37">
        <v>0</v>
      </c>
      <c r="H70" s="28">
        <v>0</v>
      </c>
    </row>
    <row r="71" spans="1:8" ht="15">
      <c r="A71" s="26">
        <v>1911</v>
      </c>
      <c r="B71" s="26" t="s">
        <v>371</v>
      </c>
      <c r="C71" s="37">
        <v>0</v>
      </c>
      <c r="D71" s="37">
        <v>0</v>
      </c>
      <c r="E71" s="26">
        <v>2615</v>
      </c>
      <c r="F71" s="26" t="s">
        <v>119</v>
      </c>
      <c r="H71" s="28"/>
    </row>
    <row r="72" spans="1:8" ht="15">
      <c r="A72" s="26">
        <v>1915</v>
      </c>
      <c r="B72" s="26" t="s">
        <v>80</v>
      </c>
      <c r="C72" s="37">
        <v>179246</v>
      </c>
      <c r="D72" s="37">
        <v>179985</v>
      </c>
      <c r="E72" s="26">
        <v>2620</v>
      </c>
      <c r="F72" s="26" t="s">
        <v>120</v>
      </c>
      <c r="G72" s="37">
        <v>0</v>
      </c>
      <c r="H72" s="28">
        <v>0</v>
      </c>
    </row>
    <row r="73" spans="1:8" ht="15">
      <c r="A73" s="26">
        <v>1920</v>
      </c>
      <c r="B73" s="26" t="s">
        <v>81</v>
      </c>
      <c r="D73" s="37">
        <v>0</v>
      </c>
      <c r="E73" s="26">
        <v>2690</v>
      </c>
      <c r="F73" s="26" t="s">
        <v>121</v>
      </c>
      <c r="G73" s="37">
        <v>0</v>
      </c>
      <c r="H73" s="28">
        <v>0</v>
      </c>
    </row>
    <row r="74" spans="1:8" ht="15">
      <c r="A74" s="26">
        <v>1925</v>
      </c>
      <c r="B74" s="26" t="s">
        <v>411</v>
      </c>
      <c r="C74" s="37">
        <v>0</v>
      </c>
      <c r="D74" s="37">
        <v>-252219</v>
      </c>
      <c r="G74" s="37">
        <v>0</v>
      </c>
      <c r="H74" s="28">
        <v>0</v>
      </c>
    </row>
    <row r="75" spans="1:8" ht="15">
      <c r="A75" s="26">
        <v>1926</v>
      </c>
      <c r="B75" s="26" t="s">
        <v>423</v>
      </c>
      <c r="C75" s="37">
        <v>20587292</v>
      </c>
      <c r="D75" s="37">
        <v>18414491</v>
      </c>
      <c r="H75" s="28"/>
    </row>
    <row r="76" spans="1:8" ht="15">
      <c r="A76" s="26">
        <v>1930</v>
      </c>
      <c r="B76" s="26" t="s">
        <v>82</v>
      </c>
      <c r="C76" s="37">
        <v>0</v>
      </c>
      <c r="D76" s="37">
        <v>0</v>
      </c>
      <c r="H76" s="28"/>
    </row>
    <row r="77" spans="1:8" ht="15">
      <c r="A77" s="26">
        <v>1935</v>
      </c>
      <c r="B77" s="26" t="s">
        <v>83</v>
      </c>
      <c r="C77" s="37">
        <v>0</v>
      </c>
      <c r="D77" s="37">
        <v>0</v>
      </c>
      <c r="E77" s="26">
        <v>27</v>
      </c>
      <c r="F77" s="26" t="s">
        <v>28</v>
      </c>
      <c r="G77" s="29">
        <f>SUM(G78:G83)</f>
        <v>1284525</v>
      </c>
      <c r="H77" s="29">
        <f>SUM(H78:H83)</f>
        <v>529972</v>
      </c>
    </row>
    <row r="78" spans="1:8" ht="15">
      <c r="A78" s="26">
        <v>1940</v>
      </c>
      <c r="B78" s="26" t="s">
        <v>84</v>
      </c>
      <c r="C78" s="37">
        <v>0</v>
      </c>
      <c r="D78" s="37">
        <v>0</v>
      </c>
      <c r="E78" s="26">
        <v>2705</v>
      </c>
      <c r="F78" s="26" t="s">
        <v>122</v>
      </c>
      <c r="G78" s="37">
        <v>0</v>
      </c>
      <c r="H78" s="37">
        <v>0</v>
      </c>
    </row>
    <row r="79" spans="1:8" ht="15">
      <c r="A79" s="26">
        <v>1941</v>
      </c>
      <c r="B79" s="26" t="s">
        <v>85</v>
      </c>
      <c r="C79" s="37">
        <v>0</v>
      </c>
      <c r="D79" s="37">
        <v>0</v>
      </c>
      <c r="E79" s="26">
        <v>2710</v>
      </c>
      <c r="F79" s="26" t="s">
        <v>123</v>
      </c>
      <c r="G79" s="37">
        <v>0</v>
      </c>
      <c r="H79" s="37">
        <v>0</v>
      </c>
    </row>
    <row r="80" spans="1:8" ht="15">
      <c r="A80" s="26">
        <v>1942</v>
      </c>
      <c r="B80" s="26" t="s">
        <v>86</v>
      </c>
      <c r="C80" s="37">
        <v>0</v>
      </c>
      <c r="D80" s="37">
        <v>0</v>
      </c>
      <c r="E80" s="26">
        <v>2715</v>
      </c>
      <c r="F80" s="26" t="s">
        <v>124</v>
      </c>
      <c r="G80" s="37">
        <v>1284525</v>
      </c>
      <c r="H80" s="37">
        <v>529972</v>
      </c>
    </row>
    <row r="81" spans="1:8" ht="15">
      <c r="A81" s="26">
        <v>1943</v>
      </c>
      <c r="B81" s="26" t="s">
        <v>87</v>
      </c>
      <c r="C81" s="37">
        <v>0</v>
      </c>
      <c r="D81" s="37">
        <v>0</v>
      </c>
      <c r="E81" s="26">
        <v>2720</v>
      </c>
      <c r="F81" s="26" t="s">
        <v>125</v>
      </c>
      <c r="G81" s="37">
        <v>0</v>
      </c>
      <c r="H81" s="37">
        <v>0</v>
      </c>
    </row>
    <row r="82" spans="1:8" ht="15">
      <c r="A82" s="26">
        <v>1945</v>
      </c>
      <c r="B82" s="26" t="s">
        <v>88</v>
      </c>
      <c r="C82" s="37">
        <v>0</v>
      </c>
      <c r="D82" s="37">
        <v>0</v>
      </c>
      <c r="E82" s="26">
        <v>2725</v>
      </c>
      <c r="F82" s="26" t="s">
        <v>126</v>
      </c>
      <c r="G82" s="37">
        <v>0</v>
      </c>
      <c r="H82" s="37">
        <v>0</v>
      </c>
    </row>
    <row r="83" spans="1:8" ht="15">
      <c r="A83" s="26">
        <v>1950</v>
      </c>
      <c r="B83" s="26" t="s">
        <v>89</v>
      </c>
      <c r="C83" s="37">
        <v>0</v>
      </c>
      <c r="D83" s="37">
        <v>0</v>
      </c>
      <c r="E83" s="26">
        <v>2790</v>
      </c>
      <c r="F83" s="26" t="s">
        <v>127</v>
      </c>
      <c r="G83" s="37">
        <v>0</v>
      </c>
      <c r="H83" s="37">
        <v>0</v>
      </c>
    </row>
    <row r="84" spans="1:4" ht="15">
      <c r="A84" s="26">
        <v>1955</v>
      </c>
      <c r="B84" s="26" t="s">
        <v>90</v>
      </c>
      <c r="C84" s="37">
        <v>0</v>
      </c>
      <c r="D84" s="37">
        <v>0</v>
      </c>
    </row>
    <row r="85" spans="1:4" ht="15">
      <c r="A85" s="26">
        <v>1960</v>
      </c>
      <c r="B85" s="26" t="s">
        <v>91</v>
      </c>
      <c r="C85" s="37">
        <v>0</v>
      </c>
      <c r="D85" s="37">
        <v>200</v>
      </c>
    </row>
    <row r="86" spans="1:8" ht="15">
      <c r="A86" s="26">
        <v>1965</v>
      </c>
      <c r="B86" s="26" t="s">
        <v>92</v>
      </c>
      <c r="C86" s="37">
        <v>0</v>
      </c>
      <c r="D86" s="37">
        <v>0</v>
      </c>
      <c r="E86" s="26">
        <v>29</v>
      </c>
      <c r="F86" s="26" t="s">
        <v>29</v>
      </c>
      <c r="G86" s="29">
        <f>SUM(G87:G90)</f>
        <v>171269</v>
      </c>
      <c r="H86" s="29">
        <f>SUM(H87:H90)</f>
        <v>284406</v>
      </c>
    </row>
    <row r="87" spans="1:8" ht="15">
      <c r="A87" s="26">
        <v>1970</v>
      </c>
      <c r="B87" s="26" t="s">
        <v>93</v>
      </c>
      <c r="C87" s="37">
        <v>0</v>
      </c>
      <c r="D87" s="37">
        <v>0</v>
      </c>
      <c r="E87" s="26">
        <v>2905</v>
      </c>
      <c r="F87" s="26" t="s">
        <v>128</v>
      </c>
      <c r="G87" s="37">
        <v>158963</v>
      </c>
      <c r="H87" s="37">
        <v>12593</v>
      </c>
    </row>
    <row r="88" spans="1:8" ht="15">
      <c r="A88" s="26">
        <v>1975</v>
      </c>
      <c r="B88" s="26" t="s">
        <v>94</v>
      </c>
      <c r="C88" s="37">
        <v>0</v>
      </c>
      <c r="D88" s="37">
        <v>0</v>
      </c>
      <c r="E88" s="26">
        <v>2910</v>
      </c>
      <c r="F88" s="26" t="s">
        <v>129</v>
      </c>
      <c r="G88" s="37">
        <v>12306</v>
      </c>
      <c r="H88" s="37">
        <v>271813</v>
      </c>
    </row>
    <row r="89" spans="1:8" ht="15">
      <c r="A89" s="26">
        <v>1996</v>
      </c>
      <c r="B89" s="26" t="s">
        <v>365</v>
      </c>
      <c r="C89" s="37">
        <v>0</v>
      </c>
      <c r="D89" s="37">
        <v>0</v>
      </c>
      <c r="E89" s="26">
        <v>2915</v>
      </c>
      <c r="F89" s="26" t="s">
        <v>130</v>
      </c>
      <c r="G89" s="37">
        <v>0</v>
      </c>
      <c r="H89" s="37">
        <v>0</v>
      </c>
    </row>
    <row r="90" spans="1:8" ht="21" customHeight="1">
      <c r="A90" s="26">
        <v>1997</v>
      </c>
      <c r="B90" s="26" t="s">
        <v>372</v>
      </c>
      <c r="C90" s="37">
        <v>0</v>
      </c>
      <c r="D90" s="37">
        <v>0</v>
      </c>
      <c r="E90" s="26">
        <v>2996</v>
      </c>
      <c r="F90" s="26" t="s">
        <v>360</v>
      </c>
      <c r="G90" s="37">
        <v>0</v>
      </c>
      <c r="H90" s="37">
        <v>0</v>
      </c>
    </row>
    <row r="91" spans="2:8" ht="30" customHeight="1" hidden="1">
      <c r="B91" s="16" t="s">
        <v>293</v>
      </c>
      <c r="C91" s="34">
        <f>+C12+C20+C31+C37+C57+C68</f>
        <v>120925827</v>
      </c>
      <c r="D91" s="34">
        <f>+D12+D20+D31+D37+D57+D68</f>
        <v>41002242</v>
      </c>
      <c r="F91" s="16" t="s">
        <v>294</v>
      </c>
      <c r="G91" s="34">
        <f>+G12+G20+G31+G37+G57+G68+G77+G86</f>
        <v>12970143</v>
      </c>
      <c r="H91" s="34">
        <f>+H12+H20+H31+H37+H57+H68+H77+H86</f>
        <v>13161177</v>
      </c>
    </row>
    <row r="92" spans="4:8" ht="15">
      <c r="D92" s="28"/>
      <c r="H92" s="28"/>
    </row>
    <row r="93" spans="1:8" ht="15.75">
      <c r="A93" s="16"/>
      <c r="B93" s="16" t="s">
        <v>34</v>
      </c>
      <c r="C93" s="37">
        <f>+C95+C102+C108+C122+C147+C155+C164</f>
        <v>172604808</v>
      </c>
      <c r="D93" s="37">
        <f>+D95+D102+D108+D122+D147+D155+D164</f>
        <v>200045170</v>
      </c>
      <c r="E93" s="16"/>
      <c r="F93" s="16" t="s">
        <v>30</v>
      </c>
      <c r="H93" s="27"/>
    </row>
    <row r="94" spans="4:8" ht="15">
      <c r="D94" s="28"/>
      <c r="H94" s="28"/>
    </row>
    <row r="95" spans="1:8" ht="15">
      <c r="A95" s="26">
        <v>12</v>
      </c>
      <c r="B95" s="26" t="s">
        <v>13</v>
      </c>
      <c r="C95" s="29">
        <f>SUM(C96:C100)</f>
        <v>38339967</v>
      </c>
      <c r="D95" s="29">
        <f>SUM(D96:D100)</f>
        <v>36962099</v>
      </c>
      <c r="E95" s="26">
        <v>22</v>
      </c>
      <c r="F95" s="26" t="s">
        <v>23</v>
      </c>
      <c r="G95" s="29">
        <f>SUM(G96:G99)</f>
        <v>15217201</v>
      </c>
      <c r="H95" s="29">
        <f>SUM(H96:H98)</f>
        <v>18196521</v>
      </c>
    </row>
    <row r="96" spans="1:8" ht="15">
      <c r="A96" s="26">
        <v>1202</v>
      </c>
      <c r="B96" s="26" t="s">
        <v>287</v>
      </c>
      <c r="C96" s="37">
        <v>0</v>
      </c>
      <c r="D96" s="37">
        <v>0</v>
      </c>
      <c r="E96" s="26">
        <v>2203</v>
      </c>
      <c r="F96" s="26" t="s">
        <v>354</v>
      </c>
      <c r="G96" s="37">
        <v>0</v>
      </c>
      <c r="H96" s="37">
        <v>0</v>
      </c>
    </row>
    <row r="97" spans="1:8" ht="15">
      <c r="A97" s="26">
        <v>1207</v>
      </c>
      <c r="B97" s="26" t="s">
        <v>286</v>
      </c>
      <c r="C97" s="37">
        <v>5879448</v>
      </c>
      <c r="D97" s="37">
        <v>5375074</v>
      </c>
      <c r="E97" s="26">
        <v>2208</v>
      </c>
      <c r="F97" s="26" t="s">
        <v>307</v>
      </c>
      <c r="G97" s="37">
        <v>15217201</v>
      </c>
      <c r="H97" s="37">
        <v>18196521</v>
      </c>
    </row>
    <row r="98" spans="1:8" ht="15">
      <c r="A98" s="26">
        <v>1208</v>
      </c>
      <c r="B98" s="26" t="s">
        <v>441</v>
      </c>
      <c r="C98" s="37">
        <v>32460976</v>
      </c>
      <c r="D98" s="37">
        <v>32197660</v>
      </c>
      <c r="E98" s="26">
        <v>2246</v>
      </c>
      <c r="F98" s="26" t="s">
        <v>304</v>
      </c>
      <c r="G98" s="37">
        <v>0</v>
      </c>
      <c r="H98" s="37">
        <v>0</v>
      </c>
    </row>
    <row r="99" spans="1:8" ht="15">
      <c r="A99" s="26">
        <v>1216</v>
      </c>
      <c r="B99" s="26" t="s">
        <v>424</v>
      </c>
      <c r="C99" s="37">
        <v>0</v>
      </c>
      <c r="D99" s="37">
        <v>0</v>
      </c>
      <c r="E99" s="26">
        <v>2268</v>
      </c>
      <c r="F99" s="26" t="s">
        <v>373</v>
      </c>
      <c r="G99" s="37">
        <v>0</v>
      </c>
      <c r="H99" s="37">
        <v>0</v>
      </c>
    </row>
    <row r="100" spans="1:8" ht="15">
      <c r="A100" s="26">
        <v>1280</v>
      </c>
      <c r="B100" s="26" t="s">
        <v>64</v>
      </c>
      <c r="C100" s="37">
        <v>-457</v>
      </c>
      <c r="D100" s="37">
        <v>-610635</v>
      </c>
      <c r="H100" s="28"/>
    </row>
    <row r="101" spans="4:8" ht="15">
      <c r="D101" s="28"/>
      <c r="H101" s="28"/>
    </row>
    <row r="102" spans="1:8" ht="15">
      <c r="A102" s="26">
        <v>13</v>
      </c>
      <c r="B102" s="26" t="s">
        <v>14</v>
      </c>
      <c r="C102" s="29">
        <f>SUM(C103:C106)</f>
        <v>23578818</v>
      </c>
      <c r="D102" s="29">
        <f>SUM(D103:D106)</f>
        <v>7253037</v>
      </c>
      <c r="E102" s="26">
        <v>23</v>
      </c>
      <c r="F102" s="26" t="s">
        <v>24</v>
      </c>
      <c r="G102" s="29">
        <f>SUM(G104:G105)</f>
        <v>0</v>
      </c>
      <c r="H102" s="29">
        <f>SUM(H104:H105)</f>
        <v>0</v>
      </c>
    </row>
    <row r="103" spans="1:8" ht="15">
      <c r="A103" s="26">
        <v>1305</v>
      </c>
      <c r="B103" s="26" t="s">
        <v>425</v>
      </c>
      <c r="C103" s="30">
        <v>50590</v>
      </c>
      <c r="D103" s="30">
        <v>50590</v>
      </c>
      <c r="G103" s="30"/>
      <c r="H103" s="30"/>
    </row>
    <row r="104" spans="1:8" ht="15">
      <c r="A104" s="26">
        <v>1310</v>
      </c>
      <c r="B104" s="26" t="s">
        <v>61</v>
      </c>
      <c r="C104" s="37">
        <v>23528228</v>
      </c>
      <c r="D104" s="37">
        <v>7202447</v>
      </c>
      <c r="E104" s="26">
        <v>2305</v>
      </c>
      <c r="F104" s="26" t="s">
        <v>100</v>
      </c>
      <c r="G104" s="37">
        <v>0</v>
      </c>
      <c r="H104" s="28">
        <v>0</v>
      </c>
    </row>
    <row r="105" spans="1:8" ht="15">
      <c r="A105" s="26">
        <v>1315</v>
      </c>
      <c r="B105" s="26" t="s">
        <v>62</v>
      </c>
      <c r="C105" s="37">
        <v>0</v>
      </c>
      <c r="D105" s="37">
        <v>0</v>
      </c>
      <c r="E105" s="26">
        <v>2310</v>
      </c>
      <c r="F105" s="26" t="s">
        <v>101</v>
      </c>
      <c r="G105" s="37">
        <v>0</v>
      </c>
      <c r="H105" s="28">
        <v>0</v>
      </c>
    </row>
    <row r="106" spans="1:8" ht="15">
      <c r="A106" s="26">
        <v>1380</v>
      </c>
      <c r="B106" s="26" t="s">
        <v>63</v>
      </c>
      <c r="C106" s="37">
        <v>0</v>
      </c>
      <c r="D106" s="37">
        <v>0</v>
      </c>
      <c r="H106" s="28"/>
    </row>
    <row r="107" spans="4:8" ht="15">
      <c r="D107" s="28"/>
      <c r="H107" s="28"/>
    </row>
    <row r="108" spans="1:8" ht="15">
      <c r="A108" s="26">
        <v>14</v>
      </c>
      <c r="B108" s="26" t="s">
        <v>15</v>
      </c>
      <c r="C108" s="29">
        <f>SUM(C111:C120)</f>
        <v>121168</v>
      </c>
      <c r="D108" s="29">
        <f>SUM(D111:D120)</f>
        <v>57625018</v>
      </c>
      <c r="E108" s="26">
        <v>24</v>
      </c>
      <c r="F108" s="26" t="s">
        <v>25</v>
      </c>
      <c r="G108" s="29">
        <f>SUM(G109:G127)</f>
        <v>14458818</v>
      </c>
      <c r="H108" s="29">
        <f>SUM(H109:H127)</f>
        <v>12676518</v>
      </c>
    </row>
    <row r="109" spans="4:8" ht="15">
      <c r="D109" s="30"/>
      <c r="E109" s="26">
        <v>2401</v>
      </c>
      <c r="F109" s="26" t="s">
        <v>344</v>
      </c>
      <c r="G109" s="37">
        <v>412956</v>
      </c>
      <c r="H109" s="37">
        <v>450225</v>
      </c>
    </row>
    <row r="110" spans="4:8" ht="15">
      <c r="D110" s="30"/>
      <c r="E110" s="26">
        <v>2403</v>
      </c>
      <c r="F110" s="26" t="s">
        <v>426</v>
      </c>
      <c r="G110" s="37">
        <v>13976445</v>
      </c>
      <c r="H110" s="37">
        <v>12029209</v>
      </c>
    </row>
    <row r="111" spans="1:8" ht="15">
      <c r="A111" s="26">
        <v>1403</v>
      </c>
      <c r="B111" s="26" t="s">
        <v>57</v>
      </c>
      <c r="C111" s="37">
        <v>0</v>
      </c>
      <c r="D111" s="37">
        <v>0</v>
      </c>
      <c r="E111" s="26">
        <v>2405</v>
      </c>
      <c r="F111" s="26" t="s">
        <v>161</v>
      </c>
      <c r="G111" s="37">
        <v>0</v>
      </c>
      <c r="H111" s="37">
        <v>0</v>
      </c>
    </row>
    <row r="112" spans="1:8" ht="15">
      <c r="A112" s="26">
        <v>1407</v>
      </c>
      <c r="B112" s="26" t="s">
        <v>364</v>
      </c>
      <c r="C112" s="37">
        <v>0</v>
      </c>
      <c r="D112" s="37">
        <v>0</v>
      </c>
      <c r="E112" s="26">
        <v>2406</v>
      </c>
      <c r="F112" s="26" t="s">
        <v>162</v>
      </c>
      <c r="G112" s="37">
        <v>0</v>
      </c>
      <c r="H112" s="37">
        <v>0</v>
      </c>
    </row>
    <row r="113" spans="1:8" ht="15">
      <c r="A113" s="26">
        <v>1409</v>
      </c>
      <c r="B113" s="26" t="s">
        <v>250</v>
      </c>
      <c r="C113" s="37">
        <v>0</v>
      </c>
      <c r="D113" s="37">
        <v>0</v>
      </c>
      <c r="E113" s="26">
        <v>2410</v>
      </c>
      <c r="F113" s="26" t="s">
        <v>102</v>
      </c>
      <c r="G113" s="37">
        <v>0</v>
      </c>
      <c r="H113" s="37">
        <v>0</v>
      </c>
    </row>
    <row r="114" spans="1:8" ht="15">
      <c r="A114" s="26">
        <v>1410</v>
      </c>
      <c r="B114" s="26" t="s">
        <v>289</v>
      </c>
      <c r="C114" s="37">
        <v>0</v>
      </c>
      <c r="D114" s="37">
        <v>0</v>
      </c>
      <c r="H114" s="37"/>
    </row>
    <row r="115" spans="1:8" ht="15">
      <c r="A115" s="26">
        <v>1413</v>
      </c>
      <c r="B115" s="26" t="s">
        <v>432</v>
      </c>
      <c r="C115" s="37">
        <v>0</v>
      </c>
      <c r="D115" s="37">
        <v>0</v>
      </c>
      <c r="E115" s="26">
        <v>2415</v>
      </c>
      <c r="F115" s="26" t="s">
        <v>163</v>
      </c>
      <c r="G115" s="37">
        <v>0</v>
      </c>
      <c r="H115" s="37">
        <v>0</v>
      </c>
    </row>
    <row r="116" spans="1:8" ht="15">
      <c r="A116" s="26">
        <v>1415</v>
      </c>
      <c r="B116" s="26" t="s">
        <v>65</v>
      </c>
      <c r="C116" s="37">
        <v>0</v>
      </c>
      <c r="D116" s="37">
        <v>0</v>
      </c>
      <c r="E116" s="26">
        <v>2420</v>
      </c>
      <c r="F116" s="26" t="s">
        <v>164</v>
      </c>
      <c r="G116" s="37">
        <v>0</v>
      </c>
      <c r="H116" s="37">
        <v>0</v>
      </c>
    </row>
    <row r="117" spans="1:8" ht="15">
      <c r="A117" s="26">
        <v>1416</v>
      </c>
      <c r="B117" s="26" t="s">
        <v>343</v>
      </c>
      <c r="C117" s="37">
        <v>0</v>
      </c>
      <c r="D117" s="37">
        <v>0</v>
      </c>
      <c r="E117" s="26">
        <v>2425</v>
      </c>
      <c r="F117" s="26" t="s">
        <v>104</v>
      </c>
      <c r="G117" s="37">
        <v>69417</v>
      </c>
      <c r="H117" s="37">
        <v>197084</v>
      </c>
    </row>
    <row r="118" spans="1:8" ht="15">
      <c r="A118" s="26">
        <v>1424</v>
      </c>
      <c r="B118" s="26" t="s">
        <v>412</v>
      </c>
      <c r="C118" s="37">
        <v>121168</v>
      </c>
      <c r="D118" s="37">
        <v>57625018</v>
      </c>
      <c r="E118" s="26">
        <v>2430</v>
      </c>
      <c r="F118" s="26" t="s">
        <v>105</v>
      </c>
      <c r="G118" s="37">
        <v>0</v>
      </c>
      <c r="H118" s="37">
        <v>0</v>
      </c>
    </row>
    <row r="119" spans="1:8" ht="15">
      <c r="A119" s="26">
        <v>1425</v>
      </c>
      <c r="B119" s="26" t="s">
        <v>290</v>
      </c>
      <c r="D119" s="37"/>
      <c r="E119" s="26">
        <v>2435</v>
      </c>
      <c r="F119" s="26" t="s">
        <v>165</v>
      </c>
      <c r="G119" s="37">
        <v>0</v>
      </c>
      <c r="H119" s="37">
        <v>0</v>
      </c>
    </row>
    <row r="120" spans="1:8" ht="15">
      <c r="A120" s="26">
        <v>1470</v>
      </c>
      <c r="B120" s="26" t="s">
        <v>69</v>
      </c>
      <c r="D120" s="37"/>
      <c r="E120" s="26">
        <v>2437</v>
      </c>
      <c r="F120" s="26" t="s">
        <v>166</v>
      </c>
      <c r="G120" s="37">
        <v>0</v>
      </c>
      <c r="H120" s="37">
        <v>0</v>
      </c>
    </row>
    <row r="121" spans="4:8" ht="15">
      <c r="D121" s="28"/>
      <c r="E121" s="26">
        <v>2440</v>
      </c>
      <c r="F121" s="26" t="s">
        <v>169</v>
      </c>
      <c r="G121" s="37">
        <v>0</v>
      </c>
      <c r="H121" s="37">
        <v>0</v>
      </c>
    </row>
    <row r="122" spans="1:8" ht="15">
      <c r="A122" s="26">
        <v>16</v>
      </c>
      <c r="B122" s="26" t="s">
        <v>18</v>
      </c>
      <c r="C122" s="29">
        <f>SUM(C123:C145)</f>
        <v>23100921</v>
      </c>
      <c r="D122" s="29">
        <f>SUM(D123:D145)</f>
        <v>23344098</v>
      </c>
      <c r="E122" s="26">
        <v>2445</v>
      </c>
      <c r="F122" s="26" t="s">
        <v>112</v>
      </c>
      <c r="G122" s="37">
        <v>0</v>
      </c>
      <c r="H122" s="37">
        <v>0</v>
      </c>
    </row>
    <row r="123" spans="1:8" ht="15">
      <c r="A123" s="26">
        <v>1605</v>
      </c>
      <c r="B123" s="26" t="s">
        <v>132</v>
      </c>
      <c r="C123" s="37">
        <v>682363</v>
      </c>
      <c r="D123" s="37">
        <v>678065</v>
      </c>
      <c r="E123" s="26">
        <v>2450</v>
      </c>
      <c r="F123" s="26" t="s">
        <v>167</v>
      </c>
      <c r="G123" s="37">
        <v>0</v>
      </c>
      <c r="H123" s="37">
        <v>0</v>
      </c>
    </row>
    <row r="124" spans="1:8" ht="15">
      <c r="A124" s="26">
        <v>1610</v>
      </c>
      <c r="B124" s="26" t="s">
        <v>133</v>
      </c>
      <c r="C124" s="37">
        <v>821</v>
      </c>
      <c r="D124" s="37">
        <v>4050</v>
      </c>
      <c r="E124" s="26">
        <v>2455</v>
      </c>
      <c r="F124" s="26" t="s">
        <v>168</v>
      </c>
      <c r="G124" s="37">
        <v>0</v>
      </c>
      <c r="H124" s="37">
        <v>0</v>
      </c>
    </row>
    <row r="125" spans="1:8" ht="15">
      <c r="A125" s="26">
        <v>1615</v>
      </c>
      <c r="B125" s="26" t="s">
        <v>134</v>
      </c>
      <c r="C125" s="37">
        <v>0</v>
      </c>
      <c r="D125" s="37">
        <v>0</v>
      </c>
      <c r="E125" s="26">
        <v>2460</v>
      </c>
      <c r="F125" s="26" t="s">
        <v>114</v>
      </c>
      <c r="G125" s="37">
        <v>0</v>
      </c>
      <c r="H125" s="37">
        <v>0</v>
      </c>
    </row>
    <row r="126" spans="1:8" ht="15">
      <c r="A126" s="26">
        <v>1620</v>
      </c>
      <c r="B126" s="26" t="s">
        <v>135</v>
      </c>
      <c r="C126" s="37">
        <v>0</v>
      </c>
      <c r="D126" s="37">
        <v>0</v>
      </c>
      <c r="E126" s="26">
        <v>2465</v>
      </c>
      <c r="F126" s="26" t="s">
        <v>115</v>
      </c>
      <c r="G126" s="37">
        <v>0</v>
      </c>
      <c r="H126" s="37">
        <v>0</v>
      </c>
    </row>
    <row r="127" spans="1:8" ht="15">
      <c r="A127" s="26">
        <v>1625</v>
      </c>
      <c r="B127" s="26" t="s">
        <v>136</v>
      </c>
      <c r="C127" s="37">
        <v>0</v>
      </c>
      <c r="D127" s="37">
        <v>0</v>
      </c>
      <c r="E127" s="26">
        <v>2490</v>
      </c>
      <c r="F127" s="26" t="s">
        <v>116</v>
      </c>
      <c r="G127" s="37">
        <v>0</v>
      </c>
      <c r="H127" s="37">
        <v>0</v>
      </c>
    </row>
    <row r="128" spans="1:8" ht="15">
      <c r="A128" s="26">
        <v>1630</v>
      </c>
      <c r="B128" s="26" t="s">
        <v>137</v>
      </c>
      <c r="C128" s="37">
        <v>0</v>
      </c>
      <c r="D128" s="37">
        <v>0</v>
      </c>
      <c r="H128" s="28"/>
    </row>
    <row r="129" spans="1:8" ht="15">
      <c r="A129" s="26">
        <v>1635</v>
      </c>
      <c r="B129" s="26" t="s">
        <v>138</v>
      </c>
      <c r="C129" s="37">
        <v>68513</v>
      </c>
      <c r="D129" s="37">
        <v>128038</v>
      </c>
      <c r="H129" s="28"/>
    </row>
    <row r="130" spans="1:8" ht="15">
      <c r="A130" s="26">
        <v>1636</v>
      </c>
      <c r="B130" s="26" t="s">
        <v>139</v>
      </c>
      <c r="C130" s="37">
        <v>0</v>
      </c>
      <c r="D130" s="37">
        <v>0</v>
      </c>
      <c r="E130" s="26">
        <v>25</v>
      </c>
      <c r="F130" s="26" t="s">
        <v>26</v>
      </c>
      <c r="G130" s="29">
        <f>SUM(G132:G134)</f>
        <v>23452</v>
      </c>
      <c r="H130" s="29">
        <f>SUM(H132:H134)</f>
        <v>23452</v>
      </c>
    </row>
    <row r="131" spans="1:8" ht="15">
      <c r="A131" s="26">
        <v>1637</v>
      </c>
      <c r="B131" s="26" t="s">
        <v>380</v>
      </c>
      <c r="C131" s="37">
        <v>443410</v>
      </c>
      <c r="D131" s="37">
        <v>261228</v>
      </c>
      <c r="G131" s="30"/>
      <c r="H131" s="30"/>
    </row>
    <row r="132" spans="1:8" ht="15">
      <c r="A132" s="26">
        <v>1640</v>
      </c>
      <c r="B132" s="26" t="s">
        <v>140</v>
      </c>
      <c r="C132" s="37">
        <v>16308808</v>
      </c>
      <c r="D132" s="37">
        <v>16308808</v>
      </c>
      <c r="E132" s="26">
        <v>2505</v>
      </c>
      <c r="F132" s="26" t="s">
        <v>109</v>
      </c>
      <c r="G132" s="37">
        <v>23452</v>
      </c>
      <c r="H132" s="37">
        <v>23452</v>
      </c>
    </row>
    <row r="133" spans="1:8" ht="15">
      <c r="A133" s="26">
        <v>1643</v>
      </c>
      <c r="B133" s="26" t="s">
        <v>141</v>
      </c>
      <c r="C133" s="37">
        <v>0</v>
      </c>
      <c r="D133" s="37">
        <v>0</v>
      </c>
      <c r="E133" s="26">
        <v>2510</v>
      </c>
      <c r="F133" s="26" t="s">
        <v>170</v>
      </c>
      <c r="G133" s="37">
        <v>0</v>
      </c>
      <c r="H133" s="37">
        <v>0</v>
      </c>
    </row>
    <row r="134" spans="1:8" ht="15">
      <c r="A134" s="26">
        <v>1645</v>
      </c>
      <c r="B134" s="26" t="s">
        <v>142</v>
      </c>
      <c r="C134" s="37">
        <v>0</v>
      </c>
      <c r="D134" s="37">
        <v>0</v>
      </c>
      <c r="E134" s="26">
        <v>2570</v>
      </c>
      <c r="F134" s="26" t="s">
        <v>308</v>
      </c>
      <c r="G134" s="37">
        <v>0</v>
      </c>
      <c r="H134" s="37">
        <v>0</v>
      </c>
    </row>
    <row r="135" spans="1:8" ht="15">
      <c r="A135" s="26">
        <v>1650</v>
      </c>
      <c r="B135" s="26" t="s">
        <v>143</v>
      </c>
      <c r="C135" s="37">
        <v>1084849</v>
      </c>
      <c r="D135" s="37">
        <v>1084849</v>
      </c>
      <c r="H135" s="28"/>
    </row>
    <row r="136" spans="1:8" ht="15">
      <c r="A136" s="26">
        <v>1655</v>
      </c>
      <c r="B136" s="26" t="s">
        <v>144</v>
      </c>
      <c r="C136" s="37">
        <v>3144167</v>
      </c>
      <c r="D136" s="37">
        <v>3090957</v>
      </c>
      <c r="H136" s="28"/>
    </row>
    <row r="137" spans="1:8" ht="15">
      <c r="A137" s="26">
        <v>1660</v>
      </c>
      <c r="B137" s="26" t="s">
        <v>145</v>
      </c>
      <c r="C137" s="37">
        <v>572114</v>
      </c>
      <c r="D137" s="37">
        <v>552091</v>
      </c>
      <c r="E137" s="26">
        <v>26</v>
      </c>
      <c r="F137" s="26" t="s">
        <v>32</v>
      </c>
      <c r="G137" s="29">
        <f>SUM(G138:G142)</f>
        <v>0</v>
      </c>
      <c r="H137" s="29">
        <f>SUM(H138:H142)</f>
        <v>0</v>
      </c>
    </row>
    <row r="138" spans="1:8" ht="15">
      <c r="A138" s="26">
        <v>1665</v>
      </c>
      <c r="B138" s="26" t="s">
        <v>146</v>
      </c>
      <c r="C138" s="37">
        <v>2686679</v>
      </c>
      <c r="D138" s="37">
        <v>2589116</v>
      </c>
      <c r="E138" s="26">
        <v>2605</v>
      </c>
      <c r="F138" s="26" t="s">
        <v>171</v>
      </c>
      <c r="G138" s="37">
        <v>0</v>
      </c>
      <c r="H138" s="28">
        <v>0</v>
      </c>
    </row>
    <row r="139" spans="1:8" ht="15">
      <c r="A139" s="26">
        <v>1670</v>
      </c>
      <c r="B139" s="26" t="s">
        <v>147</v>
      </c>
      <c r="C139" s="37">
        <v>5000213</v>
      </c>
      <c r="D139" s="37">
        <v>4739692</v>
      </c>
      <c r="E139" s="26">
        <v>2610</v>
      </c>
      <c r="F139" s="26" t="s">
        <v>172</v>
      </c>
      <c r="G139" s="37">
        <v>0</v>
      </c>
      <c r="H139" s="28">
        <v>0</v>
      </c>
    </row>
    <row r="140" spans="1:8" ht="15">
      <c r="A140" s="26">
        <v>1675</v>
      </c>
      <c r="B140" s="26" t="s">
        <v>148</v>
      </c>
      <c r="C140" s="37">
        <v>590161</v>
      </c>
      <c r="D140" s="37">
        <v>636001</v>
      </c>
      <c r="E140" s="26">
        <v>2615</v>
      </c>
      <c r="F140" s="26" t="s">
        <v>173</v>
      </c>
      <c r="G140" s="37">
        <v>0</v>
      </c>
      <c r="H140" s="28">
        <v>0</v>
      </c>
    </row>
    <row r="141" spans="1:8" ht="15">
      <c r="A141" s="26">
        <v>1680</v>
      </c>
      <c r="B141" s="26" t="s">
        <v>149</v>
      </c>
      <c r="C141" s="37">
        <v>78829</v>
      </c>
      <c r="D141" s="37">
        <v>77329</v>
      </c>
      <c r="E141" s="26">
        <v>2620</v>
      </c>
      <c r="F141" s="26" t="s">
        <v>174</v>
      </c>
      <c r="G141" s="37">
        <v>0</v>
      </c>
      <c r="H141" s="28">
        <v>0</v>
      </c>
    </row>
    <row r="142" spans="1:8" ht="15">
      <c r="A142" s="26">
        <v>1685</v>
      </c>
      <c r="B142" s="26" t="s">
        <v>150</v>
      </c>
      <c r="C142" s="37">
        <v>-7560006</v>
      </c>
      <c r="D142" s="37">
        <v>-6806126</v>
      </c>
      <c r="E142" s="26">
        <v>2690</v>
      </c>
      <c r="F142" s="26" t="s">
        <v>175</v>
      </c>
      <c r="G142" s="37">
        <v>0</v>
      </c>
      <c r="H142" s="28">
        <v>0</v>
      </c>
    </row>
    <row r="143" spans="1:8" ht="15">
      <c r="A143" s="26">
        <v>1686</v>
      </c>
      <c r="B143" s="26" t="s">
        <v>151</v>
      </c>
      <c r="C143" s="37">
        <v>0</v>
      </c>
      <c r="D143" s="37">
        <v>0</v>
      </c>
      <c r="H143" s="28"/>
    </row>
    <row r="144" spans="1:8" ht="15">
      <c r="A144" s="26">
        <v>1690</v>
      </c>
      <c r="B144" s="26" t="s">
        <v>152</v>
      </c>
      <c r="C144" s="37">
        <v>0</v>
      </c>
      <c r="D144" s="37">
        <v>0</v>
      </c>
      <c r="H144" s="28"/>
    </row>
    <row r="145" spans="1:8" ht="15">
      <c r="A145" s="26">
        <v>1695</v>
      </c>
      <c r="B145" s="26" t="s">
        <v>153</v>
      </c>
      <c r="C145" s="37">
        <v>0</v>
      </c>
      <c r="D145" s="37">
        <v>0</v>
      </c>
      <c r="H145" s="28"/>
    </row>
    <row r="146" spans="4:8" ht="15">
      <c r="D146" s="28"/>
      <c r="H146" s="28"/>
    </row>
    <row r="147" spans="1:8" ht="15">
      <c r="A147" s="26">
        <v>17</v>
      </c>
      <c r="B147" s="26" t="s">
        <v>19</v>
      </c>
      <c r="C147" s="29">
        <f>SUM(C148:C153)</f>
        <v>28214887</v>
      </c>
      <c r="D147" s="29">
        <f>SUM(D148:D153)</f>
        <v>25622034</v>
      </c>
      <c r="E147" s="26">
        <v>27</v>
      </c>
      <c r="F147" s="26" t="s">
        <v>28</v>
      </c>
      <c r="G147" s="29">
        <f>SUM(G148:G152)</f>
        <v>48702928</v>
      </c>
      <c r="H147" s="29">
        <f>SUM(H148:H152)</f>
        <v>44077975</v>
      </c>
    </row>
    <row r="148" spans="1:8" ht="15">
      <c r="A148" s="26">
        <v>1704</v>
      </c>
      <c r="B148" s="26" t="s">
        <v>154</v>
      </c>
      <c r="D148" s="37"/>
      <c r="E148" s="26">
        <v>2715</v>
      </c>
      <c r="F148" s="26" t="s">
        <v>124</v>
      </c>
      <c r="G148" s="37">
        <v>0</v>
      </c>
      <c r="H148" s="37">
        <v>0</v>
      </c>
    </row>
    <row r="149" spans="1:8" ht="15">
      <c r="A149" s="26">
        <v>1705</v>
      </c>
      <c r="B149" s="26" t="s">
        <v>19</v>
      </c>
      <c r="C149" s="37">
        <v>8561544</v>
      </c>
      <c r="D149" s="37">
        <v>5946548</v>
      </c>
      <c r="E149" s="26">
        <v>2720</v>
      </c>
      <c r="F149" s="26" t="s">
        <v>309</v>
      </c>
      <c r="G149" s="37">
        <v>34423722</v>
      </c>
      <c r="H149" s="37">
        <v>29772932</v>
      </c>
    </row>
    <row r="150" spans="3:8" ht="15">
      <c r="C150" s="37">
        <v>0</v>
      </c>
      <c r="D150" s="37">
        <v>0</v>
      </c>
      <c r="E150" s="26">
        <v>2721</v>
      </c>
      <c r="F150" s="26" t="s">
        <v>363</v>
      </c>
      <c r="G150" s="37">
        <v>14279206</v>
      </c>
      <c r="H150" s="37">
        <v>14305043</v>
      </c>
    </row>
    <row r="151" spans="1:8" ht="15">
      <c r="A151" s="26">
        <v>1710</v>
      </c>
      <c r="B151" s="26" t="s">
        <v>157</v>
      </c>
      <c r="C151" s="37">
        <v>20941089</v>
      </c>
      <c r="D151" s="37">
        <v>20963232</v>
      </c>
      <c r="E151" s="26">
        <v>2725</v>
      </c>
      <c r="F151" s="26" t="s">
        <v>126</v>
      </c>
      <c r="G151" s="37">
        <v>0</v>
      </c>
      <c r="H151" s="37">
        <v>0</v>
      </c>
    </row>
    <row r="152" spans="1:8" ht="15">
      <c r="A152" s="26">
        <v>1715</v>
      </c>
      <c r="B152" s="26" t="s">
        <v>155</v>
      </c>
      <c r="C152" s="37">
        <v>12539</v>
      </c>
      <c r="D152" s="37">
        <v>12538</v>
      </c>
      <c r="E152" s="26">
        <v>2790</v>
      </c>
      <c r="F152" s="26" t="s">
        <v>176</v>
      </c>
      <c r="G152" s="37">
        <v>0</v>
      </c>
      <c r="H152" s="37">
        <v>0</v>
      </c>
    </row>
    <row r="153" spans="1:8" ht="15">
      <c r="A153" s="26">
        <v>1785</v>
      </c>
      <c r="B153" s="26" t="s">
        <v>156</v>
      </c>
      <c r="C153" s="37">
        <v>-1300285</v>
      </c>
      <c r="D153" s="37">
        <v>-1300284</v>
      </c>
      <c r="H153" s="28"/>
    </row>
    <row r="154" spans="4:8" ht="15">
      <c r="D154" s="28"/>
      <c r="H154" s="28"/>
    </row>
    <row r="155" spans="1:8" ht="15">
      <c r="A155" s="26">
        <v>18</v>
      </c>
      <c r="B155" s="26" t="s">
        <v>20</v>
      </c>
      <c r="C155" s="29">
        <f>SUM(C156:C161)</f>
        <v>0</v>
      </c>
      <c r="D155" s="29">
        <f>SUM(D156:D161)</f>
        <v>0</v>
      </c>
      <c r="E155" s="26">
        <v>29</v>
      </c>
      <c r="F155" s="26" t="s">
        <v>33</v>
      </c>
      <c r="G155" s="29">
        <f>SUM(G156:G160)</f>
        <v>0</v>
      </c>
      <c r="H155" s="29">
        <f>SUM(H156:H160)</f>
        <v>0</v>
      </c>
    </row>
    <row r="156" spans="1:8" ht="15">
      <c r="A156" s="26">
        <v>1804</v>
      </c>
      <c r="B156" s="26" t="s">
        <v>179</v>
      </c>
      <c r="C156" s="37">
        <v>0</v>
      </c>
      <c r="D156" s="37">
        <v>0</v>
      </c>
      <c r="E156" s="26">
        <v>2905</v>
      </c>
      <c r="F156" s="26" t="s">
        <v>177</v>
      </c>
      <c r="G156" s="37">
        <v>0</v>
      </c>
      <c r="H156" s="31">
        <v>0</v>
      </c>
    </row>
    <row r="157" spans="1:8" ht="15">
      <c r="A157" s="26">
        <v>1806</v>
      </c>
      <c r="B157" s="26" t="s">
        <v>306</v>
      </c>
      <c r="C157" s="37">
        <v>0</v>
      </c>
      <c r="D157" s="37">
        <v>0</v>
      </c>
      <c r="E157" s="26">
        <v>2910</v>
      </c>
      <c r="F157" s="26" t="s">
        <v>178</v>
      </c>
      <c r="G157" s="37">
        <v>0</v>
      </c>
      <c r="H157" s="31">
        <v>0</v>
      </c>
    </row>
    <row r="158" spans="1:8" ht="15">
      <c r="A158" s="26">
        <v>1815</v>
      </c>
      <c r="B158" s="26" t="s">
        <v>180</v>
      </c>
      <c r="C158" s="37">
        <v>0</v>
      </c>
      <c r="D158" s="37">
        <v>0</v>
      </c>
      <c r="E158" s="26">
        <v>2915</v>
      </c>
      <c r="F158" s="26" t="s">
        <v>310</v>
      </c>
      <c r="G158" s="37">
        <v>0</v>
      </c>
      <c r="H158" s="31">
        <v>0</v>
      </c>
    </row>
    <row r="159" spans="1:8" ht="15">
      <c r="A159" s="26">
        <v>1820</v>
      </c>
      <c r="B159" s="26" t="s">
        <v>181</v>
      </c>
      <c r="C159" s="37">
        <v>0</v>
      </c>
      <c r="D159" s="37">
        <v>0</v>
      </c>
      <c r="E159" s="26">
        <v>2920</v>
      </c>
      <c r="F159" s="26" t="s">
        <v>131</v>
      </c>
      <c r="G159" s="37">
        <v>0</v>
      </c>
      <c r="H159" s="31">
        <v>0</v>
      </c>
    </row>
    <row r="160" spans="1:8" ht="15">
      <c r="A160" s="26">
        <v>1825</v>
      </c>
      <c r="B160" s="26" t="s">
        <v>182</v>
      </c>
      <c r="C160" s="37">
        <v>0</v>
      </c>
      <c r="D160" s="37">
        <v>0</v>
      </c>
      <c r="E160" s="26">
        <v>2996</v>
      </c>
      <c r="F160" s="26" t="s">
        <v>355</v>
      </c>
      <c r="G160" s="37">
        <v>0</v>
      </c>
      <c r="H160" s="31">
        <v>0</v>
      </c>
    </row>
    <row r="161" spans="1:4" ht="15">
      <c r="A161" s="26">
        <v>1830</v>
      </c>
      <c r="B161" s="26" t="s">
        <v>183</v>
      </c>
      <c r="C161" s="37">
        <v>0</v>
      </c>
      <c r="D161" s="37">
        <v>0</v>
      </c>
    </row>
    <row r="162" spans="4:8" ht="15.75">
      <c r="D162" s="28"/>
      <c r="F162" s="16" t="s">
        <v>295</v>
      </c>
      <c r="G162" s="34">
        <f>+G155+G147+G137+G130+G108+G102+G95</f>
        <v>78402399</v>
      </c>
      <c r="H162" s="34">
        <f>+H155+H147+H137+H130+H108+H102+H95</f>
        <v>74974466</v>
      </c>
    </row>
    <row r="163" spans="1:8" ht="15.75">
      <c r="A163" s="32"/>
      <c r="B163" s="32"/>
      <c r="D163" s="32"/>
      <c r="E163" s="32"/>
      <c r="F163" s="32"/>
      <c r="G163" s="37" t="s">
        <v>49</v>
      </c>
      <c r="H163" s="32"/>
    </row>
    <row r="164" spans="1:6" ht="15">
      <c r="A164" s="26">
        <v>19</v>
      </c>
      <c r="B164" s="26" t="s">
        <v>21</v>
      </c>
      <c r="C164" s="29">
        <f>SUM(C165:C188)</f>
        <v>59249047</v>
      </c>
      <c r="D164" s="29">
        <f>SUM(D165:D188)</f>
        <v>49238884</v>
      </c>
      <c r="F164" s="26" t="s">
        <v>49</v>
      </c>
    </row>
    <row r="165" spans="1:9" ht="15">
      <c r="A165" s="26">
        <v>1905</v>
      </c>
      <c r="B165" s="26" t="s">
        <v>184</v>
      </c>
      <c r="C165" s="37">
        <v>120080</v>
      </c>
      <c r="D165" s="37">
        <v>8351194</v>
      </c>
      <c r="E165" s="26">
        <v>31</v>
      </c>
      <c r="F165" s="26" t="s">
        <v>195</v>
      </c>
      <c r="G165" s="33">
        <f>SUM(G166:G175)</f>
        <v>202158093</v>
      </c>
      <c r="H165" s="33">
        <f>SUM(H166:H175)</f>
        <v>152911769</v>
      </c>
      <c r="I165" s="31"/>
    </row>
    <row r="166" spans="1:9" ht="15">
      <c r="A166" s="26">
        <v>1910</v>
      </c>
      <c r="B166" s="26" t="s">
        <v>413</v>
      </c>
      <c r="C166" s="37">
        <v>54742</v>
      </c>
      <c r="D166" s="37">
        <v>69472</v>
      </c>
      <c r="E166" s="26">
        <v>3105</v>
      </c>
      <c r="F166" s="26" t="s">
        <v>196</v>
      </c>
      <c r="G166" s="37">
        <v>34522754</v>
      </c>
      <c r="H166" s="37">
        <v>40345711</v>
      </c>
      <c r="I166" s="31">
        <f>+G166-H166</f>
        <v>-5822957</v>
      </c>
    </row>
    <row r="167" spans="1:9" ht="15">
      <c r="A167" s="26">
        <v>1915</v>
      </c>
      <c r="B167" s="26" t="s">
        <v>80</v>
      </c>
      <c r="C167" s="37">
        <v>264366</v>
      </c>
      <c r="D167" s="37">
        <v>264366</v>
      </c>
      <c r="E167" s="26">
        <v>3110</v>
      </c>
      <c r="F167" s="26" t="s">
        <v>197</v>
      </c>
      <c r="G167" s="37">
        <v>29245378</v>
      </c>
      <c r="H167" s="37">
        <v>-5936089</v>
      </c>
      <c r="I167" s="31">
        <f aca="true" t="shared" si="0" ref="I167:I175">+G167-H167</f>
        <v>35181467</v>
      </c>
    </row>
    <row r="168" spans="1:9" ht="15">
      <c r="A168" s="26">
        <v>1920</v>
      </c>
      <c r="B168" s="26" t="s">
        <v>81</v>
      </c>
      <c r="C168" s="37">
        <v>353</v>
      </c>
      <c r="D168" s="37">
        <v>0</v>
      </c>
      <c r="E168" s="26">
        <v>3115</v>
      </c>
      <c r="F168" s="26" t="s">
        <v>198</v>
      </c>
      <c r="G168" s="37">
        <v>56155200</v>
      </c>
      <c r="H168" s="37">
        <v>37999211</v>
      </c>
      <c r="I168" s="31">
        <f t="shared" si="0"/>
        <v>18155989</v>
      </c>
    </row>
    <row r="169" spans="1:9" ht="15">
      <c r="A169" s="26">
        <v>1925</v>
      </c>
      <c r="B169" s="26" t="s">
        <v>194</v>
      </c>
      <c r="C169" s="37">
        <v>0</v>
      </c>
      <c r="D169" s="37">
        <v>0</v>
      </c>
      <c r="E169" s="26">
        <v>3117</v>
      </c>
      <c r="F169" s="26" t="s">
        <v>378</v>
      </c>
      <c r="G169" s="37">
        <v>25895757</v>
      </c>
      <c r="H169" s="37">
        <v>25895757</v>
      </c>
      <c r="I169" s="31">
        <f t="shared" si="0"/>
        <v>0</v>
      </c>
    </row>
    <row r="170" spans="1:9" ht="15">
      <c r="A170" s="26">
        <v>1926</v>
      </c>
      <c r="B170" s="26" t="s">
        <v>82</v>
      </c>
      <c r="C170" s="37">
        <v>0</v>
      </c>
      <c r="D170" s="37">
        <v>0</v>
      </c>
      <c r="E170" s="26">
        <v>3120</v>
      </c>
      <c r="F170" s="26" t="s">
        <v>199</v>
      </c>
      <c r="G170" s="37">
        <v>2735326</v>
      </c>
      <c r="H170" s="37">
        <v>2445199</v>
      </c>
      <c r="I170" s="31">
        <f t="shared" si="0"/>
        <v>290127</v>
      </c>
    </row>
    <row r="171" spans="1:9" ht="15">
      <c r="A171" s="26">
        <v>1930</v>
      </c>
      <c r="B171" s="26" t="s">
        <v>185</v>
      </c>
      <c r="C171" s="37">
        <v>0</v>
      </c>
      <c r="D171" s="37">
        <v>0</v>
      </c>
      <c r="E171" s="26">
        <v>3125</v>
      </c>
      <c r="F171" s="26" t="s">
        <v>200</v>
      </c>
      <c r="G171" s="37">
        <v>60030753</v>
      </c>
      <c r="H171" s="37">
        <v>57811885</v>
      </c>
      <c r="I171" s="31">
        <f t="shared" si="0"/>
        <v>2218868</v>
      </c>
    </row>
    <row r="172" spans="4:9" ht="15">
      <c r="D172" s="37"/>
      <c r="E172" s="26">
        <v>3128</v>
      </c>
      <c r="F172" s="26" t="s">
        <v>416</v>
      </c>
      <c r="G172" s="37">
        <v>-6427075</v>
      </c>
      <c r="H172" s="37">
        <v>-5649905</v>
      </c>
      <c r="I172" s="31">
        <f t="shared" si="0"/>
        <v>-777170</v>
      </c>
    </row>
    <row r="173" spans="1:9" ht="15">
      <c r="A173" s="26">
        <v>1935</v>
      </c>
      <c r="B173" s="26" t="s">
        <v>186</v>
      </c>
      <c r="C173" s="37">
        <v>0</v>
      </c>
      <c r="D173" s="37">
        <v>0</v>
      </c>
      <c r="E173" s="26">
        <v>3130</v>
      </c>
      <c r="F173" s="26" t="s">
        <v>201</v>
      </c>
      <c r="G173" s="37">
        <v>0</v>
      </c>
      <c r="H173" s="37">
        <v>0</v>
      </c>
      <c r="I173" s="31">
        <f t="shared" si="0"/>
        <v>0</v>
      </c>
    </row>
    <row r="174" spans="1:9" ht="15">
      <c r="A174" s="26">
        <v>1940</v>
      </c>
      <c r="B174" s="26" t="s">
        <v>187</v>
      </c>
      <c r="C174" s="37">
        <v>0</v>
      </c>
      <c r="D174" s="37">
        <v>0</v>
      </c>
      <c r="E174" s="26">
        <v>3135</v>
      </c>
      <c r="F174" s="26" t="s">
        <v>202</v>
      </c>
      <c r="G174" s="37">
        <v>0</v>
      </c>
      <c r="H174" s="37">
        <v>0</v>
      </c>
      <c r="I174" s="31">
        <f t="shared" si="0"/>
        <v>0</v>
      </c>
    </row>
    <row r="175" spans="1:9" ht="15">
      <c r="A175" s="26">
        <v>1941</v>
      </c>
      <c r="B175" s="26" t="s">
        <v>85</v>
      </c>
      <c r="C175" s="37">
        <v>0</v>
      </c>
      <c r="D175" s="37">
        <v>0</v>
      </c>
      <c r="E175" s="26">
        <v>3138</v>
      </c>
      <c r="F175" s="26" t="s">
        <v>400</v>
      </c>
      <c r="G175" s="37">
        <v>0</v>
      </c>
      <c r="H175" s="37">
        <v>0</v>
      </c>
      <c r="I175" s="31">
        <f t="shared" si="0"/>
        <v>0</v>
      </c>
    </row>
    <row r="176" spans="1:9" ht="15">
      <c r="A176" s="26">
        <v>1942</v>
      </c>
      <c r="B176" s="26" t="s">
        <v>188</v>
      </c>
      <c r="C176" s="37">
        <v>0</v>
      </c>
      <c r="D176" s="37">
        <v>0</v>
      </c>
      <c r="H176" s="37"/>
      <c r="I176" s="31"/>
    </row>
    <row r="177" spans="1:8" ht="15">
      <c r="A177" s="26">
        <v>1943</v>
      </c>
      <c r="B177" s="26" t="s">
        <v>189</v>
      </c>
      <c r="C177" s="37">
        <v>0</v>
      </c>
      <c r="D177" s="37">
        <v>0</v>
      </c>
      <c r="E177" s="26">
        <v>32</v>
      </c>
      <c r="F177" s="26" t="s">
        <v>160</v>
      </c>
      <c r="G177" s="31">
        <v>0</v>
      </c>
      <c r="H177" s="31">
        <v>0</v>
      </c>
    </row>
    <row r="178" spans="1:8" ht="15">
      <c r="A178" s="26">
        <v>1945</v>
      </c>
      <c r="B178" s="26" t="s">
        <v>88</v>
      </c>
      <c r="C178" s="37">
        <v>0</v>
      </c>
      <c r="D178" s="37">
        <v>0</v>
      </c>
      <c r="E178" s="26">
        <v>3205</v>
      </c>
      <c r="F178" s="26" t="s">
        <v>203</v>
      </c>
      <c r="G178" s="37">
        <v>0</v>
      </c>
      <c r="H178" s="37">
        <v>0</v>
      </c>
    </row>
    <row r="179" spans="1:8" ht="15">
      <c r="A179" s="26">
        <v>1950</v>
      </c>
      <c r="B179" s="26" t="s">
        <v>89</v>
      </c>
      <c r="C179" s="37">
        <v>0</v>
      </c>
      <c r="D179" s="37">
        <v>0</v>
      </c>
      <c r="E179" s="26">
        <v>3208</v>
      </c>
      <c r="F179" s="26" t="s">
        <v>204</v>
      </c>
      <c r="G179" s="37">
        <v>0</v>
      </c>
      <c r="H179" s="37">
        <v>0</v>
      </c>
    </row>
    <row r="180" spans="1:8" ht="15">
      <c r="A180" s="26">
        <v>1955</v>
      </c>
      <c r="B180" s="26" t="s">
        <v>190</v>
      </c>
      <c r="C180" s="37">
        <v>0</v>
      </c>
      <c r="D180" s="37">
        <v>0</v>
      </c>
      <c r="E180" s="26">
        <v>3210</v>
      </c>
      <c r="F180" s="26" t="s">
        <v>205</v>
      </c>
      <c r="G180" s="37">
        <v>0</v>
      </c>
      <c r="H180" s="37">
        <v>0</v>
      </c>
    </row>
    <row r="181" spans="1:8" ht="15">
      <c r="A181" s="26">
        <v>1960</v>
      </c>
      <c r="B181" s="26" t="s">
        <v>91</v>
      </c>
      <c r="C181" s="37">
        <v>2321909</v>
      </c>
      <c r="D181" s="37">
        <v>2228980</v>
      </c>
      <c r="E181" s="26">
        <v>3215</v>
      </c>
      <c r="F181" s="26" t="s">
        <v>206</v>
      </c>
      <c r="G181" s="37">
        <v>0</v>
      </c>
      <c r="H181" s="37">
        <v>0</v>
      </c>
    </row>
    <row r="182" spans="1:8" ht="15">
      <c r="A182" s="26">
        <v>1965</v>
      </c>
      <c r="B182" s="26" t="s">
        <v>191</v>
      </c>
      <c r="C182" s="37">
        <v>0</v>
      </c>
      <c r="D182" s="37">
        <v>0</v>
      </c>
      <c r="E182" s="26">
        <v>3220</v>
      </c>
      <c r="F182" s="26" t="s">
        <v>207</v>
      </c>
      <c r="G182" s="37">
        <v>0</v>
      </c>
      <c r="H182" s="37">
        <v>0</v>
      </c>
    </row>
    <row r="183" spans="1:8" ht="15">
      <c r="A183" s="26">
        <v>1970</v>
      </c>
      <c r="B183" s="26" t="s">
        <v>93</v>
      </c>
      <c r="C183" s="37">
        <v>821739</v>
      </c>
      <c r="D183" s="37">
        <v>812764</v>
      </c>
      <c r="E183" s="26">
        <v>3225</v>
      </c>
      <c r="F183" s="26" t="s">
        <v>208</v>
      </c>
      <c r="G183" s="37">
        <v>0</v>
      </c>
      <c r="H183" s="37">
        <v>0</v>
      </c>
    </row>
    <row r="184" spans="1:8" ht="15">
      <c r="A184" s="26">
        <v>1975</v>
      </c>
      <c r="B184" s="26" t="s">
        <v>192</v>
      </c>
      <c r="C184" s="37">
        <v>-489342</v>
      </c>
      <c r="D184" s="37">
        <v>-487103</v>
      </c>
      <c r="E184" s="26">
        <v>3230</v>
      </c>
      <c r="F184" s="26" t="s">
        <v>209</v>
      </c>
      <c r="G184" s="37">
        <v>0</v>
      </c>
      <c r="H184" s="37">
        <v>0</v>
      </c>
    </row>
    <row r="185" spans="1:8" ht="15">
      <c r="A185" s="26">
        <v>1995</v>
      </c>
      <c r="B185" s="26" t="s">
        <v>95</v>
      </c>
      <c r="C185" s="37">
        <v>0</v>
      </c>
      <c r="D185" s="37">
        <v>0</v>
      </c>
      <c r="E185" s="26">
        <v>3235</v>
      </c>
      <c r="F185" s="26" t="s">
        <v>210</v>
      </c>
      <c r="G185" s="37">
        <v>0</v>
      </c>
      <c r="H185" s="37">
        <v>0</v>
      </c>
    </row>
    <row r="186" spans="1:8" ht="15">
      <c r="A186" s="26">
        <v>1996</v>
      </c>
      <c r="B186" s="26" t="s">
        <v>353</v>
      </c>
      <c r="C186" s="37">
        <v>0</v>
      </c>
      <c r="D186" s="37">
        <v>0</v>
      </c>
      <c r="E186" s="26">
        <v>3240</v>
      </c>
      <c r="F186" s="26" t="s">
        <v>211</v>
      </c>
      <c r="G186" s="37">
        <v>0</v>
      </c>
      <c r="H186" s="37">
        <v>0</v>
      </c>
    </row>
    <row r="187" spans="1:8" ht="15">
      <c r="A187" s="26">
        <v>1997</v>
      </c>
      <c r="B187" s="26" t="s">
        <v>395</v>
      </c>
      <c r="C187" s="37">
        <v>0</v>
      </c>
      <c r="D187" s="37">
        <v>0</v>
      </c>
      <c r="H187" s="31"/>
    </row>
    <row r="188" spans="1:4" ht="15">
      <c r="A188" s="26">
        <v>1999</v>
      </c>
      <c r="B188" s="26" t="s">
        <v>193</v>
      </c>
      <c r="C188" s="37">
        <v>56155200</v>
      </c>
      <c r="D188" s="37">
        <v>37999211</v>
      </c>
    </row>
    <row r="189" spans="3:8" ht="15">
      <c r="C189" s="26"/>
      <c r="E189" s="26">
        <v>3245</v>
      </c>
      <c r="F189" s="26" t="s">
        <v>212</v>
      </c>
      <c r="G189" s="37">
        <v>0</v>
      </c>
      <c r="H189" s="31">
        <v>0</v>
      </c>
    </row>
    <row r="190" spans="4:9" ht="15">
      <c r="D190" s="28"/>
      <c r="E190" s="26">
        <v>3250</v>
      </c>
      <c r="F190" s="26" t="s">
        <v>202</v>
      </c>
      <c r="G190" s="37">
        <v>0</v>
      </c>
      <c r="H190" s="31">
        <v>0</v>
      </c>
      <c r="I190" s="28"/>
    </row>
    <row r="191" spans="4:8" ht="15">
      <c r="D191" s="28"/>
      <c r="E191" s="26">
        <v>3255</v>
      </c>
      <c r="F191" s="26" t="s">
        <v>213</v>
      </c>
      <c r="G191" s="37">
        <v>0</v>
      </c>
      <c r="H191" s="31">
        <v>0</v>
      </c>
    </row>
    <row r="192" spans="4:8" ht="15">
      <c r="D192" s="28"/>
      <c r="H192" s="28"/>
    </row>
    <row r="193" spans="2:8" ht="15.75">
      <c r="B193" s="16" t="s">
        <v>295</v>
      </c>
      <c r="C193" s="34">
        <f>+C95+C102+C108+C122+C147+C155+C164</f>
        <v>172604808</v>
      </c>
      <c r="D193" s="34">
        <f>+D95+D102+D108+D122+D147+D155+D164</f>
        <v>200045170</v>
      </c>
      <c r="F193" s="16" t="s">
        <v>296</v>
      </c>
      <c r="G193" s="34">
        <f>+G165+G177</f>
        <v>202158093</v>
      </c>
      <c r="H193" s="34">
        <f>+H165+H177</f>
        <v>152911769</v>
      </c>
    </row>
    <row r="194" spans="4:8" ht="15">
      <c r="D194" s="28"/>
      <c r="H194" s="28"/>
    </row>
    <row r="195" spans="1:8" ht="15.75">
      <c r="A195" s="16"/>
      <c r="B195" s="16" t="s">
        <v>35</v>
      </c>
      <c r="C195" s="36">
        <f>+C193+C10</f>
        <v>293530635</v>
      </c>
      <c r="D195" s="36">
        <f>+D193+D10</f>
        <v>241047412</v>
      </c>
      <c r="F195" s="16" t="s">
        <v>352</v>
      </c>
      <c r="G195" s="36">
        <f>+G193+G162+G10</f>
        <v>293530635</v>
      </c>
      <c r="H195" s="36">
        <f>+H193+H162+H10</f>
        <v>241047412</v>
      </c>
    </row>
    <row r="196" spans="1:8" ht="15.75">
      <c r="A196" s="16"/>
      <c r="B196" s="16"/>
      <c r="D196" s="27"/>
      <c r="E196" s="16"/>
      <c r="H196" s="27"/>
    </row>
    <row r="197" spans="1:8" ht="15.75">
      <c r="A197" s="16"/>
      <c r="B197" s="16" t="s">
        <v>37</v>
      </c>
      <c r="D197" s="27"/>
      <c r="E197" s="16"/>
      <c r="F197" s="16"/>
      <c r="H197" s="27"/>
    </row>
    <row r="198" spans="4:8" ht="15.75">
      <c r="D198" s="28"/>
      <c r="E198" s="16"/>
      <c r="F198" s="16" t="s">
        <v>38</v>
      </c>
      <c r="H198" s="27"/>
    </row>
    <row r="199" spans="1:8" ht="15">
      <c r="A199" s="26">
        <v>81</v>
      </c>
      <c r="B199" s="26" t="s">
        <v>39</v>
      </c>
      <c r="C199" s="37">
        <v>190371</v>
      </c>
      <c r="D199" s="37">
        <v>140000</v>
      </c>
      <c r="H199" s="28"/>
    </row>
    <row r="200" spans="1:8" ht="15">
      <c r="A200" s="26">
        <v>82</v>
      </c>
      <c r="B200" s="26" t="s">
        <v>40</v>
      </c>
      <c r="C200" s="37">
        <v>0</v>
      </c>
      <c r="D200" s="37">
        <v>0</v>
      </c>
      <c r="E200" s="26">
        <v>91</v>
      </c>
      <c r="F200" s="26" t="s">
        <v>44</v>
      </c>
      <c r="G200" s="37">
        <v>5835111</v>
      </c>
      <c r="H200" s="37">
        <v>5345226</v>
      </c>
    </row>
    <row r="201" spans="1:8" ht="15">
      <c r="A201" s="26">
        <v>83</v>
      </c>
      <c r="B201" s="26" t="s">
        <v>41</v>
      </c>
      <c r="C201" s="37">
        <v>5783176</v>
      </c>
      <c r="D201" s="37">
        <v>5707816</v>
      </c>
      <c r="E201" s="26">
        <v>92</v>
      </c>
      <c r="F201" s="26" t="s">
        <v>45</v>
      </c>
      <c r="H201" s="37"/>
    </row>
    <row r="202" spans="1:8" ht="15">
      <c r="A202" s="26">
        <v>84</v>
      </c>
      <c r="B202" s="26" t="s">
        <v>42</v>
      </c>
      <c r="C202" s="37">
        <v>0</v>
      </c>
      <c r="D202" s="37">
        <v>0</v>
      </c>
      <c r="E202" s="26">
        <v>93</v>
      </c>
      <c r="F202" s="26" t="s">
        <v>46</v>
      </c>
      <c r="G202" s="37">
        <v>5532</v>
      </c>
      <c r="H202" s="37">
        <v>463813</v>
      </c>
    </row>
    <row r="203" spans="1:8" ht="15">
      <c r="A203" s="26">
        <v>89</v>
      </c>
      <c r="B203" s="26" t="s">
        <v>43</v>
      </c>
      <c r="C203" s="37">
        <v>-5973547</v>
      </c>
      <c r="D203" s="37">
        <v>-5847816</v>
      </c>
      <c r="E203" s="26">
        <v>94</v>
      </c>
      <c r="F203" s="26" t="s">
        <v>47</v>
      </c>
      <c r="G203" s="37">
        <v>0</v>
      </c>
      <c r="H203" s="37">
        <v>0</v>
      </c>
    </row>
    <row r="204" spans="4:8" ht="15">
      <c r="D204" s="28"/>
      <c r="E204" s="26">
        <v>99</v>
      </c>
      <c r="F204" s="26" t="s">
        <v>48</v>
      </c>
      <c r="G204" s="37">
        <v>-6174180</v>
      </c>
      <c r="H204" s="37">
        <v>-5809039</v>
      </c>
    </row>
    <row r="206" ht="15">
      <c r="B206" s="26" t="s">
        <v>49</v>
      </c>
    </row>
    <row r="210" spans="2:6" ht="15.75">
      <c r="B210" s="16" t="s">
        <v>434</v>
      </c>
      <c r="F210" s="16" t="s">
        <v>366</v>
      </c>
    </row>
    <row r="211" spans="2:6" ht="15">
      <c r="B211" s="26" t="s">
        <v>435</v>
      </c>
      <c r="F211" t="s">
        <v>368</v>
      </c>
    </row>
    <row r="219" spans="2:7" ht="15.75">
      <c r="B219" s="18" t="s">
        <v>379</v>
      </c>
      <c r="F219" s="27" t="s">
        <v>436</v>
      </c>
      <c r="G219" s="38"/>
    </row>
    <row r="220" spans="2:7" ht="15">
      <c r="B220" s="40" t="s">
        <v>362</v>
      </c>
      <c r="F220" s="49" t="s">
        <v>437</v>
      </c>
      <c r="G220" s="38"/>
    </row>
    <row r="221" ht="15">
      <c r="B221" s="26" t="s">
        <v>393</v>
      </c>
    </row>
    <row r="222" ht="15">
      <c r="B222" s="40" t="s">
        <v>49</v>
      </c>
    </row>
    <row r="223" spans="3:7" ht="15">
      <c r="C223" s="26"/>
      <c r="G223" s="26"/>
    </row>
    <row r="224" spans="3:7" ht="15">
      <c r="C224" s="26"/>
      <c r="G224" s="26"/>
    </row>
    <row r="225" spans="3:7" ht="15">
      <c r="C225" s="26"/>
      <c r="G225" s="26"/>
    </row>
    <row r="226" spans="3:7" ht="15">
      <c r="C226" s="26"/>
      <c r="G226" s="26"/>
    </row>
  </sheetData>
  <sheetProtection/>
  <mergeCells count="5">
    <mergeCell ref="A1:H1"/>
    <mergeCell ref="A2:H2"/>
    <mergeCell ref="A4:H4"/>
    <mergeCell ref="A5:H5"/>
    <mergeCell ref="A3:H3"/>
  </mergeCells>
  <printOptions/>
  <pageMargins left="0.31496062992125984" right="0.31496062992125984" top="0.7874015748031497" bottom="0.3937007874015748" header="0" footer="0"/>
  <pageSetup horizontalDpi="600" verticalDpi="600" orientation="portrait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6"/>
  <sheetViews>
    <sheetView zoomScalePageLayoutView="0" workbookViewId="0" topLeftCell="A22">
      <selection activeCell="G51" sqref="G51"/>
    </sheetView>
  </sheetViews>
  <sheetFormatPr defaultColWidth="11.421875" defaultRowHeight="12.75"/>
  <cols>
    <col min="1" max="1" width="5.57421875" style="0" customWidth="1"/>
    <col min="7" max="7" width="14.00390625" style="5" customWidth="1"/>
    <col min="8" max="8" width="13.8515625" style="5" customWidth="1"/>
  </cols>
  <sheetData>
    <row r="1" spans="1:8" ht="15.75">
      <c r="A1" s="55" t="s">
        <v>216</v>
      </c>
      <c r="B1" s="55"/>
      <c r="C1" s="55"/>
      <c r="D1" s="55"/>
      <c r="E1" s="55"/>
      <c r="F1" s="55"/>
      <c r="G1" s="55"/>
      <c r="H1" s="55"/>
    </row>
    <row r="2" spans="1:8" ht="15.75">
      <c r="A2" s="55" t="s">
        <v>52</v>
      </c>
      <c r="B2" s="55"/>
      <c r="C2" s="55"/>
      <c r="D2" s="55"/>
      <c r="E2" s="55"/>
      <c r="F2" s="55"/>
      <c r="G2" s="55"/>
      <c r="H2" s="55"/>
    </row>
    <row r="3" spans="1:8" ht="15.75">
      <c r="A3" s="55" t="s">
        <v>238</v>
      </c>
      <c r="B3" s="55"/>
      <c r="C3" s="55"/>
      <c r="D3" s="55"/>
      <c r="E3" s="55"/>
      <c r="F3" s="55"/>
      <c r="G3" s="55"/>
      <c r="H3" s="55"/>
    </row>
    <row r="4" spans="1:8" ht="15.75">
      <c r="A4" s="55" t="s">
        <v>443</v>
      </c>
      <c r="B4" s="55"/>
      <c r="C4" s="55"/>
      <c r="D4" s="55"/>
      <c r="E4" s="55"/>
      <c r="F4" s="55"/>
      <c r="G4" s="55"/>
      <c r="H4" s="55"/>
    </row>
    <row r="5" spans="1:8" ht="15.75">
      <c r="A5" s="55" t="s">
        <v>2</v>
      </c>
      <c r="B5" s="55"/>
      <c r="C5" s="55"/>
      <c r="D5" s="55"/>
      <c r="E5" s="55"/>
      <c r="F5" s="55"/>
      <c r="G5" s="55"/>
      <c r="H5" s="55"/>
    </row>
    <row r="8" spans="1:4" ht="12.75">
      <c r="A8" s="2"/>
      <c r="B8" s="2"/>
      <c r="C8" s="2"/>
      <c r="D8" s="2"/>
    </row>
    <row r="9" spans="1:8" ht="12.75">
      <c r="A9" s="3"/>
      <c r="B9" s="3"/>
      <c r="G9" s="9" t="s">
        <v>5</v>
      </c>
      <c r="H9" s="9" t="s">
        <v>5</v>
      </c>
    </row>
    <row r="10" spans="1:8" ht="12.75">
      <c r="A10" s="3"/>
      <c r="B10" s="3"/>
      <c r="G10" s="9" t="s">
        <v>6</v>
      </c>
      <c r="H10" s="9" t="s">
        <v>7</v>
      </c>
    </row>
    <row r="11" spans="1:8" ht="12.75">
      <c r="A11" s="3" t="s">
        <v>214</v>
      </c>
      <c r="B11" s="3" t="s">
        <v>215</v>
      </c>
      <c r="G11" s="9" t="s">
        <v>9</v>
      </c>
      <c r="H11" s="9" t="s">
        <v>9</v>
      </c>
    </row>
    <row r="12" spans="1:8" ht="12.75">
      <c r="A12" s="3"/>
      <c r="B12" s="3"/>
      <c r="G12" s="9"/>
      <c r="H12" s="9"/>
    </row>
    <row r="13" spans="1:8" ht="12.75">
      <c r="A13" s="3"/>
      <c r="B13" s="8" t="s">
        <v>223</v>
      </c>
      <c r="G13" s="10">
        <f>SUM(G15:G20)</f>
        <v>108601990</v>
      </c>
      <c r="H13" s="10">
        <f>SUM(H15:H20)</f>
        <v>127999030</v>
      </c>
    </row>
    <row r="14" ht="12.75">
      <c r="H14" s="5" t="s">
        <v>49</v>
      </c>
    </row>
    <row r="15" spans="1:8" ht="12.75">
      <c r="A15">
        <v>41</v>
      </c>
      <c r="B15" t="s">
        <v>217</v>
      </c>
      <c r="G15" s="5">
        <v>55812412</v>
      </c>
      <c r="H15" s="5">
        <v>63449975</v>
      </c>
    </row>
    <row r="16" spans="1:8" ht="12.75">
      <c r="A16">
        <v>42</v>
      </c>
      <c r="B16" t="s">
        <v>219</v>
      </c>
      <c r="G16" s="5">
        <v>0</v>
      </c>
      <c r="H16" s="5">
        <v>0</v>
      </c>
    </row>
    <row r="17" spans="1:8" ht="12.75">
      <c r="A17">
        <v>43</v>
      </c>
      <c r="B17" t="s">
        <v>218</v>
      </c>
      <c r="G17" s="5">
        <v>1070091</v>
      </c>
      <c r="H17" s="5">
        <v>0</v>
      </c>
    </row>
    <row r="18" spans="1:8" ht="12.75">
      <c r="A18">
        <v>44</v>
      </c>
      <c r="B18" t="s">
        <v>220</v>
      </c>
      <c r="G18" s="5">
        <v>51719487</v>
      </c>
      <c r="H18" s="5">
        <v>64471339</v>
      </c>
    </row>
    <row r="19" spans="1:8" ht="12.75">
      <c r="A19">
        <v>48</v>
      </c>
      <c r="B19" s="11" t="s">
        <v>231</v>
      </c>
      <c r="G19" s="5">
        <v>0</v>
      </c>
      <c r="H19" s="5">
        <v>0</v>
      </c>
    </row>
    <row r="20" spans="1:8" ht="12.75">
      <c r="A20">
        <v>47</v>
      </c>
      <c r="B20" t="s">
        <v>221</v>
      </c>
      <c r="G20" s="5">
        <v>0</v>
      </c>
      <c r="H20" s="5">
        <v>77716</v>
      </c>
    </row>
    <row r="22" spans="2:8" ht="12.75">
      <c r="B22" s="1" t="s">
        <v>222</v>
      </c>
      <c r="G22" s="6">
        <f>SUM(G24:G25)</f>
        <v>0</v>
      </c>
      <c r="H22" s="6">
        <f>SUM(H24:H25)</f>
        <v>0</v>
      </c>
    </row>
    <row r="24" spans="1:8" ht="12.75">
      <c r="A24">
        <v>62</v>
      </c>
      <c r="B24" t="s">
        <v>340</v>
      </c>
      <c r="G24" s="5">
        <v>0</v>
      </c>
      <c r="H24" s="5">
        <v>0</v>
      </c>
    </row>
    <row r="25" spans="1:8" ht="12.75">
      <c r="A25">
        <v>63</v>
      </c>
      <c r="B25" t="s">
        <v>341</v>
      </c>
      <c r="G25" s="5">
        <v>0</v>
      </c>
      <c r="H25" s="5">
        <v>0</v>
      </c>
    </row>
    <row r="26" spans="2:8" ht="12.75">
      <c r="B26" s="1" t="s">
        <v>224</v>
      </c>
      <c r="G26" s="6">
        <f>SUM(G27:G34)</f>
        <v>70615187</v>
      </c>
      <c r="H26" s="6">
        <f>SUM(H27:H34)</f>
        <v>128709793</v>
      </c>
    </row>
    <row r="27" spans="1:8" ht="12.75">
      <c r="A27">
        <v>51</v>
      </c>
      <c r="B27" t="s">
        <v>225</v>
      </c>
      <c r="G27" s="5">
        <v>16100764</v>
      </c>
      <c r="H27" s="5">
        <v>27447239</v>
      </c>
    </row>
    <row r="28" spans="1:8" ht="12.75">
      <c r="A28">
        <v>52</v>
      </c>
      <c r="B28" t="s">
        <v>226</v>
      </c>
      <c r="G28" s="5">
        <v>2722811</v>
      </c>
      <c r="H28" s="5">
        <v>12303313</v>
      </c>
    </row>
    <row r="29" spans="1:8" ht="12.75">
      <c r="A29">
        <v>53</v>
      </c>
      <c r="B29" t="s">
        <v>227</v>
      </c>
      <c r="G29" s="5">
        <v>0</v>
      </c>
      <c r="H29" s="5">
        <v>410898</v>
      </c>
    </row>
    <row r="30" spans="1:8" ht="12.75">
      <c r="A30">
        <v>54</v>
      </c>
      <c r="B30" t="s">
        <v>228</v>
      </c>
      <c r="G30" s="5">
        <v>3250209</v>
      </c>
      <c r="H30" s="5">
        <v>8179968</v>
      </c>
    </row>
    <row r="31" spans="1:8" ht="12.75">
      <c r="A31">
        <v>55</v>
      </c>
      <c r="B31" t="s">
        <v>398</v>
      </c>
      <c r="G31" s="5">
        <v>48541403</v>
      </c>
      <c r="H31" s="5">
        <v>80368375</v>
      </c>
    </row>
    <row r="32" spans="1:8" ht="12.75">
      <c r="A32">
        <v>56</v>
      </c>
      <c r="B32" t="s">
        <v>396</v>
      </c>
      <c r="G32" s="5">
        <v>0</v>
      </c>
      <c r="H32" s="5">
        <v>0</v>
      </c>
    </row>
    <row r="34" spans="1:2" ht="12.75">
      <c r="A34" t="s">
        <v>49</v>
      </c>
      <c r="B34" t="s">
        <v>49</v>
      </c>
    </row>
    <row r="35" spans="2:8" ht="12.75">
      <c r="B35" s="1" t="s">
        <v>229</v>
      </c>
      <c r="G35" s="6">
        <f>+G13-G22-G26</f>
        <v>37986803</v>
      </c>
      <c r="H35" s="6">
        <f>+H13-H22-H26</f>
        <v>-710763</v>
      </c>
    </row>
    <row r="37" spans="2:8" ht="12.75">
      <c r="B37" s="1" t="s">
        <v>230</v>
      </c>
      <c r="G37" s="6">
        <v>10768548</v>
      </c>
      <c r="H37" s="6">
        <f>+H38</f>
        <v>8335318</v>
      </c>
    </row>
    <row r="38" spans="1:8" ht="12.75">
      <c r="A38">
        <v>48</v>
      </c>
      <c r="B38" t="s">
        <v>231</v>
      </c>
      <c r="G38" s="5">
        <v>0</v>
      </c>
      <c r="H38" s="5">
        <v>8335318</v>
      </c>
    </row>
    <row r="40" spans="2:8" ht="12.75">
      <c r="B40" s="1" t="s">
        <v>232</v>
      </c>
      <c r="G40" s="6">
        <f>+G41</f>
        <v>19509973</v>
      </c>
      <c r="H40" s="6">
        <f>SUM(H41)</f>
        <v>13560644</v>
      </c>
    </row>
    <row r="41" spans="1:8" ht="12.75">
      <c r="A41">
        <v>58</v>
      </c>
      <c r="B41" t="s">
        <v>233</v>
      </c>
      <c r="G41" s="5">
        <v>19509973</v>
      </c>
      <c r="H41" s="5">
        <v>13560644</v>
      </c>
    </row>
    <row r="43" spans="2:8" ht="12.75">
      <c r="B43" s="1" t="s">
        <v>234</v>
      </c>
      <c r="G43" s="6">
        <f>+G35+G37-G40</f>
        <v>29245378</v>
      </c>
      <c r="H43" s="6">
        <f>+H35+H37-H40</f>
        <v>-5936089</v>
      </c>
    </row>
    <row r="45" spans="2:8" ht="12.75">
      <c r="B45" s="1" t="s">
        <v>235</v>
      </c>
      <c r="G45" s="6">
        <f>+G46</f>
        <v>0</v>
      </c>
      <c r="H45" s="6">
        <f>+H46</f>
        <v>0</v>
      </c>
    </row>
    <row r="46" spans="1:8" ht="12.75">
      <c r="A46">
        <v>49</v>
      </c>
      <c r="B46" t="s">
        <v>236</v>
      </c>
      <c r="G46" s="5">
        <v>0</v>
      </c>
      <c r="H46" s="5">
        <v>0</v>
      </c>
    </row>
    <row r="49" spans="2:8" ht="12.75">
      <c r="B49" s="1" t="s">
        <v>237</v>
      </c>
      <c r="G49" s="41">
        <f>+G43+G45</f>
        <v>29245378</v>
      </c>
      <c r="H49" s="41">
        <f>+H43+H45</f>
        <v>-5936089</v>
      </c>
    </row>
    <row r="58" spans="2:7" ht="12.75">
      <c r="B58" s="1" t="s">
        <v>434</v>
      </c>
      <c r="G58" s="4" t="s">
        <v>436</v>
      </c>
    </row>
    <row r="59" spans="2:7" ht="12.75">
      <c r="B59" s="11" t="s">
        <v>435</v>
      </c>
      <c r="G59" s="49" t="s">
        <v>438</v>
      </c>
    </row>
    <row r="63" spans="2:8" ht="15.75">
      <c r="B63" s="1" t="s">
        <v>366</v>
      </c>
      <c r="G63" s="18" t="s">
        <v>379</v>
      </c>
      <c r="H63"/>
    </row>
    <row r="64" spans="2:8" ht="12.75">
      <c r="B64" t="s">
        <v>368</v>
      </c>
      <c r="G64" s="40" t="s">
        <v>362</v>
      </c>
      <c r="H64"/>
    </row>
    <row r="65" spans="7:8" ht="12.75">
      <c r="G65" s="40" t="s">
        <v>394</v>
      </c>
      <c r="H65"/>
    </row>
    <row r="66" ht="12.75">
      <c r="G66" s="40" t="s">
        <v>49</v>
      </c>
    </row>
  </sheetData>
  <sheetProtection/>
  <mergeCells count="5">
    <mergeCell ref="A5:H5"/>
    <mergeCell ref="A1:H1"/>
    <mergeCell ref="A2:H2"/>
    <mergeCell ref="A3:H3"/>
    <mergeCell ref="A4:H4"/>
  </mergeCells>
  <printOptions horizontalCentered="1" verticalCentered="1"/>
  <pageMargins left="0.3937007874015748" right="0.3937007874015748" top="0.3937007874015748" bottom="0.28" header="0" footer="0"/>
  <pageSetup horizontalDpi="600" verticalDpi="6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3"/>
  <sheetViews>
    <sheetView zoomScale="75" zoomScaleNormal="75" zoomScalePageLayoutView="0" workbookViewId="0" topLeftCell="A131">
      <selection activeCell="G169" sqref="G169"/>
    </sheetView>
  </sheetViews>
  <sheetFormatPr defaultColWidth="11.421875" defaultRowHeight="12.75"/>
  <cols>
    <col min="1" max="1" width="6.28125" style="0" customWidth="1"/>
    <col min="6" max="6" width="3.140625" style="0" customWidth="1"/>
    <col min="7" max="7" width="17.7109375" style="5" bestFit="1" customWidth="1"/>
    <col min="8" max="8" width="17.00390625" style="5" customWidth="1"/>
  </cols>
  <sheetData>
    <row r="1" spans="1:8" ht="15.75">
      <c r="A1" s="55" t="s">
        <v>240</v>
      </c>
      <c r="B1" s="55"/>
      <c r="C1" s="55"/>
      <c r="D1" s="55"/>
      <c r="E1" s="55"/>
      <c r="F1" s="55"/>
      <c r="G1" s="55"/>
      <c r="H1" s="55"/>
    </row>
    <row r="2" spans="1:8" ht="15.75">
      <c r="A2" s="55" t="s">
        <v>52</v>
      </c>
      <c r="B2" s="55"/>
      <c r="C2" s="55"/>
      <c r="D2" s="55"/>
      <c r="E2" s="55"/>
      <c r="F2" s="55"/>
      <c r="G2" s="55"/>
      <c r="H2" s="55"/>
    </row>
    <row r="3" spans="1:8" ht="15.75">
      <c r="A3" s="55" t="s">
        <v>239</v>
      </c>
      <c r="B3" s="55"/>
      <c r="C3" s="55"/>
      <c r="D3" s="55"/>
      <c r="E3" s="55"/>
      <c r="F3" s="55"/>
      <c r="G3" s="55"/>
      <c r="H3" s="55"/>
    </row>
    <row r="4" spans="1:8" ht="15.75">
      <c r="A4" s="55" t="s">
        <v>443</v>
      </c>
      <c r="B4" s="55"/>
      <c r="C4" s="55"/>
      <c r="D4" s="55"/>
      <c r="E4" s="55"/>
      <c r="F4" s="55"/>
      <c r="G4" s="55"/>
      <c r="H4" s="55"/>
    </row>
    <row r="5" spans="1:8" ht="15.75">
      <c r="A5" s="55" t="s">
        <v>2</v>
      </c>
      <c r="B5" s="55"/>
      <c r="C5" s="55"/>
      <c r="D5" s="55"/>
      <c r="E5" s="55"/>
      <c r="F5" s="55"/>
      <c r="G5" s="55"/>
      <c r="H5" s="55"/>
    </row>
    <row r="7" spans="1:8" ht="12.75">
      <c r="A7" s="3"/>
      <c r="B7" s="3"/>
      <c r="G7" s="9" t="s">
        <v>5</v>
      </c>
      <c r="H7" s="9" t="s">
        <v>5</v>
      </c>
    </row>
    <row r="8" spans="1:8" ht="12.75">
      <c r="A8" s="3"/>
      <c r="B8" s="3"/>
      <c r="G8" s="9" t="s">
        <v>6</v>
      </c>
      <c r="H8" s="9" t="s">
        <v>7</v>
      </c>
    </row>
    <row r="9" spans="1:8" ht="12.75">
      <c r="A9" s="3" t="s">
        <v>214</v>
      </c>
      <c r="B9" s="3" t="s">
        <v>215</v>
      </c>
      <c r="G9" s="9" t="s">
        <v>9</v>
      </c>
      <c r="H9" s="9" t="s">
        <v>9</v>
      </c>
    </row>
    <row r="10" spans="1:8" ht="12.75">
      <c r="A10" s="3"/>
      <c r="B10" s="3"/>
      <c r="G10" s="9"/>
      <c r="H10" s="9"/>
    </row>
    <row r="11" spans="1:8" ht="12.75">
      <c r="A11" s="3"/>
      <c r="B11" s="8" t="s">
        <v>223</v>
      </c>
      <c r="G11" s="10">
        <f>SUM(G13+G20+G25+G44+G53)</f>
        <v>108601990</v>
      </c>
      <c r="H11" s="10">
        <f>SUM(H13+H20+H25+H44+H53)</f>
        <v>127999030</v>
      </c>
    </row>
    <row r="12" ht="12.75">
      <c r="H12" s="5" t="s">
        <v>49</v>
      </c>
    </row>
    <row r="13" spans="1:8" ht="12.75">
      <c r="A13">
        <v>41</v>
      </c>
      <c r="B13" t="s">
        <v>217</v>
      </c>
      <c r="G13" s="6">
        <f>SUM(G14:G18)</f>
        <v>55812412</v>
      </c>
      <c r="H13" s="6">
        <f>SUM(H14:H18)</f>
        <v>63449975</v>
      </c>
    </row>
    <row r="14" spans="1:8" ht="12.75">
      <c r="A14">
        <v>4105</v>
      </c>
      <c r="B14" t="s">
        <v>241</v>
      </c>
      <c r="G14" s="5">
        <v>46919186</v>
      </c>
      <c r="H14" s="5">
        <v>45513933</v>
      </c>
    </row>
    <row r="15" spans="1:8" ht="12.75">
      <c r="A15">
        <v>4110</v>
      </c>
      <c r="B15" t="s">
        <v>242</v>
      </c>
      <c r="C15" t="s">
        <v>403</v>
      </c>
      <c r="G15" s="5">
        <v>8893226</v>
      </c>
      <c r="H15" s="5">
        <v>17936042</v>
      </c>
    </row>
    <row r="16" spans="1:2" ht="12.75">
      <c r="A16">
        <v>4115</v>
      </c>
      <c r="B16" t="s">
        <v>243</v>
      </c>
    </row>
    <row r="17" spans="1:8" ht="12.75">
      <c r="A17">
        <v>4120</v>
      </c>
      <c r="B17" t="s">
        <v>244</v>
      </c>
      <c r="G17" s="5">
        <v>0</v>
      </c>
      <c r="H17" s="5">
        <v>0</v>
      </c>
    </row>
    <row r="18" spans="1:8" ht="12.75">
      <c r="A18">
        <v>4195</v>
      </c>
      <c r="B18" t="s">
        <v>245</v>
      </c>
      <c r="G18" s="5">
        <v>0</v>
      </c>
      <c r="H18" s="5">
        <v>0</v>
      </c>
    </row>
    <row r="20" spans="1:8" ht="12.75">
      <c r="A20">
        <v>42</v>
      </c>
      <c r="B20" t="s">
        <v>219</v>
      </c>
      <c r="G20" s="6">
        <f>SUM(G21:G23)</f>
        <v>0</v>
      </c>
      <c r="H20" s="6">
        <f>SUM(H21:H23)</f>
        <v>0</v>
      </c>
    </row>
    <row r="21" spans="1:8" ht="12.75">
      <c r="A21">
        <v>4201</v>
      </c>
      <c r="B21" t="s">
        <v>312</v>
      </c>
      <c r="G21" s="5">
        <v>0</v>
      </c>
      <c r="H21" s="5">
        <v>0</v>
      </c>
    </row>
    <row r="22" spans="1:8" ht="12.75">
      <c r="A22">
        <v>4210</v>
      </c>
      <c r="B22" t="s">
        <v>246</v>
      </c>
      <c r="G22" s="5">
        <v>0</v>
      </c>
      <c r="H22" s="5">
        <v>0</v>
      </c>
    </row>
    <row r="23" spans="1:8" ht="12.75">
      <c r="A23">
        <v>4295</v>
      </c>
      <c r="B23" t="s">
        <v>247</v>
      </c>
      <c r="G23" s="5">
        <v>0</v>
      </c>
      <c r="H23" s="5">
        <v>0</v>
      </c>
    </row>
    <row r="25" spans="1:8" ht="12.75">
      <c r="A25">
        <v>43</v>
      </c>
      <c r="B25" t="s">
        <v>218</v>
      </c>
      <c r="G25" s="6">
        <f>SUM(G26:G42)</f>
        <v>1070091</v>
      </c>
      <c r="H25" s="6">
        <f>SUM(H26:H42)</f>
        <v>0</v>
      </c>
    </row>
    <row r="26" spans="1:8" ht="12.75">
      <c r="A26">
        <v>4305</v>
      </c>
      <c r="B26" t="s">
        <v>248</v>
      </c>
      <c r="G26" s="5">
        <v>1070091</v>
      </c>
      <c r="H26" s="5">
        <v>0</v>
      </c>
    </row>
    <row r="27" spans="1:8" ht="12.75">
      <c r="A27">
        <v>4310</v>
      </c>
      <c r="B27" t="s">
        <v>249</v>
      </c>
      <c r="G27" s="5">
        <v>0</v>
      </c>
      <c r="H27" s="5">
        <v>0</v>
      </c>
    </row>
    <row r="28" spans="1:8" ht="12.75">
      <c r="A28">
        <v>4312</v>
      </c>
      <c r="B28" t="s">
        <v>250</v>
      </c>
      <c r="G28" s="5">
        <v>0</v>
      </c>
      <c r="H28" s="5">
        <v>0</v>
      </c>
    </row>
    <row r="29" spans="1:8" ht="12.75">
      <c r="A29">
        <v>4315</v>
      </c>
      <c r="B29" t="s">
        <v>251</v>
      </c>
      <c r="G29" s="5">
        <v>0</v>
      </c>
      <c r="H29" s="5">
        <v>0</v>
      </c>
    </row>
    <row r="30" spans="1:8" ht="12.75">
      <c r="A30">
        <v>4321</v>
      </c>
      <c r="B30" t="s">
        <v>252</v>
      </c>
      <c r="G30" s="5">
        <v>0</v>
      </c>
      <c r="H30" s="5">
        <v>0</v>
      </c>
    </row>
    <row r="31" spans="1:8" ht="12.75">
      <c r="A31">
        <v>4322</v>
      </c>
      <c r="B31" t="s">
        <v>253</v>
      </c>
      <c r="G31" s="5">
        <v>0</v>
      </c>
      <c r="H31" s="5">
        <v>0</v>
      </c>
    </row>
    <row r="32" spans="1:8" ht="12.75">
      <c r="A32">
        <v>4323</v>
      </c>
      <c r="B32" t="s">
        <v>254</v>
      </c>
      <c r="G32" s="5">
        <v>0</v>
      </c>
      <c r="H32" s="5">
        <v>0</v>
      </c>
    </row>
    <row r="33" spans="1:8" ht="12.75">
      <c r="A33">
        <v>4325</v>
      </c>
      <c r="B33" t="s">
        <v>255</v>
      </c>
      <c r="G33" s="5">
        <v>0</v>
      </c>
      <c r="H33" s="5">
        <v>0</v>
      </c>
    </row>
    <row r="34" spans="1:8" ht="12.75">
      <c r="A34">
        <v>4330</v>
      </c>
      <c r="B34" t="s">
        <v>256</v>
      </c>
      <c r="G34" s="5">
        <v>0</v>
      </c>
      <c r="H34" s="5">
        <v>0</v>
      </c>
    </row>
    <row r="35" spans="1:8" ht="12.75">
      <c r="A35">
        <v>4335</v>
      </c>
      <c r="B35" t="s">
        <v>257</v>
      </c>
      <c r="G35" s="5">
        <v>0</v>
      </c>
      <c r="H35" s="5">
        <v>0</v>
      </c>
    </row>
    <row r="36" spans="1:8" ht="12.75">
      <c r="A36">
        <v>4340</v>
      </c>
      <c r="B36" t="s">
        <v>258</v>
      </c>
      <c r="G36" s="5">
        <v>0</v>
      </c>
      <c r="H36" s="5">
        <v>0</v>
      </c>
    </row>
    <row r="37" spans="1:8" ht="12.75">
      <c r="A37">
        <v>4345</v>
      </c>
      <c r="B37" t="s">
        <v>259</v>
      </c>
      <c r="G37" s="5">
        <v>0</v>
      </c>
      <c r="H37" s="5">
        <v>0</v>
      </c>
    </row>
    <row r="38" spans="1:8" ht="12.75">
      <c r="A38">
        <v>4350</v>
      </c>
      <c r="B38" t="s">
        <v>260</v>
      </c>
      <c r="G38" s="5">
        <v>0</v>
      </c>
      <c r="H38" s="5">
        <v>0</v>
      </c>
    </row>
    <row r="39" spans="1:8" ht="12.75">
      <c r="A39">
        <v>4355</v>
      </c>
      <c r="B39" t="s">
        <v>261</v>
      </c>
      <c r="G39" s="5">
        <v>0</v>
      </c>
      <c r="H39" s="5">
        <v>0</v>
      </c>
    </row>
    <row r="40" spans="1:8" ht="12.75">
      <c r="A40">
        <v>4360</v>
      </c>
      <c r="B40" t="s">
        <v>262</v>
      </c>
      <c r="G40" s="5">
        <v>0</v>
      </c>
      <c r="H40" s="5">
        <v>0</v>
      </c>
    </row>
    <row r="41" spans="1:8" ht="12.75">
      <c r="A41">
        <v>4390</v>
      </c>
      <c r="B41" t="s">
        <v>263</v>
      </c>
      <c r="G41" s="5">
        <v>0</v>
      </c>
      <c r="H41" s="5">
        <v>0</v>
      </c>
    </row>
    <row r="42" spans="1:8" ht="12.75">
      <c r="A42">
        <v>4395</v>
      </c>
      <c r="B42" t="s">
        <v>264</v>
      </c>
      <c r="G42" s="5">
        <v>0</v>
      </c>
      <c r="H42" s="5">
        <v>0</v>
      </c>
    </row>
    <row r="44" spans="1:8" ht="12.75">
      <c r="A44">
        <v>44</v>
      </c>
      <c r="B44" t="s">
        <v>220</v>
      </c>
      <c r="G44" s="6">
        <f>SUM(G45:G51)</f>
        <v>51719487</v>
      </c>
      <c r="H44" s="6">
        <f>SUM(H45:H51)</f>
        <v>64471339</v>
      </c>
    </row>
    <row r="45" spans="1:8" ht="12.75">
      <c r="A45">
        <v>4403</v>
      </c>
      <c r="B45" t="s">
        <v>313</v>
      </c>
      <c r="G45" s="5">
        <v>0</v>
      </c>
      <c r="H45" s="5">
        <v>0</v>
      </c>
    </row>
    <row r="46" spans="1:8" ht="12.75">
      <c r="A46">
        <v>4406</v>
      </c>
      <c r="B46" t="s">
        <v>265</v>
      </c>
      <c r="G46" s="5">
        <v>0</v>
      </c>
      <c r="H46" s="5">
        <v>0</v>
      </c>
    </row>
    <row r="47" spans="1:8" ht="12.75">
      <c r="A47">
        <v>4408</v>
      </c>
      <c r="B47" t="s">
        <v>361</v>
      </c>
      <c r="G47" s="5">
        <v>51051947</v>
      </c>
      <c r="H47" s="5">
        <v>63693980</v>
      </c>
    </row>
    <row r="48" spans="1:8" ht="12.75">
      <c r="A48">
        <v>4411</v>
      </c>
      <c r="B48" t="s">
        <v>314</v>
      </c>
      <c r="G48" s="5">
        <v>0</v>
      </c>
      <c r="H48" s="5">
        <v>0</v>
      </c>
    </row>
    <row r="49" spans="1:8" ht="12.75">
      <c r="A49">
        <v>4412</v>
      </c>
      <c r="B49" t="s">
        <v>315</v>
      </c>
      <c r="G49" s="5">
        <v>0</v>
      </c>
      <c r="H49" s="5">
        <v>0</v>
      </c>
    </row>
    <row r="50" spans="1:8" ht="12.75">
      <c r="A50">
        <v>4428</v>
      </c>
      <c r="B50" t="s">
        <v>266</v>
      </c>
      <c r="G50" s="5">
        <v>667540</v>
      </c>
      <c r="H50" s="5">
        <v>777359</v>
      </c>
    </row>
    <row r="51" spans="1:8" ht="12.75">
      <c r="A51">
        <v>4470</v>
      </c>
      <c r="B51" t="s">
        <v>267</v>
      </c>
      <c r="G51" s="5">
        <v>0</v>
      </c>
      <c r="H51" s="5">
        <v>0</v>
      </c>
    </row>
    <row r="53" spans="1:8" ht="12.75">
      <c r="A53">
        <v>47</v>
      </c>
      <c r="B53" t="s">
        <v>271</v>
      </c>
      <c r="G53" s="6">
        <f>SUM(G54:G56)</f>
        <v>0</v>
      </c>
      <c r="H53" s="6">
        <f>SUM(H54:H56)</f>
        <v>77716</v>
      </c>
    </row>
    <row r="54" spans="1:8" ht="12.75">
      <c r="A54">
        <v>4705</v>
      </c>
      <c r="B54" t="s">
        <v>268</v>
      </c>
      <c r="G54" s="5">
        <v>0</v>
      </c>
      <c r="H54" s="5">
        <v>0</v>
      </c>
    </row>
    <row r="55" spans="1:8" ht="12.75">
      <c r="A55">
        <v>4722</v>
      </c>
      <c r="B55" s="52" t="s">
        <v>439</v>
      </c>
      <c r="G55" s="5">
        <v>0</v>
      </c>
      <c r="H55" s="5">
        <v>77716</v>
      </c>
    </row>
    <row r="56" spans="1:8" ht="13.5" customHeight="1">
      <c r="A56">
        <v>4725</v>
      </c>
      <c r="B56" t="s">
        <v>270</v>
      </c>
      <c r="G56" s="5">
        <v>0</v>
      </c>
      <c r="H56" s="5">
        <v>0</v>
      </c>
    </row>
    <row r="57" ht="14.25" customHeight="1" hidden="1"/>
    <row r="58" spans="1:8" ht="12.75" customHeight="1" hidden="1">
      <c r="A58">
        <v>57</v>
      </c>
      <c r="B58" t="s">
        <v>271</v>
      </c>
      <c r="G58" s="6">
        <f>SUM(G59:G61)</f>
        <v>0</v>
      </c>
      <c r="H58" s="6">
        <f>SUM(H59:H61)</f>
        <v>0</v>
      </c>
    </row>
    <row r="59" spans="1:8" ht="12.75" customHeight="1" hidden="1">
      <c r="A59">
        <v>5705</v>
      </c>
      <c r="B59" t="s">
        <v>268</v>
      </c>
      <c r="G59" s="5">
        <v>0</v>
      </c>
      <c r="H59" s="5">
        <v>0</v>
      </c>
    </row>
    <row r="60" spans="1:8" ht="12.75" customHeight="1" hidden="1">
      <c r="A60">
        <v>5720</v>
      </c>
      <c r="B60" t="s">
        <v>269</v>
      </c>
      <c r="G60" s="5">
        <v>0</v>
      </c>
      <c r="H60" s="5">
        <v>0</v>
      </c>
    </row>
    <row r="61" spans="1:8" ht="12.75" customHeight="1" hidden="1">
      <c r="A61">
        <v>5725</v>
      </c>
      <c r="B61" t="s">
        <v>270</v>
      </c>
      <c r="G61" s="5">
        <v>0</v>
      </c>
      <c r="H61" s="5">
        <v>0</v>
      </c>
    </row>
    <row r="62" ht="13.5" customHeight="1" hidden="1"/>
    <row r="64" spans="2:8" ht="12.75">
      <c r="B64" s="1" t="s">
        <v>329</v>
      </c>
      <c r="G64" s="6">
        <f>+G67+G69</f>
        <v>0</v>
      </c>
      <c r="H64" s="6">
        <f>SUM(H66+H69)</f>
        <v>0</v>
      </c>
    </row>
    <row r="66" spans="1:8" ht="12.75">
      <c r="A66">
        <v>62</v>
      </c>
      <c r="B66" t="s">
        <v>328</v>
      </c>
      <c r="G66" s="5">
        <f>+G67</f>
        <v>0</v>
      </c>
      <c r="H66" s="5">
        <v>0</v>
      </c>
    </row>
    <row r="67" spans="1:8" ht="12.75">
      <c r="A67">
        <v>6210</v>
      </c>
      <c r="B67" t="s">
        <v>246</v>
      </c>
      <c r="G67" s="5">
        <v>0</v>
      </c>
      <c r="H67" s="5">
        <v>0</v>
      </c>
    </row>
    <row r="69" spans="1:8" ht="12.75">
      <c r="A69">
        <v>63</v>
      </c>
      <c r="B69" t="s">
        <v>311</v>
      </c>
      <c r="G69" s="5">
        <f>+G70</f>
        <v>0</v>
      </c>
      <c r="H69" s="5">
        <f>SUM(H70)</f>
        <v>0</v>
      </c>
    </row>
    <row r="70" spans="1:8" ht="12.75">
      <c r="A70">
        <v>6305</v>
      </c>
      <c r="B70" t="s">
        <v>248</v>
      </c>
      <c r="G70" s="5">
        <v>0</v>
      </c>
      <c r="H70" s="5">
        <v>0</v>
      </c>
    </row>
    <row r="72" ht="12.75">
      <c r="B72" s="1" t="s">
        <v>272</v>
      </c>
    </row>
    <row r="75" spans="2:8" ht="12.75">
      <c r="B75" s="1" t="s">
        <v>224</v>
      </c>
      <c r="G75" s="6">
        <f>SUM(G77+G86+G94+G106+G128+G117)</f>
        <v>70615187</v>
      </c>
      <c r="H75" s="6">
        <f>SUM(H77+H86+H94+H106+H128+H117)</f>
        <v>128709793</v>
      </c>
    </row>
    <row r="76" spans="2:8" ht="12.75">
      <c r="B76" s="1"/>
      <c r="G76" s="7">
        <v>0</v>
      </c>
      <c r="H76" s="7"/>
    </row>
    <row r="77" spans="1:8" ht="12.75">
      <c r="A77">
        <v>51</v>
      </c>
      <c r="B77" t="s">
        <v>225</v>
      </c>
      <c r="G77" s="5">
        <f>SUM(G78:G83)</f>
        <v>16100764</v>
      </c>
      <c r="H77" s="5">
        <f>SUM(H78:H83)</f>
        <v>27447239</v>
      </c>
    </row>
    <row r="78" spans="1:8" ht="12.75">
      <c r="A78">
        <v>5101</v>
      </c>
      <c r="B78" t="s">
        <v>316</v>
      </c>
      <c r="G78" s="5">
        <v>6297931</v>
      </c>
      <c r="H78" s="5">
        <v>9184668</v>
      </c>
    </row>
    <row r="79" spans="1:8" ht="12.75">
      <c r="A79">
        <v>5102</v>
      </c>
      <c r="B79" t="s">
        <v>317</v>
      </c>
      <c r="G79" s="5">
        <v>5098202</v>
      </c>
      <c r="H79" s="5">
        <v>10866588</v>
      </c>
    </row>
    <row r="80" spans="1:8" ht="12.75">
      <c r="A80">
        <v>5103</v>
      </c>
      <c r="B80" t="s">
        <v>318</v>
      </c>
      <c r="G80" s="5">
        <v>1268592</v>
      </c>
      <c r="H80" s="5">
        <v>1610531</v>
      </c>
    </row>
    <row r="81" spans="1:8" ht="12.75">
      <c r="A81">
        <v>5104</v>
      </c>
      <c r="B81" t="s">
        <v>319</v>
      </c>
      <c r="G81" s="5">
        <v>239262</v>
      </c>
      <c r="H81" s="5">
        <v>333944</v>
      </c>
    </row>
    <row r="82" spans="1:8" ht="12.75">
      <c r="A82">
        <v>5111</v>
      </c>
      <c r="B82" t="s">
        <v>273</v>
      </c>
      <c r="G82" s="5">
        <v>3160960</v>
      </c>
      <c r="H82" s="5">
        <v>4890366</v>
      </c>
    </row>
    <row r="83" spans="1:8" ht="12.75">
      <c r="A83">
        <v>5120</v>
      </c>
      <c r="B83" t="s">
        <v>111</v>
      </c>
      <c r="G83" s="5">
        <v>35817</v>
      </c>
      <c r="H83" s="5">
        <v>561142</v>
      </c>
    </row>
    <row r="84" spans="7:8" ht="12.75">
      <c r="G84" s="5">
        <v>0</v>
      </c>
      <c r="H84" s="5">
        <v>0</v>
      </c>
    </row>
    <row r="86" spans="1:8" ht="12.75">
      <c r="A86">
        <v>52</v>
      </c>
      <c r="B86" t="s">
        <v>226</v>
      </c>
      <c r="G86" s="6">
        <f>SUM(G87:G92)</f>
        <v>2722811</v>
      </c>
      <c r="H86" s="6">
        <f>SUM(H87:H92)</f>
        <v>12303313</v>
      </c>
    </row>
    <row r="87" spans="1:8" ht="12.75">
      <c r="A87">
        <v>5202</v>
      </c>
      <c r="B87" t="s">
        <v>345</v>
      </c>
      <c r="G87" s="7">
        <v>12160</v>
      </c>
      <c r="H87" s="7">
        <v>11894</v>
      </c>
    </row>
    <row r="88" spans="1:8" ht="12.75">
      <c r="A88">
        <v>5203</v>
      </c>
      <c r="B88" t="s">
        <v>350</v>
      </c>
      <c r="G88" s="7">
        <v>0</v>
      </c>
      <c r="H88" s="7">
        <v>0</v>
      </c>
    </row>
    <row r="89" spans="1:8" ht="12.75">
      <c r="A89">
        <v>5204</v>
      </c>
      <c r="B89" t="s">
        <v>346</v>
      </c>
      <c r="G89" s="5">
        <v>0</v>
      </c>
      <c r="H89" s="5">
        <v>0</v>
      </c>
    </row>
    <row r="90" spans="1:8" ht="12.75">
      <c r="A90">
        <v>5207</v>
      </c>
      <c r="B90" t="s">
        <v>347</v>
      </c>
      <c r="G90" s="5">
        <v>0</v>
      </c>
      <c r="H90" s="5">
        <v>0</v>
      </c>
    </row>
    <row r="91" spans="1:8" ht="12.75">
      <c r="A91">
        <v>5211</v>
      </c>
      <c r="B91" t="s">
        <v>273</v>
      </c>
      <c r="G91" s="5">
        <v>2710651</v>
      </c>
      <c r="H91" s="5">
        <v>12291419</v>
      </c>
    </row>
    <row r="92" spans="1:8" ht="12.75">
      <c r="A92">
        <v>5220</v>
      </c>
      <c r="B92" t="s">
        <v>406</v>
      </c>
      <c r="G92" s="5">
        <v>0</v>
      </c>
      <c r="H92" s="5">
        <v>0</v>
      </c>
    </row>
    <row r="94" spans="1:8" ht="12.75">
      <c r="A94">
        <v>53</v>
      </c>
      <c r="B94" t="s">
        <v>227</v>
      </c>
      <c r="G94" s="6">
        <f>SUM(G95:G104)</f>
        <v>0</v>
      </c>
      <c r="H94" s="6">
        <f>SUM(H95:H104)</f>
        <v>410898</v>
      </c>
    </row>
    <row r="95" spans="1:8" ht="12.75">
      <c r="A95">
        <v>5302</v>
      </c>
      <c r="B95" t="s">
        <v>402</v>
      </c>
      <c r="G95" s="7">
        <v>0</v>
      </c>
      <c r="H95" s="7">
        <v>457</v>
      </c>
    </row>
    <row r="96" spans="1:8" ht="12.75">
      <c r="A96">
        <v>5304</v>
      </c>
      <c r="B96" t="s">
        <v>405</v>
      </c>
      <c r="G96" s="7">
        <v>0</v>
      </c>
      <c r="H96" s="7">
        <v>0</v>
      </c>
    </row>
    <row r="97" spans="1:8" ht="12.75">
      <c r="A97">
        <v>5309</v>
      </c>
      <c r="B97" t="s">
        <v>404</v>
      </c>
      <c r="G97" s="7">
        <v>0</v>
      </c>
      <c r="H97" s="7">
        <v>0</v>
      </c>
    </row>
    <row r="98" spans="1:8" ht="12.75">
      <c r="A98">
        <v>5311</v>
      </c>
      <c r="B98" t="s">
        <v>381</v>
      </c>
      <c r="G98" s="7">
        <v>0</v>
      </c>
      <c r="H98" s="7">
        <v>0</v>
      </c>
    </row>
    <row r="99" spans="1:8" ht="12.75">
      <c r="A99">
        <v>5312</v>
      </c>
      <c r="B99" t="s">
        <v>374</v>
      </c>
      <c r="G99" s="5">
        <v>0</v>
      </c>
      <c r="H99" s="5">
        <v>0</v>
      </c>
    </row>
    <row r="100" spans="1:8" ht="12.75">
      <c r="A100">
        <v>5314</v>
      </c>
      <c r="B100" t="s">
        <v>375</v>
      </c>
      <c r="G100" s="5">
        <v>0</v>
      </c>
      <c r="H100" s="5">
        <v>0</v>
      </c>
    </row>
    <row r="101" spans="1:8" ht="12.75">
      <c r="A101">
        <v>5330</v>
      </c>
      <c r="B101" t="s">
        <v>320</v>
      </c>
      <c r="G101" s="5">
        <v>0</v>
      </c>
      <c r="H101" s="5">
        <v>410441</v>
      </c>
    </row>
    <row r="102" spans="1:8" ht="12.75">
      <c r="A102">
        <v>5344</v>
      </c>
      <c r="B102" t="s">
        <v>409</v>
      </c>
      <c r="G102" s="5">
        <v>0</v>
      </c>
      <c r="H102" s="5">
        <v>0</v>
      </c>
    </row>
    <row r="103" spans="1:8" ht="12.75">
      <c r="A103">
        <v>5345</v>
      </c>
      <c r="B103" t="s">
        <v>321</v>
      </c>
      <c r="G103" s="5">
        <v>0</v>
      </c>
      <c r="H103" s="5">
        <v>0</v>
      </c>
    </row>
    <row r="104" spans="1:8" ht="12.75">
      <c r="A104">
        <v>5309</v>
      </c>
      <c r="B104" t="s">
        <v>376</v>
      </c>
      <c r="G104" s="5">
        <v>0</v>
      </c>
      <c r="H104" s="5">
        <v>0</v>
      </c>
    </row>
    <row r="106" spans="1:8" ht="12.75">
      <c r="A106">
        <v>54</v>
      </c>
      <c r="B106" t="s">
        <v>228</v>
      </c>
      <c r="G106" s="6">
        <f>SUM(G107:G115)</f>
        <v>3250209</v>
      </c>
      <c r="H106" s="6">
        <f>SUM(H107:H115)</f>
        <v>8179968</v>
      </c>
    </row>
    <row r="107" spans="1:8" ht="12.75">
      <c r="A107">
        <v>5401</v>
      </c>
      <c r="B107" t="s">
        <v>274</v>
      </c>
      <c r="G107" s="5">
        <v>663208</v>
      </c>
      <c r="H107" s="5">
        <v>1213280</v>
      </c>
    </row>
    <row r="108" spans="1:8" ht="12.75">
      <c r="A108">
        <v>5403</v>
      </c>
      <c r="B108" t="s">
        <v>322</v>
      </c>
      <c r="G108" s="5">
        <v>0</v>
      </c>
      <c r="H108" s="5">
        <v>0</v>
      </c>
    </row>
    <row r="109" spans="1:8" ht="12.75">
      <c r="A109">
        <v>5406</v>
      </c>
      <c r="B109" t="s">
        <v>275</v>
      </c>
      <c r="G109" s="5">
        <v>0</v>
      </c>
      <c r="H109" s="5">
        <v>0</v>
      </c>
    </row>
    <row r="110" spans="1:8" ht="12.75">
      <c r="A110">
        <v>5410</v>
      </c>
      <c r="B110" t="s">
        <v>276</v>
      </c>
      <c r="G110" s="5">
        <v>0</v>
      </c>
      <c r="H110" s="5">
        <v>0</v>
      </c>
    </row>
    <row r="111" spans="1:8" ht="12.75">
      <c r="A111">
        <v>5411</v>
      </c>
      <c r="B111" t="s">
        <v>323</v>
      </c>
      <c r="G111" s="5">
        <v>0</v>
      </c>
      <c r="H111" s="5">
        <v>0</v>
      </c>
    </row>
    <row r="112" spans="1:8" ht="12.75">
      <c r="A112">
        <v>5412</v>
      </c>
      <c r="B112" t="s">
        <v>324</v>
      </c>
      <c r="G112" s="5">
        <v>0</v>
      </c>
      <c r="H112" s="5">
        <v>0</v>
      </c>
    </row>
    <row r="113" spans="1:8" ht="12.75">
      <c r="A113">
        <v>5419</v>
      </c>
      <c r="B113" t="s">
        <v>278</v>
      </c>
      <c r="G113" s="5">
        <v>0</v>
      </c>
      <c r="H113" s="5">
        <v>0</v>
      </c>
    </row>
    <row r="114" spans="1:8" ht="12.75">
      <c r="A114">
        <v>5420</v>
      </c>
      <c r="B114" t="s">
        <v>277</v>
      </c>
      <c r="G114" s="5">
        <v>0</v>
      </c>
      <c r="H114" s="5">
        <v>0</v>
      </c>
    </row>
    <row r="115" spans="1:8" ht="12.75">
      <c r="A115">
        <v>5423</v>
      </c>
      <c r="B115" t="s">
        <v>266</v>
      </c>
      <c r="G115" s="5">
        <v>2587001</v>
      </c>
      <c r="H115" s="5">
        <v>6966688</v>
      </c>
    </row>
    <row r="117" spans="1:8" ht="12.75">
      <c r="A117">
        <v>55</v>
      </c>
      <c r="B117" t="s">
        <v>382</v>
      </c>
      <c r="G117" s="5">
        <f>SUM(G118:G125)</f>
        <v>48541403</v>
      </c>
      <c r="H117" s="5">
        <f>SUM(H118:H125)</f>
        <v>80368375</v>
      </c>
    </row>
    <row r="118" spans="1:8" ht="12.75">
      <c r="A118">
        <v>5501</v>
      </c>
      <c r="B118" t="s">
        <v>345</v>
      </c>
      <c r="G118" s="5">
        <v>47043906</v>
      </c>
      <c r="H118" s="5">
        <v>71438421</v>
      </c>
    </row>
    <row r="119" spans="1:8" ht="12.75">
      <c r="A119">
        <v>5502</v>
      </c>
      <c r="B119" t="s">
        <v>428</v>
      </c>
      <c r="G119" s="5">
        <v>234259</v>
      </c>
      <c r="H119" s="5">
        <v>892234</v>
      </c>
    </row>
    <row r="120" spans="1:8" ht="12.75">
      <c r="A120">
        <v>5503</v>
      </c>
      <c r="B120" t="s">
        <v>418</v>
      </c>
      <c r="G120" s="5">
        <v>0</v>
      </c>
      <c r="H120" s="5">
        <v>33326</v>
      </c>
    </row>
    <row r="121" spans="1:8" ht="12.75">
      <c r="A121">
        <v>5504</v>
      </c>
      <c r="B121" t="s">
        <v>397</v>
      </c>
      <c r="G121" s="5">
        <v>0</v>
      </c>
      <c r="H121" s="5">
        <v>550000</v>
      </c>
    </row>
    <row r="122" spans="1:8" ht="12.75">
      <c r="A122">
        <v>5505</v>
      </c>
      <c r="B122" t="s">
        <v>419</v>
      </c>
      <c r="G122" s="5">
        <v>455303</v>
      </c>
      <c r="H122" s="5">
        <v>2735381</v>
      </c>
    </row>
    <row r="123" spans="1:8" ht="12.75">
      <c r="A123">
        <v>5506</v>
      </c>
      <c r="B123" t="s">
        <v>429</v>
      </c>
      <c r="G123" s="5">
        <v>142428</v>
      </c>
      <c r="H123" s="5">
        <v>591204</v>
      </c>
    </row>
    <row r="124" spans="1:8" ht="12.75">
      <c r="A124">
        <v>5507</v>
      </c>
      <c r="B124" t="s">
        <v>420</v>
      </c>
      <c r="G124" s="5">
        <v>665507</v>
      </c>
      <c r="H124" s="5">
        <v>4113075</v>
      </c>
    </row>
    <row r="125" spans="1:8" ht="12.75">
      <c r="A125">
        <v>5508</v>
      </c>
      <c r="B125" t="s">
        <v>385</v>
      </c>
      <c r="G125" s="5">
        <v>0</v>
      </c>
      <c r="H125" s="5">
        <v>14734</v>
      </c>
    </row>
    <row r="128" spans="1:8" ht="12.75">
      <c r="A128">
        <v>56</v>
      </c>
      <c r="B128" t="s">
        <v>383</v>
      </c>
      <c r="G128" s="5">
        <f>SUM(G129:G139)</f>
        <v>0</v>
      </c>
      <c r="H128" s="5">
        <f>SUM(H129:H139)</f>
        <v>0</v>
      </c>
    </row>
    <row r="129" spans="1:8" ht="12.75">
      <c r="A129">
        <v>5601</v>
      </c>
      <c r="B129" t="s">
        <v>273</v>
      </c>
      <c r="G129" s="5">
        <v>0</v>
      </c>
      <c r="H129" s="5">
        <v>0</v>
      </c>
    </row>
    <row r="130" spans="1:8" ht="12.75">
      <c r="A130">
        <v>5602</v>
      </c>
      <c r="B130" t="s">
        <v>384</v>
      </c>
      <c r="G130" s="5">
        <v>0</v>
      </c>
      <c r="H130" s="5">
        <v>0</v>
      </c>
    </row>
    <row r="131" spans="1:8" ht="12.75">
      <c r="A131">
        <v>5603</v>
      </c>
      <c r="B131" t="s">
        <v>385</v>
      </c>
      <c r="G131" s="5">
        <v>0</v>
      </c>
      <c r="H131" s="5">
        <v>0</v>
      </c>
    </row>
    <row r="132" spans="1:8" ht="12.75">
      <c r="A132">
        <v>5604</v>
      </c>
      <c r="B132" t="s">
        <v>397</v>
      </c>
      <c r="G132" s="5">
        <v>0</v>
      </c>
      <c r="H132" s="5">
        <v>0</v>
      </c>
    </row>
    <row r="133" spans="1:8" ht="12.75">
      <c r="A133">
        <v>5605</v>
      </c>
      <c r="B133" t="s">
        <v>386</v>
      </c>
      <c r="G133" s="5">
        <v>0</v>
      </c>
      <c r="H133" s="5">
        <v>0</v>
      </c>
    </row>
    <row r="134" spans="1:8" ht="12.75">
      <c r="A134">
        <v>5606</v>
      </c>
      <c r="B134" t="s">
        <v>387</v>
      </c>
      <c r="G134" s="5">
        <v>0</v>
      </c>
      <c r="H134" s="5">
        <v>0</v>
      </c>
    </row>
    <row r="135" spans="1:8" ht="12.75">
      <c r="A135">
        <v>5607</v>
      </c>
      <c r="B135" t="s">
        <v>388</v>
      </c>
      <c r="G135" s="5">
        <v>0</v>
      </c>
      <c r="H135" s="5">
        <v>0</v>
      </c>
    </row>
    <row r="136" spans="1:8" ht="12.75">
      <c r="A136">
        <v>5608</v>
      </c>
      <c r="B136" t="s">
        <v>389</v>
      </c>
      <c r="G136" s="5">
        <v>0</v>
      </c>
      <c r="H136" s="5">
        <v>0</v>
      </c>
    </row>
    <row r="137" spans="1:8" ht="12.75">
      <c r="A137">
        <v>5609</v>
      </c>
      <c r="B137" t="s">
        <v>390</v>
      </c>
      <c r="G137" s="5">
        <v>0</v>
      </c>
      <c r="H137" s="5">
        <v>0</v>
      </c>
    </row>
    <row r="138" spans="1:8" ht="12.75">
      <c r="A138">
        <v>5611</v>
      </c>
      <c r="B138" t="s">
        <v>391</v>
      </c>
      <c r="G138" s="5">
        <v>0</v>
      </c>
      <c r="H138" s="5">
        <v>0</v>
      </c>
    </row>
    <row r="139" spans="1:8" ht="12.75">
      <c r="A139">
        <v>5612</v>
      </c>
      <c r="B139" t="s">
        <v>392</v>
      </c>
      <c r="G139" s="5">
        <v>0</v>
      </c>
      <c r="H139" s="5">
        <v>0</v>
      </c>
    </row>
    <row r="141" spans="2:8" ht="12.75">
      <c r="B141" s="1" t="s">
        <v>334</v>
      </c>
      <c r="G141" s="6">
        <f>+G11-G64-G75</f>
        <v>37986803</v>
      </c>
      <c r="H141" s="6">
        <f>+H11-H64-H75</f>
        <v>-710763</v>
      </c>
    </row>
    <row r="143" spans="2:8" ht="12.75">
      <c r="B143" s="1" t="s">
        <v>330</v>
      </c>
      <c r="G143" s="6">
        <f>+G145</f>
        <v>10768548</v>
      </c>
      <c r="H143" s="6">
        <f>+H145</f>
        <v>8335318</v>
      </c>
    </row>
    <row r="144" spans="2:8" ht="12.75" customHeight="1" hidden="1">
      <c r="B144" s="1"/>
      <c r="G144" s="6"/>
      <c r="H144" s="6"/>
    </row>
    <row r="145" spans="1:8" ht="12.75">
      <c r="A145">
        <v>48</v>
      </c>
      <c r="B145" t="s">
        <v>231</v>
      </c>
      <c r="G145" s="6">
        <f>SUM(G147:G151)</f>
        <v>10768548</v>
      </c>
      <c r="H145" s="6">
        <f>SUM(H147:H151)</f>
        <v>8335318</v>
      </c>
    </row>
    <row r="146" spans="7:8" ht="12.75">
      <c r="G146" s="7"/>
      <c r="H146" s="7"/>
    </row>
    <row r="147" spans="1:8" ht="12.75">
      <c r="A147">
        <v>4805</v>
      </c>
      <c r="B147" s="52" t="s">
        <v>279</v>
      </c>
      <c r="G147" s="5">
        <v>1151575</v>
      </c>
      <c r="H147" s="5">
        <v>1851387</v>
      </c>
    </row>
    <row r="148" spans="1:8" ht="12.75">
      <c r="A148">
        <v>4807</v>
      </c>
      <c r="B148" s="52" t="s">
        <v>427</v>
      </c>
      <c r="G148" s="5">
        <v>263316</v>
      </c>
      <c r="H148" s="5">
        <v>440847</v>
      </c>
    </row>
    <row r="149" spans="1:8" ht="12.75">
      <c r="A149">
        <v>4808</v>
      </c>
      <c r="B149" s="52" t="s">
        <v>417</v>
      </c>
      <c r="G149" s="5">
        <v>200252</v>
      </c>
      <c r="H149" s="5">
        <v>537688</v>
      </c>
    </row>
    <row r="150" spans="1:8" ht="12.75">
      <c r="A150">
        <v>4810</v>
      </c>
      <c r="B150" s="52" t="s">
        <v>280</v>
      </c>
      <c r="G150" s="5">
        <v>583176</v>
      </c>
      <c r="H150" s="5">
        <v>1978779</v>
      </c>
    </row>
    <row r="151" spans="1:8" ht="12.75">
      <c r="A151">
        <v>4815</v>
      </c>
      <c r="B151" s="52" t="s">
        <v>281</v>
      </c>
      <c r="G151" s="5">
        <v>8570229</v>
      </c>
      <c r="H151" s="5">
        <v>3526617</v>
      </c>
    </row>
    <row r="152" spans="2:7" ht="12.75">
      <c r="B152" s="52"/>
      <c r="G152" s="5">
        <v>0</v>
      </c>
    </row>
    <row r="153" spans="2:8" ht="12.75">
      <c r="B153" s="1" t="s">
        <v>331</v>
      </c>
      <c r="G153" s="6">
        <f>SUM(G154)</f>
        <v>19509973</v>
      </c>
      <c r="H153" s="6">
        <f>SUM(H154)</f>
        <v>13560644</v>
      </c>
    </row>
    <row r="154" spans="1:8" ht="12.75">
      <c r="A154">
        <v>58</v>
      </c>
      <c r="B154" t="s">
        <v>233</v>
      </c>
      <c r="G154" s="6">
        <f>SUM(G155:G160)</f>
        <v>19509973</v>
      </c>
      <c r="H154" s="6">
        <f>SUM(H155:H160)</f>
        <v>13560644</v>
      </c>
    </row>
    <row r="155" spans="1:8" ht="12.75">
      <c r="A155">
        <v>5801</v>
      </c>
      <c r="B155" t="s">
        <v>325</v>
      </c>
      <c r="G155" s="5">
        <v>1586989</v>
      </c>
      <c r="H155" s="5">
        <v>1796898</v>
      </c>
    </row>
    <row r="156" spans="1:8" ht="12.75">
      <c r="A156">
        <v>5802</v>
      </c>
      <c r="B156" t="s">
        <v>326</v>
      </c>
      <c r="G156" s="5">
        <v>20394</v>
      </c>
      <c r="H156" s="5">
        <v>23785</v>
      </c>
    </row>
    <row r="157" spans="1:8" ht="12.75">
      <c r="A157">
        <v>5805</v>
      </c>
      <c r="B157" t="s">
        <v>279</v>
      </c>
      <c r="G157" s="5">
        <v>20429</v>
      </c>
      <c r="H157" s="5">
        <v>16069</v>
      </c>
    </row>
    <row r="158" spans="1:8" ht="12.75">
      <c r="A158">
        <v>5808</v>
      </c>
      <c r="B158" t="s">
        <v>430</v>
      </c>
      <c r="G158" s="5">
        <v>27464</v>
      </c>
      <c r="H158" s="5">
        <v>406509</v>
      </c>
    </row>
    <row r="159" spans="1:8" ht="12.75">
      <c r="A159">
        <v>5810</v>
      </c>
      <c r="B159" t="s">
        <v>280</v>
      </c>
      <c r="G159" s="5">
        <v>1229</v>
      </c>
      <c r="H159" s="5">
        <v>179290</v>
      </c>
    </row>
    <row r="160" spans="1:8" ht="12.75">
      <c r="A160">
        <v>5815</v>
      </c>
      <c r="B160" t="s">
        <v>327</v>
      </c>
      <c r="G160" s="5">
        <v>17853468</v>
      </c>
      <c r="H160" s="5">
        <v>11138093</v>
      </c>
    </row>
    <row r="163" spans="2:8" ht="12.75">
      <c r="B163" s="1" t="s">
        <v>332</v>
      </c>
      <c r="G163" s="6">
        <f>+G141+G145-G153</f>
        <v>29245378</v>
      </c>
      <c r="H163" s="6">
        <f>+H141+H145-H153</f>
        <v>-5936089</v>
      </c>
    </row>
    <row r="165" spans="2:8" ht="12.75">
      <c r="B165" s="1" t="s">
        <v>333</v>
      </c>
      <c r="G165" s="6">
        <f>+G166</f>
        <v>0</v>
      </c>
      <c r="H165" s="6">
        <f>+H166</f>
        <v>0</v>
      </c>
    </row>
    <row r="166" spans="1:8" ht="12.75">
      <c r="A166">
        <v>49</v>
      </c>
      <c r="B166" t="s">
        <v>236</v>
      </c>
      <c r="G166" s="5">
        <v>0</v>
      </c>
      <c r="H166" s="5">
        <v>0</v>
      </c>
    </row>
    <row r="167" spans="2:8" ht="12.75">
      <c r="B167" s="1" t="s">
        <v>237</v>
      </c>
      <c r="G167" s="41">
        <f>+G163+G165</f>
        <v>29245378</v>
      </c>
      <c r="H167" s="41">
        <f>+H163+H165</f>
        <v>-5936089</v>
      </c>
    </row>
    <row r="173" spans="2:8" ht="12.75">
      <c r="B173" s="1" t="s">
        <v>434</v>
      </c>
      <c r="F173" s="4" t="s">
        <v>436</v>
      </c>
      <c r="H173"/>
    </row>
    <row r="174" spans="2:8" ht="12.75">
      <c r="B174" s="52" t="s">
        <v>435</v>
      </c>
      <c r="F174" s="53" t="s">
        <v>438</v>
      </c>
      <c r="H174"/>
    </row>
    <row r="179" spans="2:8" ht="15">
      <c r="B179" s="1" t="s">
        <v>366</v>
      </c>
      <c r="F179" s="13" t="s">
        <v>379</v>
      </c>
      <c r="G179" s="50"/>
      <c r="H179" s="51"/>
    </row>
    <row r="180" spans="2:8" ht="12.75">
      <c r="B180" t="s">
        <v>368</v>
      </c>
      <c r="F180" s="54" t="s">
        <v>362</v>
      </c>
      <c r="H180"/>
    </row>
    <row r="181" ht="12.75">
      <c r="F181" t="s">
        <v>393</v>
      </c>
    </row>
    <row r="182" spans="6:8" ht="12.75">
      <c r="F182" s="40" t="s">
        <v>49</v>
      </c>
      <c r="G182"/>
      <c r="H182"/>
    </row>
    <row r="183" spans="6:7" ht="12.75" customHeight="1">
      <c r="F183" s="5" t="s">
        <v>49</v>
      </c>
      <c r="G183" s="40"/>
    </row>
  </sheetData>
  <sheetProtection/>
  <mergeCells count="5">
    <mergeCell ref="A5:H5"/>
    <mergeCell ref="A1:H1"/>
    <mergeCell ref="A2:H2"/>
    <mergeCell ref="A3:H3"/>
    <mergeCell ref="A4:H4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90" r:id="rId1"/>
  <rowBreaks count="1" manualBreakCount="1">
    <brk id="6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61"/>
  <sheetViews>
    <sheetView tabSelected="1" zoomScale="65" zoomScaleNormal="65" zoomScalePageLayoutView="0" workbookViewId="0" topLeftCell="A13">
      <selection activeCell="N37" sqref="N37"/>
    </sheetView>
  </sheetViews>
  <sheetFormatPr defaultColWidth="11.421875" defaultRowHeight="12.75"/>
  <cols>
    <col min="1" max="1" width="9.00390625" style="0" customWidth="1"/>
    <col min="7" max="7" width="11.421875" style="5" customWidth="1"/>
    <col min="8" max="8" width="17.140625" style="5" customWidth="1"/>
    <col min="9" max="9" width="11.8515625" style="0" bestFit="1" customWidth="1"/>
    <col min="10" max="10" width="15.8515625" style="0" customWidth="1"/>
  </cols>
  <sheetData>
    <row r="1" ht="12.75">
      <c r="A1" t="s">
        <v>410</v>
      </c>
    </row>
    <row r="2" spans="1:8" ht="15.75">
      <c r="A2" s="55" t="s">
        <v>342</v>
      </c>
      <c r="B2" s="55"/>
      <c r="C2" s="55"/>
      <c r="D2" s="55"/>
      <c r="E2" s="55"/>
      <c r="F2" s="55"/>
      <c r="G2" s="55"/>
      <c r="H2" s="55"/>
    </row>
    <row r="3" spans="1:8" ht="15.75">
      <c r="A3" s="55" t="s">
        <v>52</v>
      </c>
      <c r="B3" s="55"/>
      <c r="C3" s="55"/>
      <c r="D3" s="55"/>
      <c r="E3" s="55"/>
      <c r="F3" s="55"/>
      <c r="G3" s="55"/>
      <c r="H3" s="55"/>
    </row>
    <row r="4" spans="1:8" ht="15.75">
      <c r="A4" s="55" t="s">
        <v>282</v>
      </c>
      <c r="B4" s="55"/>
      <c r="C4" s="55"/>
      <c r="D4" s="55"/>
      <c r="E4" s="55"/>
      <c r="F4" s="55"/>
      <c r="G4" s="55"/>
      <c r="H4" s="55"/>
    </row>
    <row r="5" spans="1:8" ht="15.75">
      <c r="A5" s="55" t="s">
        <v>444</v>
      </c>
      <c r="B5" s="55"/>
      <c r="C5" s="55"/>
      <c r="D5" s="55"/>
      <c r="E5" s="55"/>
      <c r="F5" s="55"/>
      <c r="G5" s="55"/>
      <c r="H5" s="55"/>
    </row>
    <row r="6" spans="1:8" ht="15.75">
      <c r="A6" s="55" t="s">
        <v>2</v>
      </c>
      <c r="B6" s="55"/>
      <c r="C6" s="55"/>
      <c r="D6" s="55"/>
      <c r="E6" s="55"/>
      <c r="F6" s="55"/>
      <c r="G6" s="55"/>
      <c r="H6" s="55"/>
    </row>
    <row r="9" spans="2:8" ht="12.75">
      <c r="B9" t="s">
        <v>440</v>
      </c>
      <c r="G9"/>
      <c r="H9" s="5">
        <v>152911769</v>
      </c>
    </row>
    <row r="10" spans="7:8" ht="12.75">
      <c r="G10"/>
      <c r="H10" s="23"/>
    </row>
    <row r="11" spans="2:10" ht="12.75">
      <c r="B11" t="s">
        <v>421</v>
      </c>
      <c r="G11"/>
      <c r="H11" s="42">
        <f>+H9-H13</f>
        <v>-49246324</v>
      </c>
      <c r="I11" s="23" t="s">
        <v>49</v>
      </c>
      <c r="J11" s="23" t="s">
        <v>49</v>
      </c>
    </row>
    <row r="12" spans="7:8" ht="12.75">
      <c r="G12"/>
      <c r="H12" s="23"/>
    </row>
    <row r="13" spans="2:8" ht="12.75">
      <c r="B13" t="s">
        <v>445</v>
      </c>
      <c r="G13"/>
      <c r="H13" s="5">
        <v>202158093</v>
      </c>
    </row>
    <row r="14" spans="7:8" ht="12.75">
      <c r="G14"/>
      <c r="H14" t="s">
        <v>49</v>
      </c>
    </row>
    <row r="15" spans="7:8" ht="12.75">
      <c r="G15"/>
      <c r="H15" s="23"/>
    </row>
    <row r="16" spans="2:8" ht="12.75">
      <c r="B16" s="57" t="s">
        <v>283</v>
      </c>
      <c r="C16" s="57"/>
      <c r="D16" s="57"/>
      <c r="E16" s="57"/>
      <c r="F16" s="57"/>
      <c r="G16" s="57"/>
      <c r="H16" s="57"/>
    </row>
    <row r="17" spans="7:8" ht="12.75">
      <c r="G17"/>
      <c r="H17"/>
    </row>
    <row r="18" spans="7:8" ht="12.75">
      <c r="G18"/>
      <c r="H18"/>
    </row>
    <row r="19" spans="3:8" ht="12.75">
      <c r="C19" t="s">
        <v>284</v>
      </c>
      <c r="F19" t="s">
        <v>49</v>
      </c>
      <c r="H19" s="24">
        <f>SUM(H21:H29)</f>
        <v>55846451</v>
      </c>
    </row>
    <row r="20" spans="8:10" ht="15">
      <c r="H20" s="39">
        <v>0</v>
      </c>
      <c r="J20" s="31"/>
    </row>
    <row r="21" spans="7:10" ht="15">
      <c r="G21"/>
      <c r="H21" s="23">
        <v>0</v>
      </c>
      <c r="J21" s="31"/>
    </row>
    <row r="22" spans="7:10" ht="15">
      <c r="G22"/>
      <c r="H22" s="23">
        <v>0</v>
      </c>
      <c r="J22" s="31"/>
    </row>
    <row r="23" spans="8:10" ht="15">
      <c r="H23" s="5">
        <v>0</v>
      </c>
      <c r="J23" s="31"/>
    </row>
    <row r="24" spans="7:10" ht="15">
      <c r="G24"/>
      <c r="H24" s="5">
        <v>0</v>
      </c>
      <c r="J24" s="31"/>
    </row>
    <row r="25" spans="3:10" ht="15">
      <c r="C25">
        <v>3110</v>
      </c>
      <c r="D25" t="s">
        <v>408</v>
      </c>
      <c r="G25"/>
      <c r="H25" s="39">
        <v>35181467</v>
      </c>
      <c r="J25" s="31"/>
    </row>
    <row r="26" spans="3:10" ht="15">
      <c r="C26">
        <v>3115</v>
      </c>
      <c r="D26" t="s">
        <v>399</v>
      </c>
      <c r="G26"/>
      <c r="H26" s="23">
        <v>18155989</v>
      </c>
      <c r="J26" s="31"/>
    </row>
    <row r="27" spans="3:10" ht="15">
      <c r="C27">
        <v>3117</v>
      </c>
      <c r="D27" t="s">
        <v>431</v>
      </c>
      <c r="H27" s="23">
        <v>0</v>
      </c>
      <c r="J27" s="31"/>
    </row>
    <row r="28" spans="3:10" ht="15">
      <c r="C28">
        <v>3120</v>
      </c>
      <c r="D28" t="s">
        <v>377</v>
      </c>
      <c r="G28"/>
      <c r="H28" s="23">
        <v>290127</v>
      </c>
      <c r="J28" s="31"/>
    </row>
    <row r="29" spans="3:10" ht="15">
      <c r="C29">
        <v>3125</v>
      </c>
      <c r="D29" t="s">
        <v>337</v>
      </c>
      <c r="G29"/>
      <c r="H29" s="23">
        <v>2218868</v>
      </c>
      <c r="J29" s="31"/>
    </row>
    <row r="30" spans="7:10" ht="15">
      <c r="G30"/>
      <c r="H30" s="23"/>
      <c r="J30" s="31"/>
    </row>
    <row r="31" spans="3:10" ht="15">
      <c r="C31" t="s">
        <v>285</v>
      </c>
      <c r="G31"/>
      <c r="H31" s="24">
        <f>SUM(H33:H36)</f>
        <v>6600127</v>
      </c>
      <c r="J31" s="31"/>
    </row>
    <row r="32" spans="7:10" ht="15">
      <c r="G32"/>
      <c r="H32" s="39"/>
      <c r="J32" s="31"/>
    </row>
    <row r="33" spans="3:10" ht="15">
      <c r="C33">
        <v>3105</v>
      </c>
      <c r="D33" t="s">
        <v>338</v>
      </c>
      <c r="G33"/>
      <c r="H33" s="5">
        <v>5822957</v>
      </c>
      <c r="J33" s="31"/>
    </row>
    <row r="34" spans="3:10" ht="15">
      <c r="C34">
        <v>3128</v>
      </c>
      <c r="D34" t="s">
        <v>422</v>
      </c>
      <c r="G34"/>
      <c r="H34" s="5">
        <v>777170</v>
      </c>
      <c r="I34" t="s">
        <v>49</v>
      </c>
      <c r="J34" s="31"/>
    </row>
    <row r="35" spans="8:10" ht="15">
      <c r="H35" s="5">
        <v>0</v>
      </c>
      <c r="J35" s="31"/>
    </row>
    <row r="36" spans="8:10" ht="15">
      <c r="H36" s="5">
        <v>0</v>
      </c>
      <c r="J36" s="31"/>
    </row>
    <row r="37" spans="7:10" ht="15">
      <c r="G37"/>
      <c r="H37" s="23"/>
      <c r="J37" s="31"/>
    </row>
    <row r="38" spans="7:8" ht="12.75">
      <c r="G38"/>
      <c r="H38" s="24">
        <f>SUM(H39)</f>
        <v>0</v>
      </c>
    </row>
    <row r="39" spans="7:8" ht="12.75">
      <c r="G39"/>
      <c r="H39" s="23">
        <v>0</v>
      </c>
    </row>
    <row r="40" ht="12.75">
      <c r="H40"/>
    </row>
    <row r="41" spans="7:8" ht="12.75">
      <c r="G41"/>
      <c r="H41"/>
    </row>
    <row r="42" spans="7:8" ht="12.75">
      <c r="G42" t="s">
        <v>339</v>
      </c>
      <c r="H42" s="42">
        <f>+H19-H31</f>
        <v>49246324</v>
      </c>
    </row>
    <row r="43" spans="7:8" ht="12.75">
      <c r="G43"/>
      <c r="H43"/>
    </row>
    <row r="44" spans="7:8" ht="12.75">
      <c r="G44"/>
      <c r="H44"/>
    </row>
    <row r="45" spans="7:8" ht="12.75">
      <c r="G45"/>
      <c r="H45"/>
    </row>
    <row r="46" spans="7:8" ht="12.75">
      <c r="G46"/>
      <c r="H46"/>
    </row>
    <row r="47" spans="3:7" ht="12.75">
      <c r="C47" s="1" t="s">
        <v>434</v>
      </c>
      <c r="G47" s="4" t="s">
        <v>436</v>
      </c>
    </row>
    <row r="48" spans="3:7" ht="12.75">
      <c r="C48" s="52" t="s">
        <v>435</v>
      </c>
      <c r="G48" s="5" t="s">
        <v>297</v>
      </c>
    </row>
    <row r="50" spans="7:8" ht="12.75">
      <c r="G50"/>
      <c r="H50"/>
    </row>
    <row r="51" spans="7:8" ht="12.75">
      <c r="G51"/>
      <c r="H51"/>
    </row>
    <row r="52" spans="7:8" ht="12.75">
      <c r="G52"/>
      <c r="H52"/>
    </row>
    <row r="53" spans="7:8" ht="12.75">
      <c r="G53"/>
      <c r="H53"/>
    </row>
    <row r="54" spans="3:9" ht="15">
      <c r="C54" s="1" t="s">
        <v>366</v>
      </c>
      <c r="G54" s="13" t="s">
        <v>379</v>
      </c>
      <c r="H54" s="43"/>
      <c r="I54" s="43"/>
    </row>
    <row r="55" spans="3:8" ht="12.75">
      <c r="C55" t="s">
        <v>367</v>
      </c>
      <c r="G55" s="40" t="s">
        <v>362</v>
      </c>
      <c r="H55"/>
    </row>
    <row r="56" spans="7:8" ht="12.75">
      <c r="G56" s="40" t="s">
        <v>394</v>
      </c>
      <c r="H56"/>
    </row>
    <row r="57" spans="7:8" ht="12.75">
      <c r="G57" s="40" t="s">
        <v>49</v>
      </c>
      <c r="H57"/>
    </row>
    <row r="59" spans="7:8" ht="12.75">
      <c r="G59"/>
      <c r="H59"/>
    </row>
    <row r="60" spans="7:8" ht="12.75">
      <c r="G60"/>
      <c r="H60"/>
    </row>
    <row r="61" spans="7:8" ht="12.75">
      <c r="G61"/>
      <c r="H61"/>
    </row>
    <row r="62" spans="7:8" ht="12.75">
      <c r="G62"/>
      <c r="H62"/>
    </row>
    <row r="63" spans="7:8" ht="12.75">
      <c r="G63"/>
      <c r="H63"/>
    </row>
    <row r="64" spans="7:8" ht="12.75">
      <c r="G64"/>
      <c r="H64"/>
    </row>
    <row r="65" spans="7:8" ht="12.75">
      <c r="G65"/>
      <c r="H65"/>
    </row>
    <row r="66" spans="7:8" ht="12.75">
      <c r="G66"/>
      <c r="H66"/>
    </row>
    <row r="67" spans="7:8" ht="12.75">
      <c r="G67"/>
      <c r="H67"/>
    </row>
    <row r="68" spans="7:8" ht="12.75">
      <c r="G68"/>
      <c r="H68"/>
    </row>
    <row r="69" spans="7:8" ht="12.75">
      <c r="G69"/>
      <c r="H69"/>
    </row>
    <row r="70" spans="7:8" ht="12.75">
      <c r="G70"/>
      <c r="H70"/>
    </row>
    <row r="71" spans="7:8" ht="12.75">
      <c r="G71"/>
      <c r="H71"/>
    </row>
    <row r="72" spans="7:8" ht="12.75">
      <c r="G72"/>
      <c r="H72"/>
    </row>
    <row r="73" spans="7:8" ht="12.75">
      <c r="G73"/>
      <c r="H73"/>
    </row>
    <row r="74" spans="7:8" ht="12.75">
      <c r="G74"/>
      <c r="H74"/>
    </row>
    <row r="75" spans="7:8" ht="12.75">
      <c r="G75"/>
      <c r="H75"/>
    </row>
    <row r="76" spans="7:8" ht="12.75">
      <c r="G76"/>
      <c r="H76"/>
    </row>
    <row r="77" spans="7:8" ht="12.75">
      <c r="G77"/>
      <c r="H77"/>
    </row>
    <row r="78" spans="7:8" ht="12.75">
      <c r="G78"/>
      <c r="H78"/>
    </row>
    <row r="79" spans="7:8" ht="12.75">
      <c r="G79"/>
      <c r="H79"/>
    </row>
    <row r="80" spans="7:8" ht="12.75">
      <c r="G80"/>
      <c r="H80"/>
    </row>
    <row r="81" spans="7:8" ht="12.75">
      <c r="G81"/>
      <c r="H81"/>
    </row>
    <row r="82" spans="7:8" ht="12.75">
      <c r="G82"/>
      <c r="H82"/>
    </row>
    <row r="83" spans="7:8" ht="12.75">
      <c r="G83"/>
      <c r="H83"/>
    </row>
    <row r="84" spans="7:8" ht="12.75">
      <c r="G84"/>
      <c r="H84"/>
    </row>
    <row r="85" spans="7:8" ht="12.75">
      <c r="G85"/>
      <c r="H85"/>
    </row>
    <row r="86" spans="7:8" ht="12.75">
      <c r="G86"/>
      <c r="H86"/>
    </row>
    <row r="87" spans="7:8" ht="12.75">
      <c r="G87"/>
      <c r="H87"/>
    </row>
    <row r="88" spans="7:8" ht="12.75">
      <c r="G88"/>
      <c r="H88"/>
    </row>
    <row r="89" spans="7:8" ht="12.75">
      <c r="G89"/>
      <c r="H89"/>
    </row>
    <row r="90" spans="7:8" ht="12.75">
      <c r="G90"/>
      <c r="H90"/>
    </row>
    <row r="91" spans="7:8" ht="12.75">
      <c r="G91"/>
      <c r="H91"/>
    </row>
    <row r="92" spans="7:8" ht="12.75">
      <c r="G92"/>
      <c r="H92"/>
    </row>
    <row r="93" spans="7:8" ht="12.75">
      <c r="G93"/>
      <c r="H93"/>
    </row>
    <row r="94" spans="7:8" ht="12.75">
      <c r="G94"/>
      <c r="H94"/>
    </row>
    <row r="95" spans="7:8" ht="12.75">
      <c r="G95"/>
      <c r="H95"/>
    </row>
    <row r="96" spans="7:8" ht="12.75">
      <c r="G96"/>
      <c r="H96"/>
    </row>
    <row r="97" spans="7:8" ht="12.75">
      <c r="G97"/>
      <c r="H97"/>
    </row>
    <row r="98" spans="7:8" ht="12.75">
      <c r="G98"/>
      <c r="H98"/>
    </row>
    <row r="99" spans="7:8" ht="12.75">
      <c r="G99"/>
      <c r="H99"/>
    </row>
    <row r="100" spans="7:8" ht="12.75">
      <c r="G100"/>
      <c r="H100"/>
    </row>
    <row r="101" spans="7:8" ht="12.75">
      <c r="G101"/>
      <c r="H101"/>
    </row>
    <row r="102" spans="7:8" ht="12.75">
      <c r="G102"/>
      <c r="H102"/>
    </row>
    <row r="103" spans="7:8" ht="12.75">
      <c r="G103"/>
      <c r="H103"/>
    </row>
    <row r="104" spans="7:8" ht="12.75">
      <c r="G104"/>
      <c r="H104"/>
    </row>
    <row r="105" spans="7:8" ht="12.75">
      <c r="G105"/>
      <c r="H105"/>
    </row>
    <row r="106" spans="7:8" ht="12.75">
      <c r="G106"/>
      <c r="H106"/>
    </row>
    <row r="107" spans="7:8" ht="12.75">
      <c r="G107"/>
      <c r="H107"/>
    </row>
    <row r="108" spans="7:8" ht="12.75">
      <c r="G108"/>
      <c r="H108"/>
    </row>
    <row r="109" spans="7:8" ht="12.75">
      <c r="G109"/>
      <c r="H109"/>
    </row>
    <row r="110" spans="7:8" ht="12.75">
      <c r="G110"/>
      <c r="H110"/>
    </row>
    <row r="111" spans="7:8" ht="12.75">
      <c r="G111"/>
      <c r="H111"/>
    </row>
    <row r="112" spans="7:8" ht="12.75">
      <c r="G112"/>
      <c r="H112"/>
    </row>
    <row r="113" spans="7:8" ht="12.75">
      <c r="G113"/>
      <c r="H113"/>
    </row>
    <row r="114" spans="7:8" ht="12.75">
      <c r="G114"/>
      <c r="H114"/>
    </row>
    <row r="115" spans="7:8" ht="12.75">
      <c r="G115"/>
      <c r="H115"/>
    </row>
    <row r="116" spans="7:8" ht="12.75">
      <c r="G116"/>
      <c r="H116"/>
    </row>
    <row r="117" spans="7:8" ht="12.75">
      <c r="G117"/>
      <c r="H117"/>
    </row>
    <row r="118" spans="7:8" ht="12.75">
      <c r="G118"/>
      <c r="H118"/>
    </row>
    <row r="119" spans="7:8" ht="12.75">
      <c r="G119"/>
      <c r="H119"/>
    </row>
    <row r="120" spans="7:8" ht="12.75">
      <c r="G120"/>
      <c r="H120"/>
    </row>
    <row r="121" spans="7:8" ht="12.75">
      <c r="G121"/>
      <c r="H121"/>
    </row>
    <row r="122" spans="7:8" ht="12.75">
      <c r="G122"/>
      <c r="H122"/>
    </row>
    <row r="123" spans="7:8" ht="12.75">
      <c r="G123"/>
      <c r="H123"/>
    </row>
    <row r="124" spans="7:8" ht="12.75">
      <c r="G124"/>
      <c r="H124"/>
    </row>
    <row r="125" spans="7:8" ht="12.75">
      <c r="G125"/>
      <c r="H125"/>
    </row>
    <row r="126" spans="7:8" ht="12.75">
      <c r="G126"/>
      <c r="H126"/>
    </row>
    <row r="127" spans="7:8" ht="12.75">
      <c r="G127"/>
      <c r="H127"/>
    </row>
    <row r="128" spans="7:8" ht="12.75">
      <c r="G128"/>
      <c r="H128"/>
    </row>
    <row r="129" spans="7:8" ht="12.75">
      <c r="G129"/>
      <c r="H129"/>
    </row>
    <row r="130" spans="7:8" ht="12.75">
      <c r="G130"/>
      <c r="H130"/>
    </row>
    <row r="131" spans="7:8" ht="12.75">
      <c r="G131"/>
      <c r="H131"/>
    </row>
    <row r="132" spans="7:8" ht="12.75">
      <c r="G132"/>
      <c r="H132"/>
    </row>
    <row r="133" spans="7:8" ht="12.75">
      <c r="G133"/>
      <c r="H133"/>
    </row>
    <row r="134" spans="7:8" ht="12.75">
      <c r="G134"/>
      <c r="H134"/>
    </row>
    <row r="135" spans="7:8" ht="12.75">
      <c r="G135"/>
      <c r="H135"/>
    </row>
    <row r="136" spans="7:8" ht="12.75">
      <c r="G136"/>
      <c r="H136"/>
    </row>
    <row r="137" spans="7:8" ht="12.75">
      <c r="G137"/>
      <c r="H137"/>
    </row>
    <row r="138" spans="7:8" ht="12.75">
      <c r="G138"/>
      <c r="H138"/>
    </row>
    <row r="139" spans="7:8" ht="12.75">
      <c r="G139"/>
      <c r="H139"/>
    </row>
    <row r="140" spans="7:8" ht="12.75">
      <c r="G140"/>
      <c r="H140"/>
    </row>
    <row r="141" spans="7:8" ht="12.75">
      <c r="G141"/>
      <c r="H141"/>
    </row>
    <row r="142" spans="7:8" ht="12.75">
      <c r="G142"/>
      <c r="H142"/>
    </row>
    <row r="143" spans="7:8" ht="12.75">
      <c r="G143"/>
      <c r="H143"/>
    </row>
    <row r="144" spans="7:8" ht="12.75">
      <c r="G144"/>
      <c r="H144"/>
    </row>
    <row r="145" spans="7:8" ht="12.75">
      <c r="G145"/>
      <c r="H145"/>
    </row>
    <row r="146" spans="7:8" ht="12.75">
      <c r="G146"/>
      <c r="H146"/>
    </row>
    <row r="147" spans="7:8" ht="12.75">
      <c r="G147"/>
      <c r="H147"/>
    </row>
    <row r="148" spans="7:8" ht="12.75">
      <c r="G148"/>
      <c r="H148"/>
    </row>
    <row r="149" spans="7:8" ht="12.75">
      <c r="G149"/>
      <c r="H149"/>
    </row>
    <row r="150" spans="7:8" ht="12.75">
      <c r="G150"/>
      <c r="H150"/>
    </row>
    <row r="151" spans="7:8" ht="12.75">
      <c r="G151"/>
      <c r="H151"/>
    </row>
    <row r="152" spans="7:8" ht="12.75">
      <c r="G152"/>
      <c r="H152"/>
    </row>
    <row r="153" spans="7:8" ht="12.75">
      <c r="G153"/>
      <c r="H153"/>
    </row>
    <row r="154" spans="7:8" ht="12.75">
      <c r="G154"/>
      <c r="H154"/>
    </row>
    <row r="155" spans="7:8" ht="12.75">
      <c r="G155"/>
      <c r="H155"/>
    </row>
    <row r="156" spans="7:8" ht="12.75">
      <c r="G156"/>
      <c r="H156"/>
    </row>
    <row r="157" spans="7:8" ht="12.75">
      <c r="G157"/>
      <c r="H157"/>
    </row>
    <row r="158" spans="7:8" ht="12.75">
      <c r="G158"/>
      <c r="H158"/>
    </row>
    <row r="159" spans="7:8" ht="12.75">
      <c r="G159"/>
      <c r="H159"/>
    </row>
    <row r="160" spans="7:8" ht="12.75">
      <c r="G160"/>
      <c r="H160"/>
    </row>
    <row r="161" spans="7:8" ht="12.75">
      <c r="G161"/>
      <c r="H161"/>
    </row>
  </sheetData>
  <sheetProtection/>
  <mergeCells count="6">
    <mergeCell ref="A6:H6"/>
    <mergeCell ref="B16:H16"/>
    <mergeCell ref="A2:H2"/>
    <mergeCell ref="A3:H3"/>
    <mergeCell ref="A4:H4"/>
    <mergeCell ref="A5:H5"/>
  </mergeCells>
  <printOptions/>
  <pageMargins left="0.41" right="0.41" top="0.77" bottom="0.8" header="0" footer="0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GOBERNACION DEL QUINDIO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FINANCIERA</dc:creator>
  <cp:keywords/>
  <dc:description/>
  <cp:lastModifiedBy>JFranco</cp:lastModifiedBy>
  <cp:lastPrinted>2007-10-23T14:27:23Z</cp:lastPrinted>
  <dcterms:created xsi:type="dcterms:W3CDTF">2001-01-03T17:55:08Z</dcterms:created>
  <dcterms:modified xsi:type="dcterms:W3CDTF">2008-11-07T16:33:17Z</dcterms:modified>
  <cp:category/>
  <cp:version/>
  <cp:contentType/>
  <cp:contentStatus/>
</cp:coreProperties>
</file>