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Gobernacion 2023\SGR 2023\Proyectos aprobados\"/>
    </mc:Choice>
  </mc:AlternateContent>
  <bookViews>
    <workbookView xWindow="0" yWindow="0" windowWidth="16035" windowHeight="8340" tabRatio="589"/>
  </bookViews>
  <sheets>
    <sheet name="PROYECTOS SGR " sheetId="1" r:id="rId1"/>
  </sheets>
  <definedNames>
    <definedName name="_xlnm._FilterDatabase" localSheetId="0" hidden="1">'PROYECTOS SGR '!$A$3:$IG$167</definedName>
    <definedName name="_Hlk29926105" localSheetId="0">'PROYECTOS SGR '!$G$127</definedName>
    <definedName name="_xlnm.Print_Titles" localSheetId="0">'PROYECTOS SGR '!$3:$3</definedName>
  </definedNames>
  <calcPr calcId="162913"/>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57" i="1" l="1"/>
  <c r="I114" i="1" l="1"/>
  <c r="I113" i="1" l="1"/>
  <c r="I163" i="1" l="1"/>
  <c r="M161" i="1" l="1"/>
  <c r="I104" i="1"/>
  <c r="I103" i="1"/>
  <c r="M103" i="1"/>
  <c r="K97" i="1" l="1"/>
  <c r="K94" i="1"/>
  <c r="I81" i="1"/>
  <c r="J165" i="1" l="1"/>
  <c r="K165" i="1"/>
  <c r="O165" i="1"/>
  <c r="P165" i="1"/>
  <c r="Q165" i="1"/>
  <c r="R165" i="1"/>
  <c r="I109" i="1"/>
  <c r="I149" i="1" l="1"/>
  <c r="I161" i="1" l="1"/>
  <c r="I160" i="1" l="1"/>
  <c r="I158" i="1" l="1"/>
  <c r="I152" i="1" l="1"/>
  <c r="I156" i="1"/>
  <c r="I154" i="1" l="1"/>
  <c r="I99" i="1" l="1"/>
  <c r="I96" i="1"/>
  <c r="K86" i="1" l="1"/>
  <c r="M81" i="1"/>
  <c r="I82" i="1"/>
  <c r="I155" i="1" l="1"/>
  <c r="I153" i="1"/>
  <c r="I151" i="1"/>
  <c r="I150" i="1"/>
  <c r="I148" i="1"/>
  <c r="I147" i="1"/>
  <c r="I146" i="1"/>
  <c r="I145" i="1"/>
  <c r="I144" i="1"/>
  <c r="I143" i="1"/>
  <c r="I142" i="1"/>
  <c r="I141" i="1"/>
  <c r="I140" i="1"/>
  <c r="I139" i="1"/>
  <c r="I138" i="1"/>
  <c r="I137" i="1"/>
  <c r="I136" i="1"/>
  <c r="I135" i="1"/>
  <c r="I134" i="1"/>
  <c r="I133" i="1"/>
  <c r="I132" i="1"/>
  <c r="I131" i="1"/>
  <c r="W130" i="1"/>
  <c r="I130" i="1"/>
  <c r="I129" i="1"/>
  <c r="W128" i="1"/>
  <c r="I128" i="1"/>
  <c r="I127" i="1"/>
  <c r="R126" i="1"/>
  <c r="I125" i="1"/>
  <c r="I123" i="1"/>
  <c r="I122" i="1"/>
  <c r="I121" i="1"/>
  <c r="I120" i="1"/>
  <c r="I119" i="1"/>
  <c r="I117" i="1"/>
  <c r="I116" i="1"/>
  <c r="I115" i="1"/>
  <c r="I112" i="1"/>
  <c r="I111" i="1"/>
  <c r="I110" i="1"/>
  <c r="I108" i="1"/>
  <c r="I107" i="1"/>
  <c r="W107" i="1" s="1"/>
  <c r="I106" i="1"/>
  <c r="W106" i="1" s="1"/>
  <c r="I105" i="1"/>
  <c r="I102" i="1"/>
  <c r="I101" i="1"/>
  <c r="I100" i="1"/>
  <c r="I98" i="1"/>
  <c r="I97" i="1"/>
  <c r="I95" i="1"/>
  <c r="I94" i="1"/>
  <c r="I93" i="1"/>
  <c r="I92" i="1"/>
  <c r="I91" i="1"/>
  <c r="W90" i="1"/>
  <c r="I90" i="1"/>
  <c r="I89" i="1"/>
  <c r="I88" i="1"/>
  <c r="I87" i="1"/>
  <c r="I86" i="1"/>
  <c r="I85" i="1"/>
  <c r="I84" i="1"/>
  <c r="I83" i="1"/>
  <c r="K79" i="1"/>
  <c r="I79" i="1" s="1"/>
  <c r="I77" i="1"/>
  <c r="I75" i="1"/>
  <c r="K74" i="1"/>
  <c r="I74" i="1" s="1"/>
  <c r="K72" i="1"/>
  <c r="I72" i="1" s="1"/>
  <c r="I71" i="1"/>
  <c r="L70" i="1"/>
  <c r="I70" i="1" s="1"/>
  <c r="I69" i="1"/>
  <c r="I68" i="1"/>
  <c r="I67" i="1"/>
  <c r="I66" i="1"/>
  <c r="I65" i="1"/>
  <c r="I64" i="1"/>
  <c r="I63" i="1"/>
  <c r="I62" i="1"/>
  <c r="I61" i="1"/>
  <c r="I60" i="1"/>
  <c r="I59" i="1"/>
  <c r="I58" i="1"/>
  <c r="I57" i="1"/>
  <c r="I56" i="1"/>
  <c r="I55" i="1"/>
  <c r="I54" i="1"/>
  <c r="I53" i="1"/>
  <c r="I52" i="1"/>
  <c r="W51" i="1"/>
  <c r="L51" i="1"/>
  <c r="L165" i="1" s="1"/>
  <c r="I50" i="1"/>
  <c r="I49" i="1"/>
  <c r="I48" i="1"/>
  <c r="I47" i="1"/>
  <c r="I46" i="1"/>
  <c r="I45" i="1"/>
  <c r="I44" i="1"/>
  <c r="L43" i="1"/>
  <c r="I43" i="1" s="1"/>
  <c r="W42" i="1"/>
  <c r="I42" i="1"/>
  <c r="I41" i="1"/>
  <c r="I40" i="1"/>
  <c r="I39" i="1"/>
  <c r="I38" i="1"/>
  <c r="I37" i="1"/>
  <c r="K35" i="1"/>
  <c r="I33" i="1"/>
  <c r="W32" i="1"/>
  <c r="I32" i="1"/>
  <c r="I31" i="1"/>
  <c r="I30" i="1"/>
  <c r="I25" i="1"/>
  <c r="I23" i="1"/>
  <c r="W22" i="1"/>
  <c r="I22" i="1"/>
  <c r="I21" i="1"/>
  <c r="I18" i="1"/>
  <c r="I16" i="1"/>
  <c r="I13" i="1"/>
  <c r="I12" i="1"/>
  <c r="I11" i="1"/>
  <c r="I10" i="1"/>
  <c r="I9" i="1"/>
  <c r="L8" i="1"/>
  <c r="I6" i="1"/>
  <c r="I5" i="1"/>
  <c r="I4" i="1"/>
  <c r="W165" i="1" l="1"/>
  <c r="I51" i="1"/>
  <c r="I8" i="1"/>
  <c r="I35" i="1"/>
  <c r="I126" i="1"/>
  <c r="I165" i="1" l="1"/>
</calcChain>
</file>

<file path=xl/sharedStrings.xml><?xml version="1.0" encoding="utf-8"?>
<sst xmlns="http://schemas.openxmlformats.org/spreadsheetml/2006/main" count="1310" uniqueCount="718">
  <si>
    <t>NOMBRE DEL PROYECTO</t>
  </si>
  <si>
    <t>OBJETIVO DEL PROYECTO</t>
  </si>
  <si>
    <t>POBLACION BENEFICIADA</t>
  </si>
  <si>
    <t>SECTOR</t>
  </si>
  <si>
    <t>ENTIDAD BENEFICIARIA (dueña recursos)</t>
  </si>
  <si>
    <t>NUMERO BPIN DE PROYECTO</t>
  </si>
  <si>
    <t>NÚMERO DEL ACTO ADMINISTRATIVO DE APROBACIÓN O DESAPROBACIÓN DEL PROYECTO OCAD</t>
  </si>
  <si>
    <t>FECHA DE EXPEDICIÓN</t>
  </si>
  <si>
    <t xml:space="preserve"> VALOR PROYECTO</t>
  </si>
  <si>
    <t>FUENTES DE FINANCIACIÓN (Pesos $)</t>
  </si>
  <si>
    <t>BENEFICIARIO</t>
  </si>
  <si>
    <t>EJECUTOR</t>
  </si>
  <si>
    <t>ACTO ADMINISTRATIVO DE INCORPORACIÓN AL PRESUPUESTO</t>
  </si>
  <si>
    <t xml:space="preserve">OBSERVACIÓN </t>
  </si>
  <si>
    <t>Asignaciones Directas</t>
  </si>
  <si>
    <t xml:space="preserve">FDR </t>
  </si>
  <si>
    <t>FCR</t>
  </si>
  <si>
    <t>CTeI</t>
  </si>
  <si>
    <t>PAZ</t>
  </si>
  <si>
    <t>FDR - Rendimientos Financieros</t>
  </si>
  <si>
    <t>Oras Fuentes</t>
  </si>
  <si>
    <t xml:space="preserve"> FECHA</t>
  </si>
  <si>
    <t xml:space="preserve"> NÚMERO </t>
  </si>
  <si>
    <t>VALOR (Pesos $)</t>
  </si>
  <si>
    <t>Adquisición de vehículos de desplazamiento rápido y elementos de protección para las instituciones bomberiles del Departamento</t>
  </si>
  <si>
    <t>Dotar 14 instituciones Bomberiles, con 14 vehículos de desplazamiento rápido (camionetas), 457 kit de dotación y 27 de línea de Fuego</t>
  </si>
  <si>
    <t>Toda la población del Departamento del Quindío 555.836</t>
  </si>
  <si>
    <t>Ambiente y desarrollo sostenible</t>
  </si>
  <si>
    <t>Departamento del Quindío</t>
  </si>
  <si>
    <t>2013000040019</t>
  </si>
  <si>
    <t xml:space="preserve">24/09/20013  </t>
  </si>
  <si>
    <t>Mejoramiento, pavimentación vía Carniceros -La Quiebra, Municipios de Córdoba y Pijao y Construcción de obras de disipación y contención en el Sector la Mina</t>
  </si>
  <si>
    <t>Pavimentación de 1,46 kilómetros de la vía carnicero la quiebra en Córdoba.</t>
  </si>
  <si>
    <t>15.833 personas ubicadas en el corredor vial Carniceros - La Quiebra y la intersección de la vía Rio Verde - Pijao con la vía Buenavista - La Mina.</t>
  </si>
  <si>
    <t>Transporte</t>
  </si>
  <si>
    <t>2013000040036</t>
  </si>
  <si>
    <t>Departamento del Quindío - Pijao</t>
  </si>
  <si>
    <t>Mejoramiento y reordenamiento físico funcional del servicio de urgencias de la ESE hospital Departamental Universitario San Juan de Dios. Todo el Departamento, Quindío, Occidente</t>
  </si>
  <si>
    <t>1.200 millones para dotación de equipo biomédico y 4.500 millones para intervenir 1780 mts2 del área de urgencias del Hospital San Juan de Dios y ampliación a 50 cubículos de observación</t>
  </si>
  <si>
    <t>Toda la población del Departamento del Quindío 555.836, incluyendo el norte del Valle y el sur de Risaralda</t>
  </si>
  <si>
    <t>2013000040037</t>
  </si>
  <si>
    <t xml:space="preserve">Mejoramiento de la red vial urbana del Departamento del Quindio </t>
  </si>
  <si>
    <t>Pavimentación y mejoramiento de 75.872 m2 de vías urbanas en los municipios del Departamento del Quindío</t>
  </si>
  <si>
    <t xml:space="preserve">Toda la población del Departamento del Quindío </t>
  </si>
  <si>
    <t>2013000040052</t>
  </si>
  <si>
    <t>Municipios: Armenia, Calarcá, Circasia, Filandia, Salento, Genova, La Tebaida, Pijao, Cordoba, y Buenavista Departamento Quindio</t>
  </si>
  <si>
    <t>Promotora de Vivienda y Desarrollo del Quindio</t>
  </si>
  <si>
    <t>Reposición y optimización de redes de acueducto y alcantarillado, construcción de pavimentos en los municipios de Circasia, Filandia, La tebaida, Montenegro y Quimbaya.</t>
  </si>
  <si>
    <t>Reposición y optimización de 5.000 metros de redes de acueducto, alcantarillado y pavimentos</t>
  </si>
  <si>
    <t>Población de los municipios de Circasia, Filandia, Quimbaya, Montenegro y la Tebaida 134.376 personas.</t>
  </si>
  <si>
    <t>Vivienda, ciudad y territorio</t>
  </si>
  <si>
    <t>2013000040051</t>
  </si>
  <si>
    <t>Municipios: Circasia, Filandia, La Tebaida, Montenegro y Quimbaya Departamento Quindío</t>
  </si>
  <si>
    <t>Empresa Sanitaria del Quindio (ESAQUIN)</t>
  </si>
  <si>
    <t>Aplicación e implementación de las buenas prácticas  agrícolas, en sector productivos del Departamento del Quindío</t>
  </si>
  <si>
    <t>Certificar 500 predios en el Departamento del Quindío, en la utilización de Buenas prácticas agrícolas, para los cultivos plátano, cítricos y aguacate</t>
  </si>
  <si>
    <t>2.359 personas de la zona rural del Departamento del Quindío</t>
  </si>
  <si>
    <t>Agricultura y desarrollo rural</t>
  </si>
  <si>
    <t>2013000040043</t>
  </si>
  <si>
    <t>Implementación del plan de acción para mantenimiento preventivo y atención de emergencias en la red vial secundaria, terciaria y urbana del departamento del Quindío.</t>
  </si>
  <si>
    <t>Mantenimiento preventivo de 495,31 de km de vías secundarias, terciarias y urbanas</t>
  </si>
  <si>
    <t xml:space="preserve">Todo el Departamento del Quindío </t>
  </si>
  <si>
    <t>2013000040049</t>
  </si>
  <si>
    <t>Mejoramiento, reparcheo de la red vial secundaria y vías urbanas de los municipios del departamento del Quindío.</t>
  </si>
  <si>
    <t>Mejoramiento y reparcheo de 343,7 km de la red vial secundaria y urbana en el Departamento del Quindío</t>
  </si>
  <si>
    <t>2013000040039</t>
  </si>
  <si>
    <t>Ampliación del servicio público de gas domiciliario por redes para los municipios de Córdoba, Buenavista, Génova y Pijao en el Departamento del Quindío</t>
  </si>
  <si>
    <t>Ampliación del Servicio público de Gas Domiciliario por Redes para los Municipios de Córdoba, Buenavista, Génova y Pijao en el Departamento del Quindío</t>
  </si>
  <si>
    <t>3.489 personas, ubicadas en el casco urbano de los municipios de Génova, Pijao, Córdoba y Buenavista</t>
  </si>
  <si>
    <t>Minas y energía</t>
  </si>
  <si>
    <t>2013000040048</t>
  </si>
  <si>
    <t>Municipios: Córdoba, Buenavista, Génova y Pijao Departamento Quindío</t>
  </si>
  <si>
    <t>Construcción colectores interceptores, para avanzar en la descontaminación de fuentes hídricas tributarias en la en la cuenca del rio la vieja Departamento del Quindío</t>
  </si>
  <si>
    <t>Construir 8.281 metros de colectores interceptores para la descontaminación de las fuentes hídricas del rio la vieja</t>
  </si>
  <si>
    <t xml:space="preserve">Todo el Departamento del Quindío y el Norte del Valle </t>
  </si>
  <si>
    <t>2013000040044</t>
  </si>
  <si>
    <t>Construcción y mejoramiento de Salones Sociales Comunales en lo Municipios de Armenia, Calarcá y Quimbaya, Quindio, Occidente</t>
  </si>
  <si>
    <t>Construir 8 salones comunales y mejorar 5  salones sociales en el departamento del quindio.</t>
  </si>
  <si>
    <t>382.413 Correspondientes a los Municipios de Armenia, Quimbaya y Calarca</t>
  </si>
  <si>
    <t>Cultura</t>
  </si>
  <si>
    <t>2013000040050</t>
  </si>
  <si>
    <t>Municipios Armenia, Calarcá y Quimbaya Departamento Quindío</t>
  </si>
  <si>
    <t>Construcción y dotación del Centro de Atención al Drogadicto en el departamento del Quindío</t>
  </si>
  <si>
    <t>Componente construcción Centro Atención a la Drogadicción 17 habitaciones  (34 camas), 3 consultorios, 2 oficinas, 5 talleres de terapia ocupacional, cancha múltiple, jardín, estación de enfermería, cuarto de paciente agitado y áreas de servicio.</t>
  </si>
  <si>
    <t>Toda la población del Departamento del Quindío 555.836, incluyendo el Norte del Valle y el sur de Risaralda</t>
  </si>
  <si>
    <t>2013000040045</t>
  </si>
  <si>
    <t>Todo el Departamento del Quindio</t>
  </si>
  <si>
    <t>Desarrollo de espacios ambientales para la PAZ como manejo de otras estrategias de conservación de la estructura ecológica principal en el departamento del Quindío, occidente</t>
  </si>
  <si>
    <t xml:space="preserve">Intervenir las microcuencas, mejoramiento e intervención del espacio público.
60.13 Hectáreas de microcuencas a intervenir
7.584 Mts. de senderos a intervenir
11 Espacios públicos intervenidos
</t>
  </si>
  <si>
    <t>2013000040047</t>
  </si>
  <si>
    <t>Corporación autonoma Regional del Quindio (CRQ)</t>
  </si>
  <si>
    <t>Fortalecimiento de la Calidad educativa en las instituciones educativas, mediante la incorporación de TICS, en el Departamento del Quindío, Occidente</t>
  </si>
  <si>
    <t xml:space="preserve">Mejorar la calidad educativa de los estudiantes de las sedes Educativas del departamento del Quindío, mediante el uso de herramientas tecnológicas dentro y fuera del aula. 
Dotación de 17950 Tablets con aplicativos referentes al Paisaje Cultural Cafetero </t>
  </si>
  <si>
    <t>Educación</t>
  </si>
  <si>
    <t>2013000040046</t>
  </si>
  <si>
    <t>Dotación de la unidad de cuidados intensivos, quirófanos y central de esterilización de la E.S.E. Hospital Departamental Universitario San Juan de Dios</t>
  </si>
  <si>
    <t>Mejorar la capacidad de respuesta de la E.S.E Hospital Departamental Universitario del Quindío San Juan de Dios, mediante la modernización de la infraestructura física y equipamiento biomédico; para la disminución de la Morbimortalidad e incapacidades</t>
  </si>
  <si>
    <t>2013000040042</t>
  </si>
  <si>
    <t>Municipio Armenia Departamento Quindío</t>
  </si>
  <si>
    <t>Reposición y optimización redes de acueducto, alcantarillado y pavimentos en el departamento del Quindío</t>
  </si>
  <si>
    <t xml:space="preserve">Mejorar las condiciones de las redes de acueducto, alcantarillado y pavimentos, mediante la optimización en tubería del alcantarillado, acueducto y colocación de pavimentos rígidos con el fin de dar bienestar a la comunidad.
3036 mts de reposición de alcantarillado
1369 mts de reposición de acueducto
2787 mts de pavimentos
</t>
  </si>
  <si>
    <t>Municipios de Buenavista, Circasia, Filandia,  Genova, la Tebaida, Montenegro,  Pijao y Quimbaya</t>
  </si>
  <si>
    <t>2014000040002</t>
  </si>
  <si>
    <t>Municipios: Buenavista, Circasia, Filandia Génova, La Tebaida Montenegro, Pijao y Quimbaya Departamento Quindío</t>
  </si>
  <si>
    <t>Rehabilitación de la malla vial urbana del Departamento del Quindío</t>
  </si>
  <si>
    <t xml:space="preserve">Rehabilitar las condiciones dela malla vial urbana de los municipios del departamento del Quindío.
37.547 mts2 de vías rehabilitadas en pavimento rígido
</t>
  </si>
  <si>
    <t xml:space="preserve">11 Municipios del Departamento </t>
  </si>
  <si>
    <t>2014000040011</t>
  </si>
  <si>
    <t>Municipios: Calarca, Circasia, Filandia, Salento, Genova, La Tebaida, Pijao, Cordoba, Buenavista, Montenegro, y Quimbaya Departamento del Quindío</t>
  </si>
  <si>
    <t>Adecuación de la casa de la cultura de Calarcá y centro Cultural del municipio de Quimbaya Quindío</t>
  </si>
  <si>
    <t xml:space="preserve">Fortalecer la institucionalidad cultural en el Departamento, mediante la adecuación y dotación de la casa de la cultura de Calarcá y el Centro Cultural del Municipio de Quimbaya Quindío, para propiciar el desarrollo humano y cultural de la población.
Área Adecuada casa cultura Calarcá: 850 mt2
Área adecuada y mejorada centro cultural Quimbaya: 1.802 m2
</t>
  </si>
  <si>
    <t xml:space="preserve">Calarca y Quimbaya </t>
  </si>
  <si>
    <t>2014000040006</t>
  </si>
  <si>
    <t>Municipios de Calarca y Quimbaya Departamento Quindío</t>
  </si>
  <si>
    <t>Apoyo y fortalecimiento para el desarrollo, formación y posicionamiento en alto rendimiento del deporte en el departamento del Quindío</t>
  </si>
  <si>
    <t xml:space="preserve">Mejorar y apoyar el desarrollo formativo y competitivo del deporte en el Departamento del Quindío
1. Crear un sistema de información deportiva.
2. Apoyar 1800 deportistas pertenecientes a las escuelas de formación.
3. 14000 Niños y niñas apoyados con el deporte escolar.
4. 4045 deportistas de ligas apoyados
</t>
  </si>
  <si>
    <t xml:space="preserve">Todo el departamento </t>
  </si>
  <si>
    <t>Deporte y recreación</t>
  </si>
  <si>
    <t>2014000040004</t>
  </si>
  <si>
    <t>INDEPORTES</t>
  </si>
  <si>
    <t>Dotación a la Policía Nacional para la prevención y reacción en seguridad del Departamento del Quindío.</t>
  </si>
  <si>
    <t>2015000040003</t>
  </si>
  <si>
    <t xml:space="preserve">Departamento del  Quindío </t>
  </si>
  <si>
    <t xml:space="preserve">Desaprobado </t>
  </si>
  <si>
    <t>Mejoramiento y reparcheo de la red vial secundaria y terciaria en el departamento del Quindío</t>
  </si>
  <si>
    <t>Realizar el mejoramiento, reparcheo de 8220 mts2 de vías secundarias y terciarias en el Departamento del Quindío</t>
  </si>
  <si>
    <t>2014000040007</t>
  </si>
  <si>
    <t>Implementación de un programa de innovación social para el fomento  de una cultura ciudadana y emprendedora en la comunidad educativa y productiva del departamento del Quindío, Occidente</t>
  </si>
  <si>
    <t>Fomentar una cultura ciudadana y emprendedora en la comunidad educativa del Departamento del Quindío a través de la apropiación social del conocimiento en CTeI, la identidad del Paisaje Cultural Cafetero y la articulación entre el aparato productivo y la comunidad académica.</t>
  </si>
  <si>
    <t>Toda la población del Departamento del Quindo 555.836</t>
  </si>
  <si>
    <t>2013000100199</t>
  </si>
  <si>
    <t xml:space="preserve">Contratado en ejecución </t>
  </si>
  <si>
    <t>Aplicación de procesos innovadores en la cadena de suministro para la industria de la guadua en Quindío.</t>
  </si>
  <si>
    <t>Aplicar procesos innovadores en la cadena de suministro de Guadua para la industria, que incremente la competitividad del sector en el Departamento del Quindío</t>
  </si>
  <si>
    <t>En el departamento del Quindío se tiene estimado que existe una población cercana a las 6500 personas que se benefician del aprovechamiento de la guadua; dentro de este grupo se identifican los descumbradores, lo corteros, los troceros, los arrieros para el transporte menor, los transportadores para el transporte mayor, hacen de comer y garitean o llevan los alimentos al corte; este grupo conforma cerca de 720 a 750 familias</t>
  </si>
  <si>
    <t>2013000100226</t>
  </si>
  <si>
    <t>Municipios Quimbaya y Montenegro Departamento Quindío</t>
  </si>
  <si>
    <t>Desarrollo sostenible del Sector curtiembre a través de la I+D+I, Quindío, Occidente</t>
  </si>
  <si>
    <t>Desarrollar capacidades técnico científicas y de innovación para el Desarrollo Sostenible del sector de curtiembres de la María en el Departamento del Quindío. Descontaminación ambiental y el desarrollo de modelo socio empresarial</t>
  </si>
  <si>
    <t xml:space="preserve">Asociación de curtidores la maria </t>
  </si>
  <si>
    <t>2013000100263</t>
  </si>
  <si>
    <t>Municipio Calarcá Departamento Quindío</t>
  </si>
  <si>
    <t>Desarrollo de capacidades de I+D+I para incrementar la competitividad en empresas y emprendiemientos del Departamento del Quindio, Occidente</t>
  </si>
  <si>
    <t xml:space="preserve">El proyecto "Desarrollo de capacidades de I+D+i para incrementar la competitividad en empresas y emprendimientos del Departamento del Quindìo,
Occidente" tiene como objetivos y estrategias los componentes de Desarrollar capacidades de I+D+i en las empresas del Departamento del Quindío,.la
incorporación de tecnologías blandas (Plataforma de open innovation, unidad de vigilancia tecnológica y salas de ideación) y la generación de escenarios
que faciliten el desarrollo y la aceleraciòn de negocios innovadores </t>
  </si>
  <si>
    <t>Todo el departamento del Quindio 555.836</t>
  </si>
  <si>
    <t>2013000100258</t>
  </si>
  <si>
    <t>Mejoramiento de los sistemas productivos para la conservación y recuperación de los recursos naturales en áreas protegidas casa distrito de conservación de suelos barbas-bremen en el Departamento del Quindío, Occidente</t>
  </si>
  <si>
    <t>Realizar la plantación de 150 Hectáreas de reconversión de sistema productivo
Mejora el uso y apropiación tecnológica que permita el desarrollo de actividades productivas ambientalmente sostenibles en áreas protegidas caso Distro de Conservación de suelo Barbas bremen</t>
  </si>
  <si>
    <t xml:space="preserve">Municipios de Circasia y Filandia </t>
  </si>
  <si>
    <t>2013000100254</t>
  </si>
  <si>
    <t>Municipios de Circasia y Filandia Departamento Quindío</t>
  </si>
  <si>
    <t>Mejoramiento de la infraestructura pública para el desarrollo turístico occidente, Quindío, todo el departamento</t>
  </si>
  <si>
    <t xml:space="preserve">Mejorar la red vial municipal está conformada por 1.640,73 Km. de vías que equivalen al 77.91 % del total de la malla vial del departamento; de ella 98.79 Km. (el 6.02%) esta pavimentada en buen estado; 141.13 Km. (el 8.60%) esta pavimentada </t>
  </si>
  <si>
    <t xml:space="preserve">Todo el departamento del Quindio </t>
  </si>
  <si>
    <t>2012000040026</t>
  </si>
  <si>
    <t>Municipios Quimbaya, Salento y Circasia Departamento Quindío</t>
  </si>
  <si>
    <t xml:space="preserve">12/12/2012   
05/04/2013     </t>
  </si>
  <si>
    <t>Construcción obras de recuperación, contención y manejo de aguas en la vía Rio Verde-Barragán cód. 40QN05 departamento del Quindío</t>
  </si>
  <si>
    <t xml:space="preserve">Rehabilitación, construcción muro contención de la vía rio Verde-Barragán Génova
en el Departamento del Quindío
</t>
  </si>
  <si>
    <t>543532 habitantes</t>
  </si>
  <si>
    <t>2012000040027</t>
  </si>
  <si>
    <t>Mantenimiento y rehabilitación de los restaurantes escolares de las instituciones educativas departamento del Quindío</t>
  </si>
  <si>
    <t>Mantenimiento y rehabilitación de 191 restaurantes escolares en el departamento del Quindío</t>
  </si>
  <si>
    <t>46228 Estudiantes de las instituciones educatias del Departamento del Quindio</t>
  </si>
  <si>
    <t>2012000040030</t>
  </si>
  <si>
    <t>Municipios de Calarcá, Circasia, Filandia, Salento, Génova, La Tebaida, Pijao, Córdoba, Buenavista y Montenegro Departamento Quindio</t>
  </si>
  <si>
    <t>Renovación de redes de acueducto y alcantarillado en el departamento del Quindío</t>
  </si>
  <si>
    <t xml:space="preserve">Optimización redes de acueducto y alcantarillado que contribuyan a la optimización y modernización de las redes en el Departamento.
</t>
  </si>
  <si>
    <t>Casco urbano de los Municipios de Génova y la Tebaida</t>
  </si>
  <si>
    <t>2012000040031</t>
  </si>
  <si>
    <t>Construcción módulos restantes del Eco-Parque Mirador Colina Iluminada occidente, Quindío, Filandia</t>
  </si>
  <si>
    <t xml:space="preserve">Mejoramiento de la competitividad turística del Departamento </t>
  </si>
  <si>
    <t>2012000040032</t>
  </si>
  <si>
    <t>Municipio Filandia Departamento Quindio</t>
  </si>
  <si>
    <t>Adecuación de infraestructura física  sedes sociales e institucionales (CBA, casa de artesano y antigua cárcel municipal) del municipio de Filandia Departamento del Quindío</t>
  </si>
  <si>
    <t xml:space="preserve">Restaurar y adecuar la Infraestructura física Institucional del CBA (Centro de Bienestar del adulto Mayor), Casa del Artesano y Antigua cárcel del municipio de Filandia
</t>
  </si>
  <si>
    <t>13310 Personas, Habitantes del Municipio de Filandia</t>
  </si>
  <si>
    <t>Inclusión social y reconciliación</t>
  </si>
  <si>
    <t>Filandia</t>
  </si>
  <si>
    <t>2013003630002</t>
  </si>
  <si>
    <t xml:space="preserve"> Municipio de Filandia </t>
  </si>
  <si>
    <t>Construcción cancha sintética de microfútbol  en el polideportivo panorama del municipio de Filandia</t>
  </si>
  <si>
    <t>Construir cancha sintética de microfútbol en el polideportivo panorama, ubicado en el municipio de Filandia, con el fin de dotar a la comunidad de unas instalaciones deportivas dignas para la práctica del deporte.</t>
  </si>
  <si>
    <t>2013003630015</t>
  </si>
  <si>
    <t>Rehabilitación  y construcción de la  red vial  vehicular  y peatonal en el  sector urbano  Municipio de Montenegro Departamento del Quindío</t>
  </si>
  <si>
    <t xml:space="preserve">Mejorar el acceso vehicular y peatonal del sector urbano, mediante la intervención de 6,022 mts2 de vías en el municipio de Montenegro Quindío, 
</t>
  </si>
  <si>
    <t xml:space="preserve">40871 personas, Habitantes del area Urbana del Municipio de Montenegro </t>
  </si>
  <si>
    <t>Montenegro</t>
  </si>
  <si>
    <t>2013003630004</t>
  </si>
  <si>
    <t>Municipio Montenegro Departamento Quindío</t>
  </si>
  <si>
    <t>090</t>
  </si>
  <si>
    <t>Rehabilitación vías urbanas del municipio de Salento, Quindío, Occidente</t>
  </si>
  <si>
    <t>Mejorar las condiciones de movilidad en el  área urbana del municipio de Salento a través de la habilitación de nuevas vías con pavimento. Intervenir 1374 Mts2</t>
  </si>
  <si>
    <t>7129 Personas, Habitantes del Municipio de Salento</t>
  </si>
  <si>
    <t>Salento</t>
  </si>
  <si>
    <t>2013003630012</t>
  </si>
  <si>
    <t>Municipio Salento Departamento Quindío</t>
  </si>
  <si>
    <t>Construcción de la cancha sintética e iluminación del estadio municipal de Circasia</t>
  </si>
  <si>
    <t xml:space="preserve">Realizar mejoramiento integral del estadio municipal de Circasia Quindío
</t>
  </si>
  <si>
    <t>29393 Personas, Habitantes del Muncipio de Circasia</t>
  </si>
  <si>
    <t>Circasia</t>
  </si>
  <si>
    <t>2013003630005</t>
  </si>
  <si>
    <t>Remodelación urbana de la  plaza central del Municipio de Córdoba</t>
  </si>
  <si>
    <t>Remodelación y modernización urbana de la plaza principal del municipio de córdoba en el departamento del Quindío</t>
  </si>
  <si>
    <t>5328 personas, Habitantes del casco urbano del Municipio de Cordoba</t>
  </si>
  <si>
    <t>2013003630010</t>
  </si>
  <si>
    <t>Municipio Córdoba Departamento Quindío</t>
  </si>
  <si>
    <t xml:space="preserve"> Municipio de Córdoba </t>
  </si>
  <si>
    <t>Fortalecimiento y conservación del patrimonio arquitectónico e histórico de la casa de la cultura Horacio Gómez Aristizabal del Municipio de Córdoba en el Quindío</t>
  </si>
  <si>
    <t>Fortalecer y conservar el patrimonio arquitectónico de la casa de la cultura a través de la ejecución de una obra física de restauración del sistema hidráulico y la reparación integral de la cubierta en el II semestre de 2013.</t>
  </si>
  <si>
    <t>5374 Personas, Habitante de la zona Urbana y Rural del Municipio de Cordoba</t>
  </si>
  <si>
    <t>2013003630007</t>
  </si>
  <si>
    <t xml:space="preserve">Rehabilitación de la red vial urbana del municipio de Pijao </t>
  </si>
  <si>
    <t xml:space="preserve">Mejorar las condiciones de la red vial urbana del municipio de Pijao Quindío, mediante la pavimentación de 1383 mts2 de vías
</t>
  </si>
  <si>
    <t xml:space="preserve">3785 Personas, Habitantes del Municipio de Pijao </t>
  </si>
  <si>
    <t>Pijao</t>
  </si>
  <si>
    <t>2013003630013</t>
  </si>
  <si>
    <t>Municipio Pijao Departamento Quindío</t>
  </si>
  <si>
    <t>Adecuación de la red vial urbana del municipio de Buenavista Q</t>
  </si>
  <si>
    <t>Facilitar la movilidad para la población de la zona urbana del Municipio, mediante el mejorando 140 mts de vías</t>
  </si>
  <si>
    <t>3086 personas, Habitantes del área urbana y rural del Municipio de Buenavista</t>
  </si>
  <si>
    <t>Buenavista</t>
  </si>
  <si>
    <t>2013003630008</t>
  </si>
  <si>
    <t>Municipio Buenavista Departamento Quindío</t>
  </si>
  <si>
    <t xml:space="preserve"> Municipio de Buenavista </t>
  </si>
  <si>
    <t>Mejoramiento de la intersección  y adecuación de  la señalización  del municipio de Buenavista.</t>
  </si>
  <si>
    <t xml:space="preserve">Brindar mejores condiciones de transitabilidad  e información vial del Municipio, mediante la intervención de 925 mts2 de vías.
</t>
  </si>
  <si>
    <t>2013003630014</t>
  </si>
  <si>
    <t xml:space="preserve">Mejoramiento de la red vial urbana sobre la calle 13 entre carrera 5ta y  la vía panamericana en el municipio de La Tebaida </t>
  </si>
  <si>
    <t xml:space="preserve">Mejorar  la vía urbana sobre la calle 13 entre la carrera 5 y la vía panamericana del Municipio de la Tebaida.
</t>
  </si>
  <si>
    <t xml:space="preserve">2500 Personas, Habitantes del casco Urbano del Municipio de la Tebaida </t>
  </si>
  <si>
    <t>La Tebaida</t>
  </si>
  <si>
    <t>2013003630011</t>
  </si>
  <si>
    <t>Municipio La Tebaida Departamento Quindío</t>
  </si>
  <si>
    <t>099</t>
  </si>
  <si>
    <t>Reposición y optimización de redes de acueducto, alcantarillado  y villa Laura del municipio de Quimbaya</t>
  </si>
  <si>
    <t xml:space="preserve">Implementación programa de reposición de 521 mts de redes de acueducto, alcantarillado 1045 mts de y  1677 mts de pavimentos en el Municipio de Quimbaya
</t>
  </si>
  <si>
    <t xml:space="preserve">750 personas, Habitantes del casco urbano y los barrios Villa Laura y Cincuentenario del Municipio de Quimbaya </t>
  </si>
  <si>
    <t>Quimbaya</t>
  </si>
  <si>
    <t>2013003630003</t>
  </si>
  <si>
    <t>Municipio Quimbaya Departamento Quindío</t>
  </si>
  <si>
    <t>Rehabilitación de la red vial urbana del municipio de Quimbaya, Quindío</t>
  </si>
  <si>
    <t xml:space="preserve">Mejorar las condiciones de la red vial urbana del municipio de Quimbaya Quindío, mediante la pavimentación de 3034 mts2 de vías.
</t>
  </si>
  <si>
    <t>24625 Personas, Habitantes de la zona urbana del Municipio de Quimbaya</t>
  </si>
  <si>
    <t>2013003630017</t>
  </si>
  <si>
    <t>Construcción del estadio municipal de futbol en el municipio de Calarcá</t>
  </si>
  <si>
    <t>Construir el estadio municipal, en un terreno de propiedad de la Gobernación del Quindío, ubicado en el municipio de Calarcá; con el fin de dotar a la comunidad de unas instalaciones deportivas dignas para la práctica del deporte</t>
  </si>
  <si>
    <t>73000 personas, Habitantes del Casco Urbano del Municipio de Calarca</t>
  </si>
  <si>
    <t>Calarcá</t>
  </si>
  <si>
    <t>2013003630016</t>
  </si>
  <si>
    <t>Construcción vivienda nueva urbanización los tejares en el municipio de Génova</t>
  </si>
  <si>
    <t>Mejorar las condiciones habitacionales a 25 familias de las más vulnerables del municipio de Génova, mediante la construcción de la Urbanización los Tejares</t>
  </si>
  <si>
    <t>25 Familias del Municipio de Génova</t>
  </si>
  <si>
    <t>Genova</t>
  </si>
  <si>
    <t>2013003630018</t>
  </si>
  <si>
    <t>Municipio Génova Departamento Quindío</t>
  </si>
  <si>
    <t>007</t>
  </si>
  <si>
    <t xml:space="preserve">Construcción de muro de contención prefabricado, para la protección de taludes en zona de patios de la urbanización villa-Alejandría  - villa teresa – villa luz y san diego 1 etapa, ubicados en el casco urbano del municipio de Córdoba.   </t>
  </si>
  <si>
    <t>Construcción de muro de contención prefabricado, para la protección de taludes en zona de patios de la urbanización villa Alejandría- Villa teresa - Villa Luz y San Diego 1 etapa ubicado en el casco urbano del municipio de Córdoba</t>
  </si>
  <si>
    <t xml:space="preserve">85 Familais del Municipio de Cordoba </t>
  </si>
  <si>
    <t>2013003630009</t>
  </si>
  <si>
    <t>Mejoramiento de las vías urbanas del municipio de Montenegro, Quindío</t>
  </si>
  <si>
    <t>Rehabilitación de 3,3 kms de vías urbanas en el Municipio de Montenegro</t>
  </si>
  <si>
    <t>2012003630004</t>
  </si>
  <si>
    <t>032</t>
  </si>
  <si>
    <t>Ampliación y adecuación de la alcaldía de Córdoba, Quindío</t>
  </si>
  <si>
    <t>Ampliar y adecuar la sede administrativa de la Alcaldía de Córdoba 252 mts2</t>
  </si>
  <si>
    <t>Defensa</t>
  </si>
  <si>
    <t>2012003630002</t>
  </si>
  <si>
    <t>Adecuación vial al Cabaña Buenavista, Quindío</t>
  </si>
  <si>
    <t>Rehabilitación de 4,4 kms de la vía  la Cabaña en el Municipio de Buenavista</t>
  </si>
  <si>
    <t>3086 personas, Habitantes del area urbana y rural del Municipio de Buenavista</t>
  </si>
  <si>
    <t>2012003630001</t>
  </si>
  <si>
    <t>Mejoramiento de las vías urbanas del municipio de Filandia, Departamento del Quindío</t>
  </si>
  <si>
    <t xml:space="preserve">Rehabilitación de 1924 mts2 de vías urbanas en el Municipio de Filandia  </t>
  </si>
  <si>
    <t>2012003630005</t>
  </si>
  <si>
    <t>Construcción de andenes y rampas de acceso para discapacitados en el Municipio de Córdoba, Quindío</t>
  </si>
  <si>
    <t>Construcción de 590 mts2 de andenes y rampas en el Municipio de Córdoba</t>
  </si>
  <si>
    <t>Córdoba</t>
  </si>
  <si>
    <t>2012003630003</t>
  </si>
  <si>
    <t>Recuperación vía Pijao- Puente Tabla, en el municipio de Pijao, Departamento del Quindío</t>
  </si>
  <si>
    <t xml:space="preserve">Rehabilitación de 1 km de la vía Pijao- Puente Tabla  </t>
  </si>
  <si>
    <t>2013003630001</t>
  </si>
  <si>
    <t>020</t>
  </si>
  <si>
    <t>Formulación del proyecto de revisión general y ajuste del esquema de ordenamiento territorial de Circasia, Quindío, occidente</t>
  </si>
  <si>
    <t>Realizar la actualización normativa y técnica del esquema de ordenamiento territorial</t>
  </si>
  <si>
    <t xml:space="preserve">29886 Personas, habitantes del Municipio de Circasia </t>
  </si>
  <si>
    <t>Municipio Circasia Departamento Quindio</t>
  </si>
  <si>
    <t xml:space="preserve">Municipio de Circasia </t>
  </si>
  <si>
    <t xml:space="preserve">Rehabilitación de la red vial urbana del Municipio de Montenegro, Quindío, Occidente </t>
  </si>
  <si>
    <t>Rehabilitar de la red vial vehicular y peatonal en el sector urbano del Municipio de Montenegro</t>
  </si>
  <si>
    <t>2015003630007</t>
  </si>
  <si>
    <t>108</t>
  </si>
  <si>
    <t>Mejoramiento de vías terciarias mediante el uso de Placa Huella en el departamento de Quindío (proyecto tipo)</t>
  </si>
  <si>
    <t>Mejorar la intercomunicación terrestre de una parte de la población rural del departamento del Quindío</t>
  </si>
  <si>
    <t>15456 Personas, habirtantes del departamento del Quindío</t>
  </si>
  <si>
    <t>Municipios de Buenavista, Calarcá, Circasia, Córdoba, Filandia, Génova, La Tebaida, Montenegro, Pijao, Quimbaya y Salento Departamento Quindio</t>
  </si>
  <si>
    <t>Construcción Puente vehicular sobre el Rio Santo Domingo, municipio de Calarcá departamento del Quindío".</t>
  </si>
  <si>
    <t>Implementación del programa integral de bilingüismo "Quindío Bilingüe y Competitivo" en el departamento del Quindío</t>
  </si>
  <si>
    <t>Mejorar el nivel de inglés de los niños, niñas y jóvenes que asisten a las instituciones educativas oficiales del departamento del Quindío.</t>
  </si>
  <si>
    <t>36756  estudiantes de la Instituciones Educativas oficiales del departamento del Quindío</t>
  </si>
  <si>
    <t>Construcción y dotación de Infraestructura deportiva en el departamento del Quindío</t>
  </si>
  <si>
    <t>Mejorar los niveles de actividad física y recreación entre la población del departamento del Quindío.</t>
  </si>
  <si>
    <t>36000 Personas, habitantes del departamento del Quindío</t>
  </si>
  <si>
    <t xml:space="preserve">Municipios de Buenavista, Córdoba, Filandia y La Tebaida Departamento del Quindío </t>
  </si>
  <si>
    <t>Mejoramiento de vías rurales, vías para la paz, en los departamentos cafeteros de cauca, caldas, Quindío, Risaralda, valle del cauca.</t>
  </si>
  <si>
    <t xml:space="preserve">Mejorar la movilidad en las vías rurales interviniendo puntos críticos, optimizando el acceso y salida de bienes y servicios, acercando a las
comunidades a los mercados, la oferta institucional y los servicios sociales del estado
</t>
  </si>
  <si>
    <t>7272  personas</t>
  </si>
  <si>
    <t>Génova y Pijao</t>
  </si>
  <si>
    <t>INSTITUTO NACIONAL DE VIAS</t>
  </si>
  <si>
    <t>Construcción y dotación de centros “CARPAZ- CIS” en el Departamento del Quindio *</t>
  </si>
  <si>
    <t>Aumentar los niveles de satisfacción de la población rural referente al acceso a bienes, trámites y servicios público/privados en el Departamento del Quindío.</t>
  </si>
  <si>
    <t>15268 Personas, habitantes del Departamento del Quindío</t>
  </si>
  <si>
    <t>Tecnologías de la información y las comunicaciones</t>
  </si>
  <si>
    <t>Municipios de Filandia, Quimbaya y Salento Departamento Quindío</t>
  </si>
  <si>
    <t>08/11/2018
14/11/2018</t>
  </si>
  <si>
    <t>Remodelación, modernización y equipamiento de áreas resultantes del reforzamiento estructural y del estudio de reordenamiento físico funcional de la E.S.E. Hospital Departamental Universitario del Quindío San Juan de Dios. Quindío</t>
  </si>
  <si>
    <t>Aumentar la capacidad Instalada de la ESE Hospital Departamental Universitario del Quindío San Juan de Dios.</t>
  </si>
  <si>
    <t>795768  personas, habitantes del Departamento del Quindío</t>
  </si>
  <si>
    <t xml:space="preserve"> 9/04/2018        
           </t>
  </si>
  <si>
    <t xml:space="preserve">Recursos propios del Departamento del Quindío </t>
  </si>
  <si>
    <t>Remodelación, y optimización de escenarios deportivos, obras de urbanismo complementarias y movilidad del campus de la universidad del Quindío</t>
  </si>
  <si>
    <t>Mejorar las condiciones para la práctica deportiva y la movilidad en el campus de la Universidad del Quindío.</t>
  </si>
  <si>
    <t>20.259  personas</t>
  </si>
  <si>
    <t>Universidad del Quindío (Entidad ejecutora)</t>
  </si>
  <si>
    <t>Estudiantes y personas que utilizan los escenarios deportivos y el campus de la  Universidad del Quindío</t>
  </si>
  <si>
    <t xml:space="preserve">
La Universidad del Quindío expidió el certificado de disponibilidad presupuestal No. 844 del 14 de julio de 2020, por valor de $1.052.599.682
</t>
  </si>
  <si>
    <t>La Universidad del Quindío expidió el certificado de disponibilidad presupuestal No. 867 del 09 de abril de 2021, por valor de $550.000.000</t>
  </si>
  <si>
    <t>La Universidad del Quindío expidió el certificado de disponibilidad presupuestal No. 1943 del 24 de noviembre de 2021, por valor de $209.442.390.36</t>
  </si>
  <si>
    <t xml:space="preserve">4/12/2018
</t>
  </si>
  <si>
    <t xml:space="preserve">829
</t>
  </si>
  <si>
    <t>Construcción de pavimento en concreto asfaltico para el desarrollo regional y la conectividad en los municipios de Montenegro, Filandia y Quimbaya en el departamento del Quindío</t>
  </si>
  <si>
    <t>Mejorar la movilidad de la población que transita en la red vial rural en el Departamento del Quindío entre las veredas Naranjal y Morelia en el Municipio de Quimbaya, y las veredas Pavas y el Paraíso en el Municipio de Filandia</t>
  </si>
  <si>
    <t xml:space="preserve">89.939 personas </t>
  </si>
  <si>
    <t>11/12/2018
19/12/2018</t>
  </si>
  <si>
    <t>Filandia, Quimbaya, Montenegro</t>
  </si>
  <si>
    <t>.007</t>
  </si>
  <si>
    <t xml:space="preserve">Decreto No.050 </t>
  </si>
  <si>
    <t xml:space="preserve">
Decreto 00327 
</t>
  </si>
  <si>
    <t xml:space="preserve">Implementación de acciones de adaptación etapa I del Plan de Gestión Integral de Cambio Climático (PIGCC) en el Departamento del Quindío </t>
  </si>
  <si>
    <t>Implementar acciones de uso sostenible en el marco del PIGCC del Quindío</t>
  </si>
  <si>
    <t>10.025 personas</t>
  </si>
  <si>
    <t xml:space="preserve">Construcción de obras de mitigación sobre el río lejos del Municipio de Pijao del Departamento del Quindío </t>
  </si>
  <si>
    <t>Mitigar el riesgo de inundación en la zona urbana del Municipio de Pijao</t>
  </si>
  <si>
    <t>3.864 personas</t>
  </si>
  <si>
    <t>Construcción de Obras de Estabilización y Conformación de la Banca Vía La Española, Rio Verde, Barragán Código 40QN04-1 Quindío</t>
  </si>
  <si>
    <t>Realizar obras de estabilización de la banca de la vía la Española, Rio Verde, Barragán</t>
  </si>
  <si>
    <t>44.282 personas</t>
  </si>
  <si>
    <t>Generación de instrumentos de valoración de la amenaza sísmica para el desarrollo de procesos de reducción del riesgo en el departamento del Quindío</t>
  </si>
  <si>
    <t>Facilitar la disponibilidad de instrumentos orientados a determinar la respuesta sísmica de los suelos en el departamento del Quindío.</t>
  </si>
  <si>
    <t xml:space="preserve">506254 personas </t>
  </si>
  <si>
    <t>Mejoramiento de la vía Circasia-Montenegro con código 29BQN03, en los municipios de Circasia y Montenegro, departamento del Quindío.</t>
  </si>
  <si>
    <t>Mejorar la movilidad de la población que transita la vía que comunica a los municipios de Circasia y Montenegro.</t>
  </si>
  <si>
    <t xml:space="preserve">72.771  personas </t>
  </si>
  <si>
    <t xml:space="preserve">Fortalecimiento de un centro de innovación y productividad agrario adecuando una infraestructura tecnológica para sofisticar el negocio cafetero del Quindío.  </t>
  </si>
  <si>
    <t xml:space="preserve">Incrementar la participación de los pequeños productores en redes de negocio global de café
</t>
  </si>
  <si>
    <t>800 personas</t>
  </si>
  <si>
    <t>Construcción de obras de estabilización y rehabilitación de la vía río verde - Pijao (cód 40QN03), estabilización de la vía Córdoba  - Carniceros (cód 40Q09), Municipios de Pijao, Buenavista y Córdoba en el Departamento del Quindío</t>
  </si>
  <si>
    <t>Rehabilitar la movilidad de la vía secundaria interviniendo puntos críticos y mejorando el acceso a la cabecera municipal.</t>
  </si>
  <si>
    <t>21497 personas</t>
  </si>
  <si>
    <t xml:space="preserve">Mejoramiento de la vía que intercomunica Pijao con la vía que conduce a los Municipios de Caicedonia en el Norte del Valle, Génova, Buenavista y Calarcá del Departamento del Quindío </t>
  </si>
  <si>
    <t xml:space="preserve">Mejorar la movilidad de la población que transita entre Pijao y los municipios de Caicedoniaen el norte del Valle, Génova, Buenavista y Calarcá del Departamento del Quindío. </t>
  </si>
  <si>
    <t>54550 personas</t>
  </si>
  <si>
    <t>Caicedonia (Valle del Cauca), Pijao, Génova, Buenavista, Calarcá (Barcelona)</t>
  </si>
  <si>
    <t>Municipio de Pijao</t>
  </si>
  <si>
    <t>Rehabilitación y mejoramiento de la vía Filandia - La India código 29QN02-1, municipio de Filandia, Departamento del Quindio</t>
  </si>
  <si>
    <t>Mejoramiento de la intercomunicación terrestre de la población que se desplaza entre el Depto del Quindio, con Ulloa valle del cauca y la arabia corregimiento de pereira, Risaralda, mediante la via que de filandia va al corregimiento de la india.</t>
  </si>
  <si>
    <t xml:space="preserve">24276 personas </t>
  </si>
  <si>
    <t>Filandia (Quindío) Pereira (Risaralda) Ulloa (valle del Cauca)</t>
  </si>
  <si>
    <t>Proyecto desaprobado mediante el Decreto No. 00109 del 04 de febrero de 2022</t>
  </si>
  <si>
    <t>Modernización de la infraestructura física de la Facultad de Ciencias Agroindustriales etapa 2 -  de la Universidad del Quindío</t>
  </si>
  <si>
    <t>Generar condiciones adecuadas para la formación en educación superior en el departamento del Quindío</t>
  </si>
  <si>
    <t>15327 personas</t>
  </si>
  <si>
    <t xml:space="preserve">Armenia </t>
  </si>
  <si>
    <t>La Universidad del Quindío expidió el certificado de disponibilidad presupuestal No. 1.339 del 03 de junio de 2022, por valor de $1.400.000.000</t>
  </si>
  <si>
    <t xml:space="preserve">Implementación de un programa de educación superior para la profesionalización de los artistas como proceso de fortalecimiento del sector artístico en el Departamento del Quindío </t>
  </si>
  <si>
    <t>Fortalecer los procesos formativos artísticos del departamento del Quindío</t>
  </si>
  <si>
    <t>16335 personas</t>
  </si>
  <si>
    <t xml:space="preserve">
Construcción obras de rehabilitación de la banca en puntos críticos de la vía que intercomunica a Génova con la vía que conduce al municipio de Caicedonia en el norte del valle y los municipios cordilleranos del departamento del Quindio.
</t>
  </si>
  <si>
    <t xml:space="preserve">Mejorar  la movilidad terrestre en la vía que intercomunica a Génova con la vía que conduce al muniicpio de Caicedonia 
</t>
  </si>
  <si>
    <t>66374 personas</t>
  </si>
  <si>
    <t xml:space="preserve">Transporte </t>
  </si>
  <si>
    <t>Valle del Cauca (Caicedonia)
Departamento del Quindío (Calarcá, Córdoba, Buenavista, Pijao, Génova)</t>
  </si>
  <si>
    <t>Estudios y diseños técnicos para la construcción de unidad pediátrica de la ESE Hospital  Departamental Universitario del Quindío San Juan de Dios Quindío</t>
  </si>
  <si>
    <t>Realizar los estudios y diseños técnicos para la construcción de una infraestructura específica para la atención de pacientes pediátricos en la ESE Hospital Departamental Universitario del Quindío San Juan de Dios</t>
  </si>
  <si>
    <t xml:space="preserve">237.875 personas </t>
  </si>
  <si>
    <t xml:space="preserve">ESE Hospital Departamental Universitario del Quindío San Juan de Dios </t>
  </si>
  <si>
    <t xml:space="preserve">Recursos propios de la ESE Hospital Departamental Universitario del Quindío San Juan de Dios </t>
  </si>
  <si>
    <t>Desarrollo experimental para la competitividad del sector cafetero del departamento del Quindio.</t>
  </si>
  <si>
    <t>Mejorar la calidad sensorial de café, ajustando a las particularidades de la caficultura del departamento del Quindio.</t>
  </si>
  <si>
    <t>900 personas</t>
  </si>
  <si>
    <t>Ciencia Técnología e Innovación</t>
  </si>
  <si>
    <t>Departamento del Quindío ( Calarcá, Circasia, Córdoba, Filandia, Génova, La Tebaida, Montenegro, Pijao, Quimbaya, Salento)</t>
  </si>
  <si>
    <t>Fortalecimiento de capacidades instaladas de Ciencia y Tecnología del Laboratorio Departamental de Salud Pública para atender problemáticas asociadas con agentes biológicos de alto riesgo para la salud humana en el Departamento del Quindío</t>
  </si>
  <si>
    <t xml:space="preserve">Mejorar las capacidades en CTeI para atender problemáticas asociadas con agentes biológicos de alto riesgo para la salud humana.
</t>
  </si>
  <si>
    <t>555.401 personas</t>
  </si>
  <si>
    <t>Departamento Quindío</t>
  </si>
  <si>
    <t>Acuerdo de requisitos con que se aprobó: No. 58 del 02 de abril de 2020</t>
  </si>
  <si>
    <t>Fortalecimiento de capacidades instaladas de Ciencia y Tecnología del Laboratorio Clínico del CIBM de la Universidad del Quindío para atender problemáticas asociadas con agentes biológicos de alto riesgo para la salud humana Departamento del Quindío.</t>
  </si>
  <si>
    <t>Mejorar las capacidades en CTeI para atender problemáticas asociadas con agentes biológicos de alto riesgo para la salud humana en el Departamento del Quindío</t>
  </si>
  <si>
    <t xml:space="preserve">Universidad del Quindío </t>
  </si>
  <si>
    <t>Fortalecimiento de la prestación de servicios de salud y las acciones de Salud Pública durante la pandemia SARS COV-2 (COVID19) en Quindío.</t>
  </si>
  <si>
    <t>Disminuir el riesgo de morbilidad y mortalidad en la población por la propagación acelerada del CORONAVIRUS - COVID 19, en la entidad territorial.</t>
  </si>
  <si>
    <t xml:space="preserve">Acuerdo de requisitos con que se aprobó: No. 58 del 02 de abril de 2020
Acuerdo Junta Directiva Empresa Social del Estado Hospital Departamental Universitario del Quindío San Juan de Dios </t>
  </si>
  <si>
    <t>Fortalecimiento de la prestación de servicios de salud y las acciones de Salud Pública durante la pandemia SARS COV-2 (COVID19) en Calarcá Quindío.</t>
  </si>
  <si>
    <t>Disminuir el riesgo de morbilidad y mortalidad en la población por la propagación acelerada del coronavirus en Calarcá - municipios cordilleranos del Quindío</t>
  </si>
  <si>
    <t xml:space="preserve">9.633 personas </t>
  </si>
  <si>
    <t>Decreto Legislativo 513 del 2 abril de 2020
Acuerdo 58 del 2 abril de 2020
Decreto Departamento del Quindío</t>
  </si>
  <si>
    <t>Fortalecimiento de la prestación de servicios de salud y las acciones de Salud Pública durante la pandemia SARS COV-2 (COVID19) en Circasia.</t>
  </si>
  <si>
    <t>Disminuir el riesgo de morbilidad y mortalidad en la población por la propagación acelerada del coronavirus en Circasia Quindío</t>
  </si>
  <si>
    <t>3.487 personas</t>
  </si>
  <si>
    <t>Desarrollo de estudios y diseños técnicos detallados para la construcción del nuevo E.S.E Hospital Sagrado Corazón de Jesús en el Municipio de Quimbaya</t>
  </si>
  <si>
    <t>Mejorar la capacidad para la prestación del servicio básico de salud en el hospital Sagrado Corazón de Jesús en el municipio de Quimbaya</t>
  </si>
  <si>
    <t xml:space="preserve">32868 personas </t>
  </si>
  <si>
    <t>Quimbaya, Montenegro y  Filandia</t>
  </si>
  <si>
    <t xml:space="preserve">Fortalecimiento de la prestación de servicios de salud y las acciones de salud pública durante la pandemia SARS COV-2 (COVID 19) en Armenia Quindío </t>
  </si>
  <si>
    <t>Disminuir el riesgo de morbilidad y mortalidad en la población por la propagación acelerada del CORONAVIRUS - COVID 19, en la entidad territorial</t>
  </si>
  <si>
    <t>36572 personas</t>
  </si>
  <si>
    <t xml:space="preserve">Departamento del Quindío </t>
  </si>
  <si>
    <t xml:space="preserve">Decreto Legislativo 513 del 2 abril de 2020
Acuerdo 58 del 2 abril de 2020
Decreto Departamento del Quindío
</t>
  </si>
  <si>
    <t>Dotación de infraestructura tecnológica para el fortalecimiento y alternancia de la educación superior pública en el departamento del Quindío</t>
  </si>
  <si>
    <t xml:space="preserve">Fortalecer el entorno digital para la implementación del modelo de alternancia académica en la Universidad del Quindío </t>
  </si>
  <si>
    <t>14292 personas</t>
  </si>
  <si>
    <t>Universidad del Quindío</t>
  </si>
  <si>
    <t>La Universidad del Quindío expidió el certificado de disponibilidad presupuestal No. 353 del 22 de enero de 2021, por valor de $178.224.000</t>
  </si>
  <si>
    <t>Desarrollo de instrumentos y herramientas para la planeación y gestión del ordenamiento territorial en diez (10) municipios del Departamento del Quindío</t>
  </si>
  <si>
    <t xml:space="preserve">Generar el conocimiento del nivel de amenaza y riesgo por movmientos de remoción en masa, inundaciones, avenidas torrenciales en el Departamento del Quindío </t>
  </si>
  <si>
    <t>540.751  personas</t>
  </si>
  <si>
    <t>Quimbaya, Calarcá, Montenegro, La Tebaida, Génova, Filandia, Córdoba, Circasia, Buenavista, Armenia</t>
  </si>
  <si>
    <t>Fortalecimiento de la calidad educativa mediante el mejoramiento de ambientes interactivos para la gestión del aprendizaje del siglo XXI en los municipios no certificados del departamento del Quindío</t>
  </si>
  <si>
    <t xml:space="preserve">Fortalecer el entorno digital en las instituciones educativas oficiales de los municipios no certificados del Departamento del Quindío </t>
  </si>
  <si>
    <t>13.356 estudiantes y docentes</t>
  </si>
  <si>
    <t>13167 Estudiantes, 189 docentes  de 21 sedes de instituciones educativas</t>
  </si>
  <si>
    <t xml:space="preserve">Fundación Universidad del Valle </t>
  </si>
  <si>
    <t xml:space="preserve">Estudios y diseños para la construcción de la infraestructura deportiva y recreativa en el Departamento del Quindío </t>
  </si>
  <si>
    <t xml:space="preserve">Aumentar la infraestructura para el desarrollo de actividades deportivas y recreativas en el Departamento del Quindío.
</t>
  </si>
  <si>
    <t>Formación de capital humano de alto nivel Corte 2
Universidad del Quindío Nacional</t>
  </si>
  <si>
    <t>Incrementar las capacidades del talento humano en investigación de calidad e impacto</t>
  </si>
  <si>
    <t xml:space="preserve">305.354 personas </t>
  </si>
  <si>
    <t>Departamento del Quindío
Departamento de Meta
Departamento de Tolima 
Departamento de Nariño</t>
  </si>
  <si>
    <t xml:space="preserve">Incremento de la cobertura en energía eléctrica en las zonas no interconectadas del Departamento del Quindío </t>
  </si>
  <si>
    <t>Aumentar la cobertura del servicio de energía eléctrica en las zonas no interconectadas de los municipios de Génova, Pijao, Córdoba, Calarcá y Salento en el Departamento del Quindío</t>
  </si>
  <si>
    <t xml:space="preserve">215 personas </t>
  </si>
  <si>
    <t>Génova, Pijao, Córdoba, Calarcá, Salento</t>
  </si>
  <si>
    <t xml:space="preserve">Empresa de Energía del Quindío - EDEQ  S.A E.S.P </t>
  </si>
  <si>
    <t xml:space="preserve">Autorización No. 1131 </t>
  </si>
  <si>
    <t xml:space="preserve">Estudios y diseños técnicos, legales y ambientales para la descontaminación de los afluentes hidricos en la cuenca del río la vieja en el Departamento del Quindío </t>
  </si>
  <si>
    <t xml:space="preserve">Disminuir el nivel de contaminación por vertimientos de aguas residuales no tratadas en los afluentes hídricos de la cuenca del río la vieja en el Departamento del Quindío </t>
  </si>
  <si>
    <t xml:space="preserve">562.117 personas </t>
  </si>
  <si>
    <t xml:space="preserve">Empresas Públicas de Armenia E.S.P. </t>
  </si>
  <si>
    <t>Acuerdo No.18</t>
  </si>
  <si>
    <t xml:space="preserve">Fortalecimiento del ecosistema de emprendimiento mediante el acompañamiento técnico y servicio de apoyo financiero para emprendedores en el Departamento del Quindío </t>
  </si>
  <si>
    <t>Fortalecer los espacios para el acompañamiento y seguimiento integral de los procesos de emprendimiento e innovación empresarial en el
departamento del Quindío</t>
  </si>
  <si>
    <t>13.088 personas</t>
  </si>
  <si>
    <t>Trabajo</t>
  </si>
  <si>
    <t xml:space="preserve">Mejoramiento de la vía pijao-guacas-génova (etapa II) código 40QN09 municipios de Pijao y Génova en el Departamento del Quindío  </t>
  </si>
  <si>
    <t>Mejorar la intercomunicación terrestre entre los municipios de Pijao y Génova pasando por guacas, en el departamento de Quindío</t>
  </si>
  <si>
    <t xml:space="preserve">12.718 personas </t>
  </si>
  <si>
    <t>Empresa para el Desarrollo Territorial, PROYECTA</t>
  </si>
  <si>
    <t xml:space="preserve">Resolución No. 154 </t>
  </si>
  <si>
    <t>Resolución No.129</t>
  </si>
  <si>
    <t xml:space="preserve">Mejoramiento de las vías terciarias mediante el uso de placa huella en los municipios del departamento del Quindío </t>
  </si>
  <si>
    <t>Mejorar la intercomunicación terrestre de la población en la zona rural del Departamento del Quindío</t>
  </si>
  <si>
    <t xml:space="preserve">Resolución No.011 </t>
  </si>
  <si>
    <t>Formación de alto nivel para el agro y la agroindustria en el departamento del Quindío</t>
  </si>
  <si>
    <t>Incrementar la formación de capital humano de alto nivel en el agro y la agroindustria para una Colombia productiva, sostenible y equitativa
en el Departamento del Quindío</t>
  </si>
  <si>
    <t xml:space="preserve">5 personas </t>
  </si>
  <si>
    <t>Nacional</t>
  </si>
  <si>
    <t>Resolución No. 8857</t>
  </si>
  <si>
    <t>CDP  Universidad del Quindío</t>
  </si>
  <si>
    <t xml:space="preserve">Construcción de obras de rehabilitación de la banca en puntos criticos de la vía que intercomunica a Barragán y Génova en el Departamento del Quindío </t>
  </si>
  <si>
    <t>Mejorar la movilidad terrestre en la vía que intercomunica a Génova con la vía que conduce al municipio de Caicedonia.</t>
  </si>
  <si>
    <t xml:space="preserve">21.979 personas </t>
  </si>
  <si>
    <t xml:space="preserve">Génova, Pijao, Buenavista y Córdoba </t>
  </si>
  <si>
    <t>Resolución No. 039</t>
  </si>
  <si>
    <t>Fortalecimiento de capacidades que promuevan el turismo cultural y científico liderado por mujeres caficultoras en el departamento del Quindío</t>
  </si>
  <si>
    <t xml:space="preserve">Fortalecer las capacidades para promover el turismo cultural y científico liderado por mujeres caficultoras en el departamento del Quindío.
</t>
  </si>
  <si>
    <t xml:space="preserve">191 personas </t>
  </si>
  <si>
    <t>Resolución No.9098</t>
  </si>
  <si>
    <t>Mejoramiento y rehabilitación de la vía Filandia - La India (código 29QN02-1) en el departamento del Quindío</t>
  </si>
  <si>
    <t xml:space="preserve">12.570 personas </t>
  </si>
  <si>
    <t xml:space="preserve">Filandia </t>
  </si>
  <si>
    <t>Resolución No. 052</t>
  </si>
  <si>
    <t>Mejoramiento de capacidades de CTEI en las cadenas agroindustriales de plátano lácteos cafés especiales frutales de clima frío cítricos y cuero mediante prospectiva tecnológica tecnologías convergentes y modelos de innovación en el Quindío</t>
  </si>
  <si>
    <t xml:space="preserve">Aumentar el nivel de desempeño en ciencia, tecnología e innovación de las cadenas Agroindustriales de plátano, lácteos, cafés especiales,cítricos, frutales de clima frío y cuero, en el Departamento del Quindío. </t>
  </si>
  <si>
    <t xml:space="preserve">3.900 personas </t>
  </si>
  <si>
    <t xml:space="preserve">Armenia, Calarcá, Salento, Filandia, Motenegro, Quimbaya, Buenavista, Pijao, Córdoba </t>
  </si>
  <si>
    <t>Corporación Universitaria Empresarial Alexander Von Humboldt</t>
  </si>
  <si>
    <t xml:space="preserve">Acuerdo del Consejo Superior Universitario No.008 </t>
  </si>
  <si>
    <t>Aumentar la implementación de nuevas tecnologías y CTeI en unidades productivas de acuicultura en el Departamento del Quindío.</t>
  </si>
  <si>
    <t xml:space="preserve">376 personas </t>
  </si>
  <si>
    <t xml:space="preserve">Estudios y diseños para la construcción del edificio de investigaciones y colecciones de Ciencias Naturales de la Universidad del Quindío </t>
  </si>
  <si>
    <t>Generar condiciones adecuadas para el desarrollo de procesos de investigación y para la preservación y manejo de colecciones biológicas en la Universidad del Quindío.</t>
  </si>
  <si>
    <t>18.514 personas</t>
  </si>
  <si>
    <t xml:space="preserve">Resolución No. 9737 </t>
  </si>
  <si>
    <t xml:space="preserve">Construcción del coliseo multideporte para el desarrollo deportivo en el Departamento del Quindío </t>
  </si>
  <si>
    <t>Incrementar el nivel de practica deportiva en el Departamento del Quindío.</t>
  </si>
  <si>
    <t xml:space="preserve">569.569 personas </t>
  </si>
  <si>
    <t xml:space="preserve"> </t>
  </si>
  <si>
    <r>
      <rPr>
        <b/>
        <sz val="18"/>
        <rFont val="Calibri"/>
        <family val="2"/>
        <scheme val="minor"/>
      </rPr>
      <t xml:space="preserve">
*OBSERVACIONES:</t>
    </r>
    <r>
      <rPr>
        <sz val="18"/>
        <rFont val="Calibri"/>
        <family val="2"/>
        <scheme val="minor"/>
      </rPr>
      <t xml:space="preserve">
- Proyecto  identificado con código BPIN 2015003630003  desaprobado en OCAD Municipal de Circasia Acuerdo 04 del 10 de mayo de 2017, pendiente Acto Administrativo mediante el se reducen los recursos del Presupuesto Municipal de Circasia 
</t>
    </r>
  </si>
  <si>
    <t>PROYECTOS CERRADOS</t>
  </si>
  <si>
    <t>PROYECTOS OCAD QUINDIO 2012</t>
  </si>
  <si>
    <t xml:space="preserve">PROYECTOS DESAPROBADOS </t>
  </si>
  <si>
    <t>PROYECTOS OCAD PAZ</t>
  </si>
  <si>
    <t xml:space="preserve">PROYECTOS EJECUTADOS - DEPARTAMENTO DEL QUINDÍO </t>
  </si>
  <si>
    <t xml:space="preserve">PROYECTOS EJECUTADOS - OTRAS ENTIDADES </t>
  </si>
  <si>
    <t xml:space="preserve">Construcción del complejo acuático para el desarrollo deportivo en el Departamento del Quindío </t>
  </si>
  <si>
    <t>Mejoramiento de la intercomunicación terrestre de la población que se desplaza entre el Depto del Quindío, con Ulloa valle del cauca y la arabia corregimiento de Pereira, Risaralda, mediante la vía que de Filandia va al corregimiento de la india.</t>
  </si>
  <si>
    <t xml:space="preserve">577.543 personas </t>
  </si>
  <si>
    <t xml:space="preserve">Terminado </t>
  </si>
  <si>
    <t xml:space="preserve">Acuerdo No.004 </t>
  </si>
  <si>
    <t xml:space="preserve">Acuerdo No.005 </t>
  </si>
  <si>
    <t xml:space="preserve">Acuerdo No.12 </t>
  </si>
  <si>
    <t>Acuerdo No.015</t>
  </si>
  <si>
    <t xml:space="preserve">Desaprobado
Acuerdo No. 038 </t>
  </si>
  <si>
    <t>Acuerdo No.008</t>
  </si>
  <si>
    <t xml:space="preserve">Acuerdo No.11 </t>
  </si>
  <si>
    <t xml:space="preserve">Acuerdo No.15 </t>
  </si>
  <si>
    <t>Acuerdo No.25</t>
  </si>
  <si>
    <t>Acuerdo No.27</t>
  </si>
  <si>
    <t xml:space="preserve">Acuerdo No.05 </t>
  </si>
  <si>
    <t xml:space="preserve">Acuerdo No.06 </t>
  </si>
  <si>
    <t>Acuerdo No.01</t>
  </si>
  <si>
    <t xml:space="preserve">Acuerdo No.013 </t>
  </si>
  <si>
    <t xml:space="preserve">Acuerdo No.38 </t>
  </si>
  <si>
    <t>Acuerdo No.39</t>
  </si>
  <si>
    <t>Acuerdo No.40</t>
  </si>
  <si>
    <t>Acuerdo No.03</t>
  </si>
  <si>
    <t>Acuerdo No.41</t>
  </si>
  <si>
    <t xml:space="preserve">Desaprobado Acuerdo No. 48 y  Acuerdo No.49 </t>
  </si>
  <si>
    <t xml:space="preserve">Acuerdo No.45 </t>
  </si>
  <si>
    <t xml:space="preserve">Acuerdo No.63 </t>
  </si>
  <si>
    <t xml:space="preserve">Decreto No.00278
</t>
  </si>
  <si>
    <t>Decreto No.00724</t>
  </si>
  <si>
    <t>Decreto No.00426</t>
  </si>
  <si>
    <t xml:space="preserve">Acuerdo No.47 </t>
  </si>
  <si>
    <t>Acuerdo No.74</t>
  </si>
  <si>
    <t>Decreto No.00278</t>
  </si>
  <si>
    <t>Decreto No.00685</t>
  </si>
  <si>
    <t>Decreto No.00653</t>
  </si>
  <si>
    <t>Acuerdo No.50
Acuerdo No.51 (Acuerdo aclaratorio)</t>
  </si>
  <si>
    <t xml:space="preserve">
Decreto No.00327 </t>
  </si>
  <si>
    <t>Acuerdo No.50</t>
  </si>
  <si>
    <t xml:space="preserve">Acuerdo No.52 
Acuerdo No.54
</t>
  </si>
  <si>
    <t xml:space="preserve">Acuerdo No. 52
Acuerdo No.53
</t>
  </si>
  <si>
    <t>3/01/2019
18/01/2019</t>
  </si>
  <si>
    <t>3/01/2019
07/02/2019</t>
  </si>
  <si>
    <t>Decreto No. 624 
Decreto No. 689  (Aclaratorio)</t>
  </si>
  <si>
    <t>25/08/2022
15/09/2022</t>
  </si>
  <si>
    <t>Decreto No.330</t>
  </si>
  <si>
    <t>Decreto No.0728</t>
  </si>
  <si>
    <t xml:space="preserve">
Acuerdo No.56
</t>
  </si>
  <si>
    <t xml:space="preserve">
17/05/2019
</t>
  </si>
  <si>
    <t>Acuerdo No.58</t>
  </si>
  <si>
    <t>Acuerdo No.78</t>
  </si>
  <si>
    <t>Acuerdo No.10</t>
  </si>
  <si>
    <t>Acuerdo No.59</t>
  </si>
  <si>
    <t>Decreto No.00079</t>
  </si>
  <si>
    <t>Acuerdo No.60</t>
  </si>
  <si>
    <t>Acuerdo No.61</t>
  </si>
  <si>
    <t xml:space="preserve">Acuerdo No.82 </t>
  </si>
  <si>
    <t>Decreto No.00109</t>
  </si>
  <si>
    <t>Decreto No.440</t>
  </si>
  <si>
    <t>Acuerdo No.63</t>
  </si>
  <si>
    <t>Acuerdo No.80</t>
  </si>
  <si>
    <t xml:space="preserve">Decreto No.00426 </t>
  </si>
  <si>
    <t xml:space="preserve">Acuerdo No.087  </t>
  </si>
  <si>
    <t xml:space="preserve">Acuerdo No.93 </t>
  </si>
  <si>
    <t>Acuerdo No.69</t>
  </si>
  <si>
    <t>Decreto No.412</t>
  </si>
  <si>
    <t>Decreto No.631</t>
  </si>
  <si>
    <t>Decreto No.00147</t>
  </si>
  <si>
    <t xml:space="preserve">Acuerdo No.04 </t>
  </si>
  <si>
    <t>Decreto No.00337</t>
  </si>
  <si>
    <t>Decreto No.00388</t>
  </si>
  <si>
    <t>Decreto No.0525</t>
  </si>
  <si>
    <t>Decreto No.0535</t>
  </si>
  <si>
    <t>Decreto No.0577</t>
  </si>
  <si>
    <t>Decreto No.00518</t>
  </si>
  <si>
    <t>Acuerdo No.13</t>
  </si>
  <si>
    <t>Decreto No. 110</t>
  </si>
  <si>
    <t>Decreto No.237</t>
  </si>
  <si>
    <t xml:space="preserve">Decreto No.250 </t>
  </si>
  <si>
    <t>Acuerdo No.17</t>
  </si>
  <si>
    <t>Acuerdo No.20</t>
  </si>
  <si>
    <t>Decreto No.496</t>
  </si>
  <si>
    <t>Decreto No.096</t>
  </si>
  <si>
    <t xml:space="preserve">Decreto No.257 </t>
  </si>
  <si>
    <r>
      <t>Decreto No.275</t>
    </r>
    <r>
      <rPr>
        <sz val="18"/>
        <rFont val="Calibri"/>
        <family val="2"/>
        <scheme val="minor"/>
      </rPr>
      <t xml:space="preserve"> (Modifica el Decreto 257 del 09 de marzo de 2023)</t>
    </r>
  </si>
  <si>
    <t>30/09/2013
 07/11/2014</t>
  </si>
  <si>
    <t>10/10/2014  
05/03/2015</t>
  </si>
  <si>
    <t>10/10/2014 
28/10/2015
15/12/2015</t>
  </si>
  <si>
    <t>05/10/2013   
07/11/2014</t>
  </si>
  <si>
    <t>090
091</t>
  </si>
  <si>
    <t>05/10/2013  
15/12/2015</t>
  </si>
  <si>
    <t>90
110</t>
  </si>
  <si>
    <t>05/10/2013        
07/11/2014</t>
  </si>
  <si>
    <t>05/10/2013       
 07/11/2014</t>
  </si>
  <si>
    <t>11/06/2013       
  07/11/2014</t>
  </si>
  <si>
    <t>032
091</t>
  </si>
  <si>
    <t>28/12/2018
13/02/2019</t>
  </si>
  <si>
    <t>906
097</t>
  </si>
  <si>
    <t>Acuerdo No.001 
Acuerdo No.002</t>
  </si>
  <si>
    <t>02/11/2012   
15/02/2013</t>
  </si>
  <si>
    <t>02/11/2012  
 15/02/2013</t>
  </si>
  <si>
    <t xml:space="preserve">Acuerdo No.011  
 Desaprobado
Acuerdo No.4  </t>
  </si>
  <si>
    <t>30/09/2015
10/05/2017</t>
  </si>
  <si>
    <t>Acuerdo No.35
Acuerdo No.38
Acuerdo No.39</t>
  </si>
  <si>
    <t>29/12/2016
28/06/2017
14/08/2017</t>
  </si>
  <si>
    <t xml:space="preserve">
Acuerdo No.12 
 Desaprobado </t>
  </si>
  <si>
    <t xml:space="preserve"> 095               
014
042</t>
  </si>
  <si>
    <t xml:space="preserve">  075
 026</t>
  </si>
  <si>
    <t xml:space="preserve"> 075 
 089  
109</t>
  </si>
  <si>
    <t xml:space="preserve"> 088  
 091</t>
  </si>
  <si>
    <t>Sin contratar</t>
  </si>
  <si>
    <t xml:space="preserve">Mejoramiento de la calidad educativa a través de ambientes de aprendizaje y estrategias didácticas para la educación del siglo XXI en el departamento del Quindío
</t>
  </si>
  <si>
    <t>Fortalecer el entorno digital escolar en las sedes educativas oficiales de los municipios no certificados del departamento del Quindío</t>
  </si>
  <si>
    <t>13.569 personas</t>
  </si>
  <si>
    <t xml:space="preserve">Buenavista, Calarcá, Circasia, Filandia, La Tebaida, Montenegro, Quimbaya </t>
  </si>
  <si>
    <t>Decreto No.319</t>
  </si>
  <si>
    <t>Salud y Protección Social</t>
  </si>
  <si>
    <t>2015003630003</t>
  </si>
  <si>
    <t xml:space="preserve">Departamento del  Quindío - Secretaría del Interior </t>
  </si>
  <si>
    <t>Departamento del  Quindío - Secretaría de Aguas e Infraestructura</t>
  </si>
  <si>
    <t xml:space="preserve">Departamento del  Quindío - Secretaría de Agricultura, Desarrollo Rural y Medio Ambiente  </t>
  </si>
  <si>
    <t xml:space="preserve">Departamento del  Quindío - Secretaría de Aguas e Infraestructura </t>
  </si>
  <si>
    <t xml:space="preserve">Departamento del  Quindío - Secretaría de Educación </t>
  </si>
  <si>
    <t>Departamento del  Quindío - Secretaría de Salud (Interventoría)</t>
  </si>
  <si>
    <t xml:space="preserve">Departamento del  Quindío - Secretaría de Educación  </t>
  </si>
  <si>
    <t xml:space="preserve">Departamento del  Quindío - Secretaría de Agricultura, Desarrollo Rural y Medio Ambiente </t>
  </si>
  <si>
    <t xml:space="preserve">Departamento del  Quindío - Secretaría de Turismo, Industria y Comecio  </t>
  </si>
  <si>
    <t xml:space="preserve">Departamento del Quindío (Interventoria) - Secretaría de Aguas e Infraestructura </t>
  </si>
  <si>
    <t>Municipio de Filandia  (Entidad ejecutora)</t>
  </si>
  <si>
    <t>Departamento del Quindío (Interventoria) - Secretaría de Aguas e Infraestructura</t>
  </si>
  <si>
    <t xml:space="preserve">Departamento del Quindío - Secretaría de Agricultura, Desarrollo Rural y Medio Ambiente </t>
  </si>
  <si>
    <t>Departamento del Quindío - Secretaría de Aguas e Infraestructura</t>
  </si>
  <si>
    <t xml:space="preserve">Departamento del Quindío - Secretaría de Cultura </t>
  </si>
  <si>
    <t xml:space="preserve">Derpartamento del Quindio - Secretaría de Agricultura, Desarrollo Rural y Medio Ambiente </t>
  </si>
  <si>
    <t xml:space="preserve">Departamento Quindío - Secretaría de las Tecnologías de la Información y las Comunicaciones </t>
  </si>
  <si>
    <t xml:space="preserve">Departamento Quindío - Secretaría de Salud </t>
  </si>
  <si>
    <t xml:space="preserve">Departamento del Quindío - Secretaría de Aguas e Infraestructura </t>
  </si>
  <si>
    <t xml:space="preserve">Departamento del Quindío - Secretaría de Planeación </t>
  </si>
  <si>
    <t xml:space="preserve">Departamento del Quindío - Secretaría de Turismo, Industria y Comecio </t>
  </si>
  <si>
    <t>Cerrado</t>
  </si>
  <si>
    <t>Terminado</t>
  </si>
  <si>
    <t>Desaprobado</t>
  </si>
  <si>
    <t>Contratado en ejecución</t>
  </si>
  <si>
    <t>Para Cierre</t>
  </si>
  <si>
    <t>Resolución No. 901  del  12 de mayo  de 2017</t>
  </si>
  <si>
    <t>Resolución No. 001030  del  07 de junio  de 2017</t>
  </si>
  <si>
    <t>Resolución No. 09682  del  25 de noviembre de 2019</t>
  </si>
  <si>
    <t>Resolución No.832 del 10 de noviembre de 2020</t>
  </si>
  <si>
    <t>Resolución No. 00398  del  15 de febrero de 2018</t>
  </si>
  <si>
    <t>Resolución No. 3427  del  29  de junio de 2021</t>
  </si>
  <si>
    <t>Resolución No. 002123  del  09 de noviembre de 2017</t>
  </si>
  <si>
    <t>Resolución No.0476 del 21 de junio de 2021</t>
  </si>
  <si>
    <t>Resolución No. 000907  del  15 de mayo  de 2017</t>
  </si>
  <si>
    <t>Resolución No. 003652  del  28 de diciembre  de 2018</t>
  </si>
  <si>
    <t>Resolución No.1736 del 15 de junio de 2018</t>
  </si>
  <si>
    <t>Resolución No. 3627  del  14 de agosto  de 2020</t>
  </si>
  <si>
    <t>Resolución No. 11967 del 31 de octubre de 2022</t>
  </si>
  <si>
    <t>Resolución No.226 del 11 de marzo de 2021</t>
  </si>
  <si>
    <t>Resolución No.107 del 03 de mayo de 2019</t>
  </si>
  <si>
    <t>Resolución No.002339 del  12  de diciembre  de 2017</t>
  </si>
  <si>
    <t>Resolución No. S.A.60.07.04-05551  del  24  de septiembre  de 2021</t>
  </si>
  <si>
    <t>Resolución No. S.A.60.07.04-07473 del  16  de diciembre  de 2021</t>
  </si>
  <si>
    <t>Resolución No. 8400  del  11  de octubre  de 2019</t>
  </si>
  <si>
    <t>Resolución No. 000434 del 27 de febrero de 2017</t>
  </si>
  <si>
    <t>Resolución No.29  del 11 de abril de 2016</t>
  </si>
  <si>
    <t>Resolución No.21  del 23 de marzo de 2017</t>
  </si>
  <si>
    <t>Resolución No.065 del 09 de septiembre de 2016</t>
  </si>
  <si>
    <t>Resolución No.S.A.60.04-00819 del 23 de febrero de 2021</t>
  </si>
  <si>
    <t>Resolución No.S.A.60.04-02079 del 27 de abril de 2021</t>
  </si>
  <si>
    <t>Resolución No.3227 del 05 de mayo de 2022</t>
  </si>
  <si>
    <t>Resolución No.10395 del 19 de diciembre de 2022</t>
  </si>
  <si>
    <t>Resolución No.1059 del 05 de octubre de 2021</t>
  </si>
  <si>
    <t>Resolución No.S.A.60.07.04-01533 del 28 de febrero de 2022</t>
  </si>
  <si>
    <t>Resolución No.S.A.60.07.04-01535 del 28 de febrero de 2022</t>
  </si>
  <si>
    <t>Resolución No.10372 del 15 de iciembre de 2022</t>
  </si>
  <si>
    <t>Acto de Cierre de proyecto No.27 del 07 de julio de 2022</t>
  </si>
  <si>
    <t xml:space="preserve">ACTO ADMINISTRATIVO DE CIERRE </t>
  </si>
  <si>
    <t xml:space="preserve">Modernización del laboratorio de salud pública Departamental Quindío </t>
  </si>
  <si>
    <t>Decreto No. 332</t>
  </si>
  <si>
    <t>Mejorar la capacidad instalada del laboratorio de salud publica en la realización de las actividades de inspección, vigilancia y control IVC</t>
  </si>
  <si>
    <t>Resolución No. 041</t>
  </si>
  <si>
    <t>Resolución No. 035</t>
  </si>
  <si>
    <t>Resolución No. 036</t>
  </si>
  <si>
    <t xml:space="preserve">*Decreto 275 ( Modifica el Decreto 257 del 09 de marzo de 2023 en el artículo primero  PRIORIZAR, APROBAR Y DESIGNAR en lo correspondiente a la designación de la instancia pública encargada de la contratación de la interventoría). </t>
  </si>
  <si>
    <t>Decreto No.073</t>
  </si>
  <si>
    <t>Decreto No. 406</t>
  </si>
  <si>
    <t>Acto de incorporación de recursos No.010</t>
  </si>
  <si>
    <t>Decreto No.00380</t>
  </si>
  <si>
    <t xml:space="preserve">ESTADO DEL PROYECTO 
(15 de junio de 2023)
Gesproy-SGR </t>
  </si>
  <si>
    <t>Fortalecimiento de la acuicultura a través de la implementación de nuevas tecnologías para el control sistematizado y maximizando la productividad con enfoque de bioeconomía y sostenibilidad en el departamento del Quindío</t>
  </si>
  <si>
    <t xml:space="preserve">Pendiente Acto Administrativo de incorporación de recursos por parte de la Universidad del Quindío </t>
  </si>
  <si>
    <t>Resolución No. 050</t>
  </si>
  <si>
    <t>Decreto No. 524</t>
  </si>
  <si>
    <t>"Acta de Cierre proyecto BPIN 2019000040053". 20230430009889 del 29 de junio de 2023</t>
  </si>
  <si>
    <t>Desarrollo de instrumentos y herramientas para la planeación y gestión del ordenamiento territorial del Municipio de Pijao</t>
  </si>
  <si>
    <t>Decreto No. 620</t>
  </si>
  <si>
    <t>Fortalecer la gestion del ordenamiento territorial en el municipio de Pijao</t>
  </si>
  <si>
    <t>Departamento del Quindio - Secretaria de Planeación</t>
  </si>
  <si>
    <t>ROBERTO JAIRO JAMAMILLO</t>
  </si>
  <si>
    <t>CARLOS EDUARDO OSORIO</t>
  </si>
  <si>
    <t>ROBERTO JAIRO JARAMILLO</t>
  </si>
  <si>
    <t>SANDRA PAOLA HURTADO
CARLOS EDUARDO OSORIO</t>
  </si>
  <si>
    <t>SANDRA PAOLA HURTAD
CARLOS EDUARDO OSORIO</t>
  </si>
  <si>
    <t>SANDRA PAOLA HURTAD
CARLOS EDUARDO OSORIO
ROBERTO JAIRO JAMAMILLO</t>
  </si>
  <si>
    <t>Decreto No. 782</t>
  </si>
  <si>
    <t>Asignaciones para la inversion Regional 60%</t>
  </si>
  <si>
    <t>Asignaciones para la inversion Regional 40%</t>
  </si>
  <si>
    <t>Fortalecimiento del paisaje cultural cafetero a traves de la implementacion de un modelo de economia campesina para la produccion sostenible de café y el reconocimiento de la tradicion cafetera en el departamento del Quindio</t>
  </si>
  <si>
    <t>Decreto No. 989</t>
  </si>
  <si>
    <t>Proyecta</t>
  </si>
  <si>
    <t>Decreto No.916</t>
  </si>
  <si>
    <t>Decreto No.000918</t>
  </si>
  <si>
    <t>Fortalecer la economía familiar cafetera dentro del paisaje cultural cafetero en el departamento del Quindío</t>
  </si>
  <si>
    <t>LISTADO PROYECTOS SISTEMA GENERAL DE REGALIAS VIGENCIA 2012 A NOVIEMBRE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</si>
</sst>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0_-;\-* #,##0_-;_-* &quot;-&quot;_-;_-@_-"/>
    <numFmt numFmtId="43" formatCode="_-* #,##0.00_-;\-* #,##0.00_-;_-* &quot;-&quot;??_-;_-@_-"/>
    <numFmt numFmtId="164" formatCode="_(* #,##0.00_);_(* \(#,##0.00\);_(* &quot;-&quot;??_);_(@_)"/>
    <numFmt numFmtId="165" formatCode="_-* #,##0_-;\-* #,##0_-;_-* &quot;-&quot;??_-;_-@_-"/>
    <numFmt numFmtId="166" formatCode="d/mm/yyyy;@"/>
    <numFmt numFmtId="167" formatCode="_(&quot;$&quot;\ * #,##0.00_);_(&quot;$&quot;\ * \(#,##0.00\);_(&quot;$&quot;\ * &quot;-&quot;??_);_(@_)"/>
    <numFmt numFmtId="168" formatCode="#,##0.000"/>
  </numFmts>
  <fonts count="17" x14ac:knownFonts="1">
    <font>
      <sz val="11"/>
      <color theme="1"/>
      <name val="Calibri"/>
      <family val="2"/>
      <scheme val="minor"/>
    </font>
    <font>
      <sz val="11"/>
      <color theme="1"/>
      <name val="Calibri"/>
      <family val="2"/>
      <scheme val="minor"/>
    </font>
    <font>
      <sz val="11"/>
      <name val="Calibri"/>
      <family val="2"/>
    </font>
    <font>
      <b/>
      <sz val="18"/>
      <name val="Calibri"/>
      <family val="2"/>
      <scheme val="minor"/>
    </font>
    <font>
      <sz val="11"/>
      <color rgb="FF000000"/>
      <name val="Calibri"/>
      <family val="2"/>
    </font>
    <font>
      <sz val="18"/>
      <name val="Calibri"/>
      <family val="2"/>
      <scheme val="minor"/>
    </font>
    <font>
      <sz val="18"/>
      <name val="Segoe UI"/>
      <family val="2"/>
    </font>
    <font>
      <sz val="11"/>
      <name val="Calibri"/>
      <family val="2"/>
      <scheme val="minor"/>
    </font>
    <font>
      <sz val="18"/>
      <name val="Arial"/>
      <family val="2"/>
    </font>
    <font>
      <sz val="18"/>
      <name val="Tahoma"/>
      <family val="2"/>
    </font>
    <font>
      <sz val="18"/>
      <name val="Calibri"/>
      <family val="2"/>
    </font>
    <font>
      <sz val="20"/>
      <name val="Calibri"/>
      <family val="2"/>
      <scheme val="minor"/>
    </font>
    <font>
      <sz val="20"/>
      <name val="Segoe UI"/>
      <family val="2"/>
    </font>
    <font>
      <b/>
      <sz val="16"/>
      <name val="Calibri"/>
      <family val="2"/>
      <scheme val="minor"/>
    </font>
    <font>
      <sz val="8"/>
      <name val="Arial"/>
      <family val="2"/>
    </font>
    <font>
      <sz val="18"/>
      <color rgb="FFFF0000"/>
      <name val="Calibri"/>
      <family val="2"/>
      <scheme val="minor"/>
    </font>
    <font>
      <b/>
      <sz val="18"/>
      <name val="Arial"/>
      <family val="2"/>
    </font>
  </fonts>
  <fills count="9">
    <fill>
      <patternFill patternType="none"/>
    </fill>
    <fill>
      <patternFill patternType="gray125"/>
    </fill>
    <fill>
      <patternFill patternType="solid">
        <fgColor theme="4" tint="0.79998168889431442"/>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9" tint="0.59999389629810485"/>
        <bgColor indexed="64"/>
      </patternFill>
    </fill>
  </fills>
  <borders count="11">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s>
  <cellStyleXfs count="9">
    <xf numFmtId="0" fontId="0" fillId="0" borderId="0"/>
    <xf numFmtId="164" fontId="1" fillId="0" borderId="0" applyFont="0" applyFill="0" applyBorder="0" applyAlignment="0" applyProtection="0"/>
    <xf numFmtId="41" fontId="1" fillId="0" borderId="0" applyFont="0" applyFill="0" applyBorder="0" applyAlignment="0" applyProtection="0"/>
    <xf numFmtId="167" fontId="1" fillId="0" borderId="0" applyFont="0" applyFill="0" applyBorder="0" applyAlignment="0" applyProtection="0"/>
    <xf numFmtId="0" fontId="2" fillId="0" borderId="0"/>
    <xf numFmtId="43" fontId="4" fillId="0" borderId="0">
      <protection locked="0"/>
    </xf>
    <xf numFmtId="9" fontId="2" fillId="0" borderId="0" applyFont="0" applyFill="0" applyBorder="0" applyAlignment="0" applyProtection="0"/>
    <xf numFmtId="167" fontId="2" fillId="0" borderId="0" applyFont="0" applyFill="0" applyBorder="0" applyAlignment="0" applyProtection="0"/>
    <xf numFmtId="9" fontId="2" fillId="0" borderId="0" applyFont="0" applyFill="0" applyBorder="0" applyAlignment="0" applyProtection="0"/>
  </cellStyleXfs>
  <cellXfs count="589">
    <xf numFmtId="0" fontId="0" fillId="0" borderId="0" xfId="0"/>
    <xf numFmtId="0" fontId="5" fillId="0" borderId="0" xfId="4" applyFont="1" applyAlignment="1">
      <alignment horizontal="center" vertical="center" wrapText="1"/>
    </xf>
    <xf numFmtId="4" fontId="5" fillId="0" borderId="4" xfId="4" applyNumberFormat="1" applyFont="1" applyBorder="1" applyAlignment="1">
      <alignment horizontal="justify" vertical="center" wrapText="1"/>
    </xf>
    <xf numFmtId="0" fontId="5" fillId="0" borderId="0" xfId="4" applyFont="1" applyAlignment="1">
      <alignment wrapText="1"/>
    </xf>
    <xf numFmtId="0" fontId="5" fillId="0" borderId="0" xfId="4" applyFont="1"/>
    <xf numFmtId="0" fontId="9" fillId="0" borderId="0" xfId="4" applyFont="1" applyAlignment="1">
      <alignment wrapText="1"/>
    </xf>
    <xf numFmtId="0" fontId="10" fillId="0" borderId="0" xfId="4" applyFont="1"/>
    <xf numFmtId="0" fontId="5" fillId="0" borderId="0" xfId="4" applyFont="1" applyAlignment="1">
      <alignment vertical="center" wrapText="1"/>
    </xf>
    <xf numFmtId="4" fontId="3" fillId="0" borderId="4" xfId="4" applyNumberFormat="1" applyFont="1" applyBorder="1" applyAlignment="1">
      <alignment horizontal="right" vertical="center" wrapText="1"/>
    </xf>
    <xf numFmtId="0" fontId="14" fillId="0" borderId="4" xfId="0" applyFont="1" applyBorder="1" applyAlignment="1">
      <alignment horizontal="justify" vertical="center" wrapText="1"/>
    </xf>
    <xf numFmtId="0" fontId="5" fillId="0" borderId="4" xfId="4" applyFont="1" applyBorder="1" applyAlignment="1">
      <alignment horizontal="center" wrapText="1"/>
    </xf>
    <xf numFmtId="168" fontId="3" fillId="0" borderId="4" xfId="4" applyNumberFormat="1" applyFont="1" applyBorder="1" applyAlignment="1">
      <alignment horizontal="justify" vertical="center" wrapText="1"/>
    </xf>
    <xf numFmtId="168" fontId="3" fillId="0" borderId="4" xfId="4" applyNumberFormat="1" applyFont="1" applyBorder="1" applyAlignment="1">
      <alignment horizontal="center" vertical="center" wrapText="1"/>
    </xf>
    <xf numFmtId="0" fontId="14" fillId="0" borderId="0" xfId="0" applyFont="1" applyAlignment="1">
      <alignment horizontal="justify" vertical="center" wrapText="1"/>
    </xf>
    <xf numFmtId="0" fontId="5" fillId="0" borderId="0" xfId="4" applyFont="1" applyAlignment="1">
      <alignment horizontal="center" wrapText="1"/>
    </xf>
    <xf numFmtId="4" fontId="5" fillId="0" borderId="0" xfId="4" applyNumberFormat="1" applyFont="1" applyAlignment="1">
      <alignment horizontal="right" wrapText="1"/>
    </xf>
    <xf numFmtId="4" fontId="5" fillId="3" borderId="4" xfId="4" applyNumberFormat="1" applyFont="1" applyFill="1" applyBorder="1" applyAlignment="1">
      <alignment horizontal="justify" vertical="center" wrapText="1"/>
    </xf>
    <xf numFmtId="9" fontId="3" fillId="3" borderId="4" xfId="6" applyFont="1" applyFill="1" applyBorder="1" applyAlignment="1">
      <alignment horizontal="center" vertical="center" wrapText="1"/>
    </xf>
    <xf numFmtId="4" fontId="6" fillId="3" borderId="4" xfId="0" applyNumberFormat="1" applyFont="1" applyFill="1" applyBorder="1" applyAlignment="1">
      <alignment horizontal="right" vertical="center"/>
    </xf>
    <xf numFmtId="14" fontId="8" fillId="3" borderId="0" xfId="3" applyNumberFormat="1" applyFont="1" applyFill="1" applyBorder="1" applyAlignment="1">
      <alignment horizontal="center" vertical="center" wrapText="1"/>
    </xf>
    <xf numFmtId="0" fontId="5" fillId="3" borderId="4" xfId="4" applyFont="1" applyFill="1" applyBorder="1" applyAlignment="1">
      <alignment horizontal="center" vertical="center" wrapText="1"/>
    </xf>
    <xf numFmtId="4" fontId="5" fillId="3" borderId="4" xfId="4" applyNumberFormat="1" applyFont="1" applyFill="1" applyBorder="1" applyAlignment="1">
      <alignment horizontal="right" vertical="center" wrapText="1"/>
    </xf>
    <xf numFmtId="4" fontId="3" fillId="0" borderId="4" xfId="4" applyNumberFormat="1" applyFont="1" applyBorder="1" applyAlignment="1">
      <alignment horizontal="justify" vertical="center" wrapText="1"/>
    </xf>
    <xf numFmtId="4" fontId="3" fillId="0" borderId="0" xfId="4" applyNumberFormat="1" applyFont="1" applyAlignment="1">
      <alignment horizontal="justify" vertical="center" wrapText="1"/>
    </xf>
    <xf numFmtId="4" fontId="5" fillId="3" borderId="3" xfId="5" applyNumberFormat="1" applyFont="1" applyFill="1" applyBorder="1" applyAlignment="1">
      <alignment horizontal="right"/>
      <protection locked="0"/>
    </xf>
    <xf numFmtId="165" fontId="5" fillId="3" borderId="3" xfId="5" applyNumberFormat="1" applyFont="1" applyFill="1" applyBorder="1" applyAlignment="1" applyProtection="1">
      <alignment horizontal="justify" vertical="center" wrapText="1"/>
    </xf>
    <xf numFmtId="166" fontId="5" fillId="3" borderId="7" xfId="5" applyNumberFormat="1" applyFont="1" applyFill="1" applyBorder="1" applyAlignment="1" applyProtection="1">
      <alignment horizontal="center" vertical="center" wrapText="1"/>
    </xf>
    <xf numFmtId="0" fontId="5" fillId="3" borderId="8" xfId="5" applyNumberFormat="1" applyFont="1" applyFill="1" applyBorder="1" applyAlignment="1" applyProtection="1">
      <alignment horizontal="center" vertical="center" wrapText="1"/>
    </xf>
    <xf numFmtId="4" fontId="6" fillId="3" borderId="7" xfId="1" applyNumberFormat="1" applyFont="1" applyFill="1" applyBorder="1" applyAlignment="1">
      <alignment horizontal="right" vertical="center" wrapText="1"/>
    </xf>
    <xf numFmtId="4" fontId="6" fillId="3" borderId="7" xfId="1" applyNumberFormat="1" applyFont="1" applyFill="1" applyBorder="1" applyAlignment="1">
      <alignment horizontal="justify" vertical="center" wrapText="1"/>
    </xf>
    <xf numFmtId="49" fontId="3" fillId="3" borderId="4" xfId="6" applyNumberFormat="1" applyFont="1" applyFill="1" applyBorder="1" applyAlignment="1" applyProtection="1">
      <alignment horizontal="center" vertical="center" wrapText="1"/>
    </xf>
    <xf numFmtId="14" fontId="5" fillId="3" borderId="4" xfId="5" applyNumberFormat="1" applyFont="1" applyFill="1" applyBorder="1" applyAlignment="1" applyProtection="1">
      <alignment horizontal="center" vertical="center" wrapText="1"/>
    </xf>
    <xf numFmtId="4" fontId="5" fillId="3" borderId="4" xfId="1" applyNumberFormat="1" applyFont="1" applyFill="1" applyBorder="1" applyAlignment="1">
      <alignment horizontal="right" vertical="center" wrapText="1"/>
    </xf>
    <xf numFmtId="4" fontId="5" fillId="3" borderId="4" xfId="5" applyNumberFormat="1" applyFont="1" applyFill="1" applyBorder="1" applyAlignment="1">
      <alignment horizontal="right"/>
      <protection locked="0"/>
    </xf>
    <xf numFmtId="4" fontId="5" fillId="3" borderId="4" xfId="5" applyNumberFormat="1" applyFont="1" applyFill="1" applyBorder="1" applyAlignment="1" applyProtection="1">
      <alignment horizontal="right" vertical="center" wrapText="1"/>
    </xf>
    <xf numFmtId="166" fontId="5" fillId="3" borderId="4" xfId="5" applyNumberFormat="1" applyFont="1" applyFill="1" applyBorder="1" applyAlignment="1" applyProtection="1">
      <alignment horizontal="center" vertical="center" wrapText="1"/>
    </xf>
    <xf numFmtId="0" fontId="5" fillId="3" borderId="4" xfId="5" applyNumberFormat="1" applyFont="1" applyFill="1" applyBorder="1" applyAlignment="1" applyProtection="1">
      <alignment horizontal="center" vertical="center" wrapText="1"/>
    </xf>
    <xf numFmtId="4" fontId="6" fillId="3" borderId="4" xfId="1" applyNumberFormat="1" applyFont="1" applyFill="1" applyBorder="1" applyAlignment="1">
      <alignment horizontal="right" vertical="center"/>
    </xf>
    <xf numFmtId="4" fontId="6" fillId="3" borderId="4" xfId="1" applyNumberFormat="1" applyFont="1" applyFill="1" applyBorder="1" applyAlignment="1">
      <alignment horizontal="justify" vertical="center" wrapText="1"/>
    </xf>
    <xf numFmtId="4" fontId="6" fillId="3" borderId="4" xfId="1" applyNumberFormat="1" applyFont="1" applyFill="1" applyBorder="1" applyAlignment="1">
      <alignment horizontal="right" vertical="center" wrapText="1"/>
    </xf>
    <xf numFmtId="165" fontId="5" fillId="3" borderId="4" xfId="4" applyNumberFormat="1" applyFont="1" applyFill="1" applyBorder="1" applyAlignment="1">
      <alignment horizontal="justify" vertical="center" wrapText="1"/>
    </xf>
    <xf numFmtId="4" fontId="5" fillId="3" borderId="4" xfId="1" applyNumberFormat="1" applyFont="1" applyFill="1" applyBorder="1" applyAlignment="1" applyProtection="1">
      <alignment horizontal="right" vertical="center" wrapText="1"/>
    </xf>
    <xf numFmtId="4" fontId="5" fillId="3" borderId="4" xfId="1" applyNumberFormat="1" applyFont="1" applyFill="1" applyBorder="1" applyAlignment="1" applyProtection="1">
      <alignment horizontal="justify" vertical="center" wrapText="1"/>
    </xf>
    <xf numFmtId="166" fontId="5" fillId="3" borderId="3" xfId="5" applyNumberFormat="1" applyFont="1" applyFill="1" applyBorder="1" applyAlignment="1" applyProtection="1">
      <alignment horizontal="center" vertical="center" wrapText="1"/>
    </xf>
    <xf numFmtId="0" fontId="5" fillId="3" borderId="9" xfId="5" applyNumberFormat="1" applyFont="1" applyFill="1" applyBorder="1" applyAlignment="1" applyProtection="1">
      <alignment horizontal="center" vertical="center" wrapText="1"/>
    </xf>
    <xf numFmtId="4" fontId="5" fillId="3" borderId="3" xfId="1" applyNumberFormat="1" applyFont="1" applyFill="1" applyBorder="1" applyAlignment="1" applyProtection="1">
      <alignment horizontal="right" vertical="center" wrapText="1"/>
    </xf>
    <xf numFmtId="4" fontId="5" fillId="3" borderId="4" xfId="5" applyNumberFormat="1" applyFont="1" applyFill="1" applyBorder="1" applyAlignment="1" applyProtection="1">
      <alignment horizontal="justify" vertical="center" wrapText="1"/>
    </xf>
    <xf numFmtId="0" fontId="5" fillId="3" borderId="3" xfId="5" applyNumberFormat="1" applyFont="1" applyFill="1" applyBorder="1" applyAlignment="1" applyProtection="1">
      <alignment horizontal="center" vertical="center" wrapText="1"/>
    </xf>
    <xf numFmtId="4" fontId="6" fillId="3" borderId="7" xfId="0" applyNumberFormat="1" applyFont="1" applyFill="1" applyBorder="1" applyAlignment="1">
      <alignment horizontal="right" vertical="center"/>
    </xf>
    <xf numFmtId="49" fontId="3" fillId="3" borderId="4" xfId="6" applyNumberFormat="1" applyFont="1" applyFill="1" applyBorder="1" applyAlignment="1">
      <alignment horizontal="center" vertical="center" wrapText="1"/>
    </xf>
    <xf numFmtId="14" fontId="5" fillId="3" borderId="4" xfId="4" applyNumberFormat="1" applyFont="1" applyFill="1" applyBorder="1" applyAlignment="1">
      <alignment horizontal="center" vertical="center" wrapText="1"/>
    </xf>
    <xf numFmtId="4" fontId="5" fillId="3" borderId="4" xfId="5" applyNumberFormat="1" applyFont="1" applyFill="1" applyBorder="1" applyAlignment="1">
      <alignment horizontal="right" vertical="center"/>
      <protection locked="0"/>
    </xf>
    <xf numFmtId="0" fontId="5" fillId="3" borderId="0" xfId="4" applyFont="1" applyFill="1" applyAlignment="1">
      <alignment horizontal="justify" vertical="center" wrapText="1"/>
    </xf>
    <xf numFmtId="4" fontId="5" fillId="3" borderId="4" xfId="7" applyNumberFormat="1" applyFont="1" applyFill="1" applyBorder="1" applyAlignment="1">
      <alignment horizontal="right" vertical="center" wrapText="1"/>
    </xf>
    <xf numFmtId="166" fontId="5" fillId="3" borderId="4" xfId="4" applyNumberFormat="1" applyFont="1" applyFill="1" applyBorder="1" applyAlignment="1">
      <alignment horizontal="center" vertical="center" wrapText="1"/>
    </xf>
    <xf numFmtId="4" fontId="5" fillId="3" borderId="4" xfId="1" applyNumberFormat="1" applyFont="1" applyFill="1" applyBorder="1" applyAlignment="1">
      <alignment horizontal="justify" vertical="center" wrapText="1"/>
    </xf>
    <xf numFmtId="1" fontId="5" fillId="3" borderId="4" xfId="4" applyNumberFormat="1" applyFont="1" applyFill="1" applyBorder="1" applyAlignment="1">
      <alignment horizontal="center" vertical="center" wrapText="1"/>
    </xf>
    <xf numFmtId="0" fontId="3" fillId="3" borderId="4" xfId="4" applyFont="1" applyFill="1" applyBorder="1" applyAlignment="1">
      <alignment horizontal="center" vertical="center" wrapText="1"/>
    </xf>
    <xf numFmtId="4" fontId="11" fillId="3" borderId="4" xfId="4" applyNumberFormat="1" applyFont="1" applyFill="1" applyBorder="1" applyAlignment="1">
      <alignment horizontal="right" vertical="center" wrapText="1"/>
    </xf>
    <xf numFmtId="4" fontId="12" fillId="3" borderId="10" xfId="0" applyNumberFormat="1" applyFont="1" applyFill="1" applyBorder="1" applyAlignment="1">
      <alignment horizontal="right" vertical="center"/>
    </xf>
    <xf numFmtId="0" fontId="5" fillId="3" borderId="4" xfId="0" applyFont="1" applyFill="1" applyBorder="1" applyAlignment="1">
      <alignment horizontal="justify" vertical="center" wrapText="1"/>
    </xf>
    <xf numFmtId="14" fontId="5" fillId="3" borderId="4" xfId="2" applyNumberFormat="1" applyFont="1" applyFill="1" applyBorder="1" applyAlignment="1">
      <alignment horizontal="center" vertical="center" wrapText="1"/>
    </xf>
    <xf numFmtId="4" fontId="3" fillId="3" borderId="4" xfId="4" applyNumberFormat="1" applyFont="1" applyFill="1" applyBorder="1" applyAlignment="1">
      <alignment horizontal="right" vertical="center" wrapText="1"/>
    </xf>
    <xf numFmtId="168" fontId="5" fillId="3" borderId="4" xfId="4" applyNumberFormat="1" applyFont="1" applyFill="1" applyBorder="1" applyAlignment="1">
      <alignment horizontal="justify" vertical="center" wrapText="1"/>
    </xf>
    <xf numFmtId="4" fontId="5" fillId="4" borderId="4" xfId="4" applyNumberFormat="1" applyFont="1" applyFill="1" applyBorder="1" applyAlignment="1">
      <alignment horizontal="justify" vertical="center" wrapText="1"/>
    </xf>
    <xf numFmtId="49" fontId="3" fillId="4" borderId="4" xfId="6" applyNumberFormat="1" applyFont="1" applyFill="1" applyBorder="1" applyAlignment="1" applyProtection="1">
      <alignment horizontal="center" vertical="center" wrapText="1"/>
    </xf>
    <xf numFmtId="14" fontId="5" fillId="4" borderId="4" xfId="5" applyNumberFormat="1" applyFont="1" applyFill="1" applyBorder="1" applyAlignment="1" applyProtection="1">
      <alignment horizontal="center" vertical="center" wrapText="1"/>
    </xf>
    <xf numFmtId="4" fontId="5" fillId="4" borderId="4" xfId="5" applyNumberFormat="1" applyFont="1" applyFill="1" applyBorder="1" applyAlignment="1" applyProtection="1">
      <alignment horizontal="right" vertical="center" wrapText="1"/>
    </xf>
    <xf numFmtId="165" fontId="5" fillId="4" borderId="4" xfId="4" applyNumberFormat="1" applyFont="1" applyFill="1" applyBorder="1" applyAlignment="1">
      <alignment horizontal="justify" vertical="center" wrapText="1"/>
    </xf>
    <xf numFmtId="166" fontId="5" fillId="4" borderId="4" xfId="5" applyNumberFormat="1" applyFont="1" applyFill="1" applyBorder="1" applyAlignment="1" applyProtection="1">
      <alignment horizontal="center" vertical="center" wrapText="1"/>
    </xf>
    <xf numFmtId="0" fontId="5" fillId="4" borderId="4" xfId="5" applyNumberFormat="1" applyFont="1" applyFill="1" applyBorder="1" applyAlignment="1" applyProtection="1">
      <alignment horizontal="center" vertical="center" wrapText="1"/>
    </xf>
    <xf numFmtId="4" fontId="5" fillId="4" borderId="6" xfId="1" applyNumberFormat="1" applyFont="1" applyFill="1" applyBorder="1" applyAlignment="1" applyProtection="1">
      <alignment horizontal="right" vertical="center" wrapText="1"/>
    </xf>
    <xf numFmtId="4" fontId="5" fillId="4" borderId="4" xfId="4" applyNumberFormat="1" applyFont="1" applyFill="1" applyBorder="1" applyAlignment="1">
      <alignment horizontal="right" vertical="center" wrapText="1"/>
    </xf>
    <xf numFmtId="0" fontId="5" fillId="4" borderId="3" xfId="5" applyNumberFormat="1" applyFont="1" applyFill="1" applyBorder="1" applyAlignment="1" applyProtection="1">
      <alignment horizontal="center" vertical="center" wrapText="1"/>
    </xf>
    <xf numFmtId="4" fontId="5" fillId="4" borderId="3" xfId="1" applyNumberFormat="1" applyFont="1" applyFill="1" applyBorder="1" applyAlignment="1" applyProtection="1">
      <alignment horizontal="right" vertical="center" wrapText="1"/>
    </xf>
    <xf numFmtId="4" fontId="5" fillId="4" borderId="7" xfId="1" applyNumberFormat="1" applyFont="1" applyFill="1" applyBorder="1" applyAlignment="1" applyProtection="1">
      <alignment horizontal="right" vertical="center" wrapText="1"/>
    </xf>
    <xf numFmtId="0" fontId="5" fillId="4" borderId="6" xfId="5" applyNumberFormat="1" applyFont="1" applyFill="1" applyBorder="1" applyAlignment="1" applyProtection="1">
      <alignment horizontal="center" vertical="center" wrapText="1"/>
    </xf>
    <xf numFmtId="4" fontId="5" fillId="4" borderId="4" xfId="5" applyNumberFormat="1" applyFont="1" applyFill="1" applyBorder="1" applyAlignment="1" applyProtection="1">
      <alignment horizontal="justify" vertical="center" wrapText="1"/>
    </xf>
    <xf numFmtId="49" fontId="3" fillId="4" borderId="4" xfId="6" applyNumberFormat="1" applyFont="1" applyFill="1" applyBorder="1" applyAlignment="1">
      <alignment horizontal="center" vertical="center" wrapText="1"/>
    </xf>
    <xf numFmtId="4" fontId="5" fillId="4" borderId="4" xfId="7" applyNumberFormat="1" applyFont="1" applyFill="1" applyBorder="1" applyAlignment="1">
      <alignment horizontal="right" vertical="center" wrapText="1"/>
    </xf>
    <xf numFmtId="4" fontId="5" fillId="4" borderId="4" xfId="7" applyNumberFormat="1" applyFont="1" applyFill="1" applyBorder="1" applyAlignment="1">
      <alignment horizontal="justify" vertical="center" wrapText="1"/>
    </xf>
    <xf numFmtId="0" fontId="5" fillId="4" borderId="4" xfId="4" applyFont="1" applyFill="1" applyBorder="1" applyAlignment="1">
      <alignment horizontal="center" vertical="center" wrapText="1"/>
    </xf>
    <xf numFmtId="49" fontId="3" fillId="5" borderId="4" xfId="6" applyNumberFormat="1" applyFont="1" applyFill="1" applyBorder="1" applyAlignment="1">
      <alignment horizontal="center" vertical="center" wrapText="1"/>
    </xf>
    <xf numFmtId="14" fontId="5" fillId="5" borderId="4" xfId="5" applyNumberFormat="1" applyFont="1" applyFill="1" applyBorder="1" applyAlignment="1" applyProtection="1">
      <alignment horizontal="center" vertical="center" wrapText="1"/>
    </xf>
    <xf numFmtId="166" fontId="5" fillId="5" borderId="4" xfId="5" applyNumberFormat="1" applyFont="1" applyFill="1" applyBorder="1" applyAlignment="1" applyProtection="1">
      <alignment horizontal="center" vertical="center" wrapText="1"/>
    </xf>
    <xf numFmtId="0" fontId="5" fillId="5" borderId="4" xfId="4" applyFont="1" applyFill="1" applyBorder="1" applyAlignment="1">
      <alignment horizontal="center" vertical="center" wrapText="1"/>
    </xf>
    <xf numFmtId="4" fontId="6" fillId="5" borderId="4" xfId="0" applyNumberFormat="1" applyFont="1" applyFill="1" applyBorder="1" applyAlignment="1">
      <alignment horizontal="right" vertical="center"/>
    </xf>
    <xf numFmtId="14" fontId="5" fillId="4" borderId="4" xfId="4" applyNumberFormat="1" applyFont="1" applyFill="1" applyBorder="1" applyAlignment="1">
      <alignment horizontal="center" vertical="center" wrapText="1"/>
    </xf>
    <xf numFmtId="4" fontId="5" fillId="4" borderId="4" xfId="5" applyNumberFormat="1" applyFont="1" applyFill="1" applyBorder="1" applyAlignment="1">
      <alignment horizontal="right" vertical="center"/>
      <protection locked="0"/>
    </xf>
    <xf numFmtId="9" fontId="3" fillId="4" borderId="4" xfId="6" applyFont="1" applyFill="1" applyBorder="1" applyAlignment="1">
      <alignment horizontal="center" vertical="center" wrapText="1"/>
    </xf>
    <xf numFmtId="9" fontId="3" fillId="4" borderId="4" xfId="6" applyFont="1" applyFill="1" applyBorder="1" applyAlignment="1" applyProtection="1">
      <alignment horizontal="center" vertical="center" wrapText="1"/>
    </xf>
    <xf numFmtId="9" fontId="5" fillId="4" borderId="4" xfId="8" applyFont="1" applyFill="1" applyBorder="1" applyAlignment="1">
      <alignment horizontal="justify" vertical="center" wrapText="1"/>
    </xf>
    <xf numFmtId="1" fontId="5" fillId="4" borderId="4" xfId="5" applyNumberFormat="1" applyFont="1" applyFill="1" applyBorder="1" applyAlignment="1" applyProtection="1">
      <alignment horizontal="center" vertical="center" wrapText="1"/>
    </xf>
    <xf numFmtId="9" fontId="3" fillId="4" borderId="4" xfId="8" applyFont="1" applyFill="1" applyBorder="1" applyAlignment="1" applyProtection="1">
      <alignment horizontal="center" vertical="center" wrapText="1"/>
    </xf>
    <xf numFmtId="4" fontId="5" fillId="4" borderId="4" xfId="1" applyNumberFormat="1" applyFont="1" applyFill="1" applyBorder="1" applyAlignment="1" applyProtection="1">
      <alignment horizontal="right" vertical="center" wrapText="1"/>
    </xf>
    <xf numFmtId="4" fontId="5" fillId="4" borderId="4" xfId="1" applyNumberFormat="1" applyFont="1" applyFill="1" applyBorder="1" applyAlignment="1" applyProtection="1">
      <alignment horizontal="justify" vertical="center" wrapText="1"/>
    </xf>
    <xf numFmtId="4" fontId="5" fillId="4" borderId="4" xfId="4" applyNumberFormat="1" applyFont="1" applyFill="1" applyBorder="1" applyAlignment="1">
      <alignment horizontal="right"/>
    </xf>
    <xf numFmtId="4" fontId="5" fillId="4" borderId="4" xfId="4" applyNumberFormat="1" applyFont="1" applyFill="1" applyBorder="1" applyAlignment="1">
      <alignment horizontal="right" vertical="center"/>
    </xf>
    <xf numFmtId="4" fontId="10" fillId="4" borderId="4" xfId="4" applyNumberFormat="1" applyFont="1" applyFill="1" applyBorder="1" applyAlignment="1">
      <alignment horizontal="right"/>
    </xf>
    <xf numFmtId="4" fontId="10" fillId="4" borderId="4" xfId="4" applyNumberFormat="1" applyFont="1" applyFill="1" applyBorder="1" applyAlignment="1">
      <alignment horizontal="right" vertical="center"/>
    </xf>
    <xf numFmtId="4" fontId="9" fillId="4" borderId="4" xfId="4" applyNumberFormat="1" applyFont="1" applyFill="1" applyBorder="1" applyAlignment="1">
      <alignment horizontal="right" vertical="center" wrapText="1"/>
    </xf>
    <xf numFmtId="0" fontId="9" fillId="4" borderId="4" xfId="4" applyFont="1" applyFill="1" applyBorder="1" applyAlignment="1">
      <alignment horizontal="center" vertical="center" wrapText="1"/>
    </xf>
    <xf numFmtId="4" fontId="9" fillId="4" borderId="4" xfId="4" applyNumberFormat="1" applyFont="1" applyFill="1" applyBorder="1" applyAlignment="1">
      <alignment horizontal="justify" vertical="center" wrapText="1"/>
    </xf>
    <xf numFmtId="0" fontId="9" fillId="4" borderId="4" xfId="4" applyFont="1" applyFill="1" applyBorder="1" applyAlignment="1">
      <alignment horizontal="justify" vertical="center" wrapText="1"/>
    </xf>
    <xf numFmtId="0" fontId="5" fillId="6" borderId="4" xfId="0" applyFont="1" applyFill="1" applyBorder="1" applyAlignment="1">
      <alignment horizontal="justify" vertical="center" wrapText="1"/>
    </xf>
    <xf numFmtId="0" fontId="5" fillId="6" borderId="4" xfId="4" applyFont="1" applyFill="1" applyBorder="1" applyAlignment="1">
      <alignment horizontal="justify" vertical="center" wrapText="1"/>
    </xf>
    <xf numFmtId="0" fontId="3" fillId="6" borderId="4" xfId="4" applyFont="1" applyFill="1" applyBorder="1" applyAlignment="1">
      <alignment horizontal="center" vertical="center" wrapText="1"/>
    </xf>
    <xf numFmtId="14" fontId="5" fillId="6" borderId="4" xfId="4" applyNumberFormat="1" applyFont="1" applyFill="1" applyBorder="1" applyAlignment="1">
      <alignment horizontal="center" vertical="center" wrapText="1"/>
    </xf>
    <xf numFmtId="4" fontId="5" fillId="6" borderId="4" xfId="4" applyNumberFormat="1" applyFont="1" applyFill="1" applyBorder="1" applyAlignment="1">
      <alignment horizontal="right" vertical="center" wrapText="1"/>
    </xf>
    <xf numFmtId="4" fontId="11" fillId="6" borderId="4" xfId="4" applyNumberFormat="1" applyFont="1" applyFill="1" applyBorder="1" applyAlignment="1">
      <alignment horizontal="right" vertical="center" wrapText="1"/>
    </xf>
    <xf numFmtId="4" fontId="5" fillId="6" borderId="4" xfId="4" applyNumberFormat="1" applyFont="1" applyFill="1" applyBorder="1" applyAlignment="1">
      <alignment horizontal="justify" vertical="center" wrapText="1"/>
    </xf>
    <xf numFmtId="166" fontId="5" fillId="6" borderId="4" xfId="4" applyNumberFormat="1" applyFont="1" applyFill="1" applyBorder="1" applyAlignment="1">
      <alignment horizontal="center" vertical="center" wrapText="1"/>
    </xf>
    <xf numFmtId="0" fontId="3" fillId="5" borderId="3" xfId="4" applyFont="1" applyFill="1" applyBorder="1" applyAlignment="1">
      <alignment horizontal="center" vertical="center" wrapText="1"/>
    </xf>
    <xf numFmtId="14" fontId="5" fillId="5" borderId="3" xfId="4" applyNumberFormat="1" applyFont="1" applyFill="1" applyBorder="1" applyAlignment="1">
      <alignment horizontal="center" vertical="center" wrapText="1"/>
    </xf>
    <xf numFmtId="166" fontId="5" fillId="5" borderId="3" xfId="4" applyNumberFormat="1" applyFont="1" applyFill="1" applyBorder="1" applyAlignment="1">
      <alignment horizontal="center" vertical="center" wrapText="1"/>
    </xf>
    <xf numFmtId="0" fontId="3" fillId="5" borderId="4" xfId="4" applyFont="1" applyFill="1" applyBorder="1" applyAlignment="1">
      <alignment horizontal="center" vertical="center" wrapText="1"/>
    </xf>
    <xf numFmtId="14" fontId="5" fillId="5" borderId="4" xfId="4" applyNumberFormat="1" applyFont="1" applyFill="1" applyBorder="1" applyAlignment="1">
      <alignment horizontal="center" vertical="center" wrapText="1"/>
    </xf>
    <xf numFmtId="4" fontId="5" fillId="5" borderId="4" xfId="4" applyNumberFormat="1" applyFont="1" applyFill="1" applyBorder="1" applyAlignment="1">
      <alignment horizontal="justify" vertical="center" wrapText="1"/>
    </xf>
    <xf numFmtId="1" fontId="5" fillId="5" borderId="4" xfId="4" applyNumberFormat="1" applyFont="1" applyFill="1" applyBorder="1" applyAlignment="1">
      <alignment horizontal="center" vertical="center" wrapText="1"/>
    </xf>
    <xf numFmtId="4" fontId="11" fillId="5" borderId="4" xfId="4" applyNumberFormat="1" applyFont="1" applyFill="1" applyBorder="1" applyAlignment="1">
      <alignment horizontal="right" vertical="center" wrapText="1"/>
    </xf>
    <xf numFmtId="4" fontId="12" fillId="5" borderId="10" xfId="0" applyNumberFormat="1" applyFont="1" applyFill="1" applyBorder="1" applyAlignment="1">
      <alignment horizontal="right" vertical="center"/>
    </xf>
    <xf numFmtId="4" fontId="5" fillId="5" borderId="4" xfId="4" applyNumberFormat="1" applyFont="1" applyFill="1" applyBorder="1" applyAlignment="1">
      <alignment horizontal="right" vertical="center" wrapText="1"/>
    </xf>
    <xf numFmtId="166" fontId="5" fillId="5" borderId="4" xfId="4" applyNumberFormat="1" applyFont="1" applyFill="1" applyBorder="1" applyAlignment="1">
      <alignment horizontal="center" vertical="center" wrapText="1"/>
    </xf>
    <xf numFmtId="4" fontId="5" fillId="5" borderId="4" xfId="1" applyNumberFormat="1" applyFont="1" applyFill="1" applyBorder="1" applyAlignment="1">
      <alignment horizontal="right" vertical="center" wrapText="1"/>
    </xf>
    <xf numFmtId="4" fontId="5" fillId="5" borderId="4" xfId="1" applyNumberFormat="1" applyFont="1" applyFill="1" applyBorder="1" applyAlignment="1">
      <alignment horizontal="justify" vertical="center" wrapText="1"/>
    </xf>
    <xf numFmtId="0" fontId="3" fillId="5" borderId="6" xfId="4" applyFont="1" applyFill="1" applyBorder="1" applyAlignment="1">
      <alignment horizontal="center" vertical="center" wrapText="1"/>
    </xf>
    <xf numFmtId="14" fontId="5" fillId="5" borderId="6" xfId="4" applyNumberFormat="1" applyFont="1" applyFill="1" applyBorder="1" applyAlignment="1">
      <alignment horizontal="center" vertical="center" wrapText="1"/>
    </xf>
    <xf numFmtId="3" fontId="5" fillId="5" borderId="4" xfId="4" applyNumberFormat="1" applyFont="1" applyFill="1" applyBorder="1" applyAlignment="1">
      <alignment horizontal="center" vertical="center" wrapText="1"/>
    </xf>
    <xf numFmtId="0" fontId="5" fillId="7" borderId="0" xfId="4" applyFont="1" applyFill="1" applyAlignment="1">
      <alignment horizontal="justify" vertical="center" wrapText="1"/>
    </xf>
    <xf numFmtId="4" fontId="5" fillId="7" borderId="4" xfId="4" applyNumberFormat="1" applyFont="1" applyFill="1" applyBorder="1" applyAlignment="1">
      <alignment horizontal="justify" vertical="center" wrapText="1"/>
    </xf>
    <xf numFmtId="49" fontId="3" fillId="7" borderId="4" xfId="6" applyNumberFormat="1" applyFont="1" applyFill="1" applyBorder="1" applyAlignment="1">
      <alignment horizontal="center" vertical="center" wrapText="1"/>
    </xf>
    <xf numFmtId="14" fontId="5" fillId="7" borderId="4" xfId="4" applyNumberFormat="1" applyFont="1" applyFill="1" applyBorder="1" applyAlignment="1">
      <alignment horizontal="center" vertical="center" wrapText="1"/>
    </xf>
    <xf numFmtId="4" fontId="5" fillId="7" borderId="4" xfId="1" applyNumberFormat="1" applyFont="1" applyFill="1" applyBorder="1" applyAlignment="1">
      <alignment horizontal="right" vertical="center" wrapText="1"/>
    </xf>
    <xf numFmtId="4" fontId="5" fillId="7" borderId="4" xfId="4" applyNumberFormat="1" applyFont="1" applyFill="1" applyBorder="1" applyAlignment="1">
      <alignment horizontal="right" vertical="center" wrapText="1"/>
    </xf>
    <xf numFmtId="4" fontId="5" fillId="7" borderId="4" xfId="5" applyNumberFormat="1" applyFont="1" applyFill="1" applyBorder="1" applyAlignment="1" applyProtection="1">
      <alignment horizontal="right" vertical="center" wrapText="1"/>
    </xf>
    <xf numFmtId="4" fontId="6" fillId="7" borderId="0" xfId="0" applyNumberFormat="1" applyFont="1" applyFill="1" applyAlignment="1">
      <alignment horizontal="right" vertical="center"/>
    </xf>
    <xf numFmtId="165" fontId="5" fillId="7" borderId="4" xfId="4" applyNumberFormat="1" applyFont="1" applyFill="1" applyBorder="1" applyAlignment="1">
      <alignment horizontal="justify" vertical="center" wrapText="1"/>
    </xf>
    <xf numFmtId="166" fontId="5" fillId="7" borderId="4" xfId="5" applyNumberFormat="1" applyFont="1" applyFill="1" applyBorder="1" applyAlignment="1" applyProtection="1">
      <alignment horizontal="center" vertical="center" wrapText="1"/>
    </xf>
    <xf numFmtId="0" fontId="6" fillId="7" borderId="0" xfId="0" applyFont="1" applyFill="1" applyAlignment="1">
      <alignment horizontal="center" vertical="center" wrapText="1"/>
    </xf>
    <xf numFmtId="14" fontId="5" fillId="7" borderId="3" xfId="4" applyNumberFormat="1" applyFont="1" applyFill="1" applyBorder="1" applyAlignment="1">
      <alignment horizontal="center" wrapText="1"/>
    </xf>
    <xf numFmtId="166" fontId="5" fillId="7" borderId="4" xfId="4" applyNumberFormat="1" applyFont="1" applyFill="1" applyBorder="1" applyAlignment="1">
      <alignment horizontal="center" vertical="center" wrapText="1"/>
    </xf>
    <xf numFmtId="0" fontId="5" fillId="7" borderId="4" xfId="4" applyFont="1" applyFill="1" applyBorder="1" applyAlignment="1">
      <alignment horizontal="center" vertical="center" wrapText="1"/>
    </xf>
    <xf numFmtId="14" fontId="5" fillId="7" borderId="6" xfId="4" applyNumberFormat="1" applyFont="1" applyFill="1" applyBorder="1" applyAlignment="1">
      <alignment horizontal="center" vertical="top" wrapText="1"/>
    </xf>
    <xf numFmtId="0" fontId="13" fillId="7" borderId="4" xfId="4" applyFont="1" applyFill="1" applyBorder="1" applyAlignment="1">
      <alignment horizontal="center" vertical="center" wrapText="1"/>
    </xf>
    <xf numFmtId="166" fontId="5" fillId="7" borderId="3" xfId="4" applyNumberFormat="1" applyFont="1" applyFill="1" applyBorder="1" applyAlignment="1">
      <alignment horizontal="center" vertical="center" wrapText="1"/>
    </xf>
    <xf numFmtId="0" fontId="13" fillId="7" borderId="3" xfId="4" applyFont="1" applyFill="1" applyBorder="1" applyAlignment="1">
      <alignment horizontal="center" vertical="center" wrapText="1"/>
    </xf>
    <xf numFmtId="14" fontId="5" fillId="7" borderId="7" xfId="4" applyNumberFormat="1" applyFont="1" applyFill="1" applyBorder="1" applyAlignment="1">
      <alignment horizontal="center" vertical="center" wrapText="1"/>
    </xf>
    <xf numFmtId="4" fontId="11" fillId="7" borderId="7" xfId="4" applyNumberFormat="1" applyFont="1" applyFill="1" applyBorder="1" applyAlignment="1">
      <alignment horizontal="right" vertical="center" wrapText="1"/>
    </xf>
    <xf numFmtId="4" fontId="5" fillId="7" borderId="7" xfId="4" applyNumberFormat="1" applyFont="1" applyFill="1" applyBorder="1" applyAlignment="1">
      <alignment horizontal="right" vertical="center" wrapText="1"/>
    </xf>
    <xf numFmtId="4" fontId="11" fillId="7" borderId="4" xfId="4" applyNumberFormat="1" applyFont="1" applyFill="1" applyBorder="1" applyAlignment="1">
      <alignment horizontal="right" vertical="center" wrapText="1"/>
    </xf>
    <xf numFmtId="14" fontId="5" fillId="7" borderId="3" xfId="4" applyNumberFormat="1" applyFont="1" applyFill="1" applyBorder="1" applyAlignment="1">
      <alignment horizontal="center" vertical="center" wrapText="1"/>
    </xf>
    <xf numFmtId="0" fontId="3" fillId="7" borderId="4" xfId="4" applyFont="1" applyFill="1" applyBorder="1" applyAlignment="1">
      <alignment horizontal="center" vertical="center" wrapText="1"/>
    </xf>
    <xf numFmtId="166" fontId="5" fillId="7" borderId="6" xfId="4" applyNumberFormat="1" applyFont="1" applyFill="1" applyBorder="1" applyAlignment="1">
      <alignment horizontal="center" vertical="center" wrapText="1"/>
    </xf>
    <xf numFmtId="0" fontId="3" fillId="7" borderId="6" xfId="4" applyFont="1" applyFill="1" applyBorder="1" applyAlignment="1">
      <alignment horizontal="center" vertical="center" wrapText="1"/>
    </xf>
    <xf numFmtId="14" fontId="5" fillId="7" borderId="6" xfId="4" applyNumberFormat="1" applyFont="1" applyFill="1" applyBorder="1" applyAlignment="1">
      <alignment horizontal="center" vertical="center" wrapText="1"/>
    </xf>
    <xf numFmtId="0" fontId="5" fillId="7" borderId="4" xfId="0" applyFont="1" applyFill="1" applyBorder="1" applyAlignment="1">
      <alignment horizontal="justify" vertical="center" wrapText="1" readingOrder="1"/>
    </xf>
    <xf numFmtId="1" fontId="5" fillId="7" borderId="4" xfId="4" applyNumberFormat="1" applyFont="1" applyFill="1" applyBorder="1" applyAlignment="1">
      <alignment horizontal="center" vertical="center" wrapText="1"/>
    </xf>
    <xf numFmtId="3" fontId="5" fillId="7" borderId="4" xfId="4" applyNumberFormat="1" applyFont="1" applyFill="1" applyBorder="1" applyAlignment="1">
      <alignment horizontal="center" vertical="center" wrapText="1"/>
    </xf>
    <xf numFmtId="0" fontId="5" fillId="7" borderId="4" xfId="0" applyFont="1" applyFill="1" applyBorder="1" applyAlignment="1">
      <alignment horizontal="justify" vertical="center" wrapText="1"/>
    </xf>
    <xf numFmtId="14" fontId="5" fillId="7" borderId="4" xfId="2" applyNumberFormat="1" applyFont="1" applyFill="1" applyBorder="1" applyAlignment="1">
      <alignment horizontal="center" vertical="center" wrapText="1"/>
    </xf>
    <xf numFmtId="168" fontId="5" fillId="7" borderId="4" xfId="4" applyNumberFormat="1" applyFont="1" applyFill="1" applyBorder="1" applyAlignment="1">
      <alignment horizontal="justify" vertical="center" wrapText="1"/>
    </xf>
    <xf numFmtId="0" fontId="5" fillId="8" borderId="4" xfId="4" applyFont="1" applyFill="1" applyBorder="1" applyAlignment="1">
      <alignment horizontal="center" vertical="center" wrapText="1"/>
    </xf>
    <xf numFmtId="0" fontId="13" fillId="8" borderId="3" xfId="4" applyFont="1" applyFill="1" applyBorder="1" applyAlignment="1">
      <alignment horizontal="center" vertical="center" wrapText="1"/>
    </xf>
    <xf numFmtId="14" fontId="5" fillId="8" borderId="3" xfId="4" applyNumberFormat="1" applyFont="1" applyFill="1" applyBorder="1" applyAlignment="1">
      <alignment horizontal="center" vertical="center" wrapText="1"/>
    </xf>
    <xf numFmtId="4" fontId="11" fillId="8" borderId="3" xfId="4" applyNumberFormat="1" applyFont="1" applyFill="1" applyBorder="1" applyAlignment="1">
      <alignment horizontal="right" vertical="center" wrapText="1"/>
    </xf>
    <xf numFmtId="4" fontId="5" fillId="8" borderId="3" xfId="1" applyNumberFormat="1" applyFont="1" applyFill="1" applyBorder="1" applyAlignment="1">
      <alignment horizontal="right" vertical="center" wrapText="1"/>
    </xf>
    <xf numFmtId="0" fontId="3" fillId="8" borderId="4" xfId="4" applyFont="1" applyFill="1" applyBorder="1" applyAlignment="1">
      <alignment horizontal="center" vertical="center" wrapText="1"/>
    </xf>
    <xf numFmtId="14" fontId="5" fillId="8" borderId="4" xfId="4" applyNumberFormat="1" applyFont="1" applyFill="1" applyBorder="1" applyAlignment="1">
      <alignment horizontal="center" vertical="center" wrapText="1"/>
    </xf>
    <xf numFmtId="4" fontId="11" fillId="8" borderId="4" xfId="4" applyNumberFormat="1" applyFont="1" applyFill="1" applyBorder="1" applyAlignment="1">
      <alignment horizontal="right" vertical="center" wrapText="1"/>
    </xf>
    <xf numFmtId="4" fontId="5" fillId="8" borderId="4" xfId="4" applyNumberFormat="1" applyFont="1" applyFill="1" applyBorder="1" applyAlignment="1">
      <alignment horizontal="right" vertical="center" wrapText="1"/>
    </xf>
    <xf numFmtId="0" fontId="3" fillId="8" borderId="6" xfId="4" applyFont="1" applyFill="1" applyBorder="1" applyAlignment="1">
      <alignment horizontal="center" vertical="center" wrapText="1"/>
    </xf>
    <xf numFmtId="14" fontId="5" fillId="8" borderId="6" xfId="4" applyNumberFormat="1" applyFont="1" applyFill="1" applyBorder="1" applyAlignment="1">
      <alignment horizontal="center" vertical="center" wrapText="1"/>
    </xf>
    <xf numFmtId="4" fontId="5" fillId="8" borderId="4" xfId="1" applyNumberFormat="1" applyFont="1" applyFill="1" applyBorder="1" applyAlignment="1">
      <alignment horizontal="justify" vertical="center" wrapText="1"/>
    </xf>
    <xf numFmtId="166" fontId="5" fillId="8" borderId="4" xfId="4" applyNumberFormat="1" applyFont="1" applyFill="1" applyBorder="1" applyAlignment="1">
      <alignment horizontal="center" vertical="center" wrapText="1"/>
    </xf>
    <xf numFmtId="4" fontId="5" fillId="8" borderId="4" xfId="4" applyNumberFormat="1" applyFont="1" applyFill="1" applyBorder="1" applyAlignment="1">
      <alignment horizontal="justify" vertical="center" wrapText="1"/>
    </xf>
    <xf numFmtId="1" fontId="5" fillId="8" borderId="4" xfId="4" applyNumberFormat="1" applyFont="1" applyFill="1" applyBorder="1" applyAlignment="1">
      <alignment horizontal="center" vertical="center" wrapText="1"/>
    </xf>
    <xf numFmtId="166" fontId="5" fillId="8" borderId="4" xfId="4" applyNumberFormat="1" applyFont="1" applyFill="1" applyBorder="1" applyAlignment="1">
      <alignment horizontal="justify" vertical="center" wrapText="1"/>
    </xf>
    <xf numFmtId="0" fontId="5" fillId="8" borderId="4" xfId="0" applyFont="1" applyFill="1" applyBorder="1" applyAlignment="1">
      <alignment horizontal="justify" vertical="center" wrapText="1"/>
    </xf>
    <xf numFmtId="14" fontId="5" fillId="8" borderId="4" xfId="2" applyNumberFormat="1" applyFont="1" applyFill="1" applyBorder="1" applyAlignment="1">
      <alignment horizontal="center" vertical="center" wrapText="1"/>
    </xf>
    <xf numFmtId="4" fontId="3" fillId="8" borderId="4" xfId="4" applyNumberFormat="1" applyFont="1" applyFill="1" applyBorder="1" applyAlignment="1">
      <alignment horizontal="right" vertical="center" wrapText="1"/>
    </xf>
    <xf numFmtId="168" fontId="5" fillId="8" borderId="4" xfId="4" applyNumberFormat="1" applyFont="1" applyFill="1" applyBorder="1" applyAlignment="1">
      <alignment horizontal="justify" vertical="center" wrapText="1"/>
    </xf>
    <xf numFmtId="49" fontId="5" fillId="8" borderId="4" xfId="4" quotePrefix="1" applyNumberFormat="1" applyFont="1" applyFill="1" applyBorder="1" applyAlignment="1">
      <alignment horizontal="center" vertical="center" wrapText="1"/>
    </xf>
    <xf numFmtId="49" fontId="5" fillId="8" borderId="4" xfId="4" applyNumberFormat="1" applyFont="1" applyFill="1" applyBorder="1" applyAlignment="1">
      <alignment horizontal="center" vertical="center" wrapText="1"/>
    </xf>
    <xf numFmtId="4" fontId="5" fillId="8" borderId="4" xfId="4" applyNumberFormat="1" applyFont="1" applyFill="1" applyBorder="1" applyAlignment="1">
      <alignment horizontal="right" wrapText="1"/>
    </xf>
    <xf numFmtId="0" fontId="3" fillId="4" borderId="4" xfId="4" applyFont="1" applyFill="1" applyBorder="1" applyAlignment="1">
      <alignment horizontal="justify" vertical="center" wrapText="1"/>
    </xf>
    <xf numFmtId="0" fontId="3" fillId="5" borderId="4" xfId="4" applyFont="1" applyFill="1" applyBorder="1" applyAlignment="1">
      <alignment horizontal="justify" vertical="center" wrapText="1"/>
    </xf>
    <xf numFmtId="0" fontId="3" fillId="6" borderId="4" xfId="4" applyFont="1" applyFill="1" applyBorder="1" applyAlignment="1">
      <alignment horizontal="justify" vertical="center" wrapText="1"/>
    </xf>
    <xf numFmtId="0" fontId="3" fillId="7" borderId="4" xfId="4" applyFont="1" applyFill="1" applyBorder="1" applyAlignment="1">
      <alignment horizontal="justify" vertical="center" wrapText="1"/>
    </xf>
    <xf numFmtId="0" fontId="3" fillId="8" borderId="4" xfId="4" applyFont="1" applyFill="1" applyBorder="1" applyAlignment="1">
      <alignment horizontal="justify" vertical="center" wrapText="1"/>
    </xf>
    <xf numFmtId="0" fontId="5" fillId="8" borderId="4" xfId="4" applyFont="1" applyFill="1" applyBorder="1" applyAlignment="1">
      <alignment horizontal="justify" vertical="center" wrapText="1"/>
    </xf>
    <xf numFmtId="0" fontId="3" fillId="0" borderId="0" xfId="4" applyFont="1" applyAlignment="1">
      <alignment horizontal="justify" vertical="center" wrapText="1"/>
    </xf>
    <xf numFmtId="0" fontId="7" fillId="0" borderId="0" xfId="0" applyFont="1" applyAlignment="1">
      <alignment horizontal="justify" vertical="center" wrapText="1"/>
    </xf>
    <xf numFmtId="0" fontId="3" fillId="0" borderId="0" xfId="4" applyFont="1" applyAlignment="1">
      <alignment horizontal="center" wrapText="1"/>
    </xf>
    <xf numFmtId="0" fontId="3" fillId="0" borderId="0" xfId="4" applyFont="1" applyAlignment="1">
      <alignment horizontal="center" vertical="center" wrapText="1"/>
    </xf>
    <xf numFmtId="4" fontId="3" fillId="2" borderId="4" xfId="5" applyNumberFormat="1" applyFont="1" applyFill="1" applyBorder="1" applyAlignment="1">
      <alignment horizontal="center" vertical="center" wrapText="1"/>
      <protection locked="0"/>
    </xf>
    <xf numFmtId="0" fontId="3" fillId="2" borderId="4" xfId="0" applyFont="1" applyFill="1" applyBorder="1" applyAlignment="1">
      <alignment horizontal="center" vertical="center" wrapText="1"/>
    </xf>
    <xf numFmtId="4" fontId="3" fillId="2" borderId="4" xfId="0" applyNumberFormat="1" applyFont="1" applyFill="1" applyBorder="1" applyAlignment="1">
      <alignment horizontal="center" vertical="center" wrapText="1"/>
    </xf>
    <xf numFmtId="0" fontId="3" fillId="0" borderId="0" xfId="4" applyFont="1" applyAlignment="1" applyProtection="1">
      <alignment horizontal="center" vertical="center" wrapText="1"/>
      <protection locked="0"/>
    </xf>
    <xf numFmtId="4" fontId="5" fillId="0" borderId="0" xfId="4" applyNumberFormat="1" applyFont="1" applyAlignment="1">
      <alignment horizontal="justify" vertical="center" wrapText="1"/>
    </xf>
    <xf numFmtId="0" fontId="5" fillId="5" borderId="3" xfId="4" applyFont="1" applyFill="1" applyBorder="1" applyAlignment="1">
      <alignment horizontal="center" vertical="center" wrapText="1"/>
    </xf>
    <xf numFmtId="0" fontId="5" fillId="7" borderId="3" xfId="4" applyFont="1" applyFill="1" applyBorder="1" applyAlignment="1">
      <alignment horizontal="center" vertical="center" wrapText="1"/>
    </xf>
    <xf numFmtId="0" fontId="5" fillId="7" borderId="6" xfId="4" applyFont="1" applyFill="1" applyBorder="1" applyAlignment="1">
      <alignment horizontal="center" vertical="center" wrapText="1"/>
    </xf>
    <xf numFmtId="0" fontId="5" fillId="8" borderId="3" xfId="4" applyFont="1" applyFill="1" applyBorder="1" applyAlignment="1">
      <alignment horizontal="center" vertical="center" wrapText="1"/>
    </xf>
    <xf numFmtId="0" fontId="5" fillId="8" borderId="6" xfId="4" applyFont="1" applyFill="1" applyBorder="1" applyAlignment="1">
      <alignment horizontal="center" vertical="center" wrapText="1"/>
    </xf>
    <xf numFmtId="4" fontId="9" fillId="4" borderId="3" xfId="4" applyNumberFormat="1" applyFont="1" applyFill="1" applyBorder="1" applyAlignment="1">
      <alignment horizontal="justify" vertical="center" wrapText="1"/>
    </xf>
    <xf numFmtId="4" fontId="11" fillId="5" borderId="4" xfId="4" applyNumberFormat="1" applyFont="1" applyFill="1" applyBorder="1" applyAlignment="1">
      <alignment horizontal="justify" vertical="center" wrapText="1"/>
    </xf>
    <xf numFmtId="0" fontId="3" fillId="3" borderId="4" xfId="4" applyFont="1" applyFill="1" applyBorder="1" applyAlignment="1">
      <alignment horizontal="justify" vertical="center" wrapText="1"/>
    </xf>
    <xf numFmtId="4" fontId="3" fillId="0" borderId="0" xfId="4" applyNumberFormat="1" applyFont="1" applyAlignment="1">
      <alignment horizontal="right" vertical="center" wrapText="1"/>
    </xf>
    <xf numFmtId="4" fontId="5" fillId="0" borderId="0" xfId="4" applyNumberFormat="1" applyFont="1" applyAlignment="1">
      <alignment horizontal="right" vertical="center" wrapText="1"/>
    </xf>
    <xf numFmtId="4" fontId="5" fillId="8" borderId="4" xfId="1" applyNumberFormat="1" applyFont="1" applyFill="1" applyBorder="1" applyAlignment="1">
      <alignment horizontal="right" vertical="center" wrapText="1"/>
    </xf>
    <xf numFmtId="4" fontId="5" fillId="8" borderId="3" xfId="4" applyNumberFormat="1" applyFont="1" applyFill="1" applyBorder="1" applyAlignment="1">
      <alignment horizontal="right" vertical="center" wrapText="1"/>
    </xf>
    <xf numFmtId="4" fontId="5" fillId="8" borderId="6" xfId="4" applyNumberFormat="1" applyFont="1" applyFill="1" applyBorder="1" applyAlignment="1">
      <alignment horizontal="right" vertical="center" wrapText="1"/>
    </xf>
    <xf numFmtId="4" fontId="5" fillId="8" borderId="3" xfId="4" applyNumberFormat="1" applyFont="1" applyFill="1" applyBorder="1" applyAlignment="1">
      <alignment horizontal="justify" vertical="center" wrapText="1"/>
    </xf>
    <xf numFmtId="4" fontId="5" fillId="8" borderId="6" xfId="4" applyNumberFormat="1" applyFont="1" applyFill="1" applyBorder="1" applyAlignment="1">
      <alignment horizontal="justify" vertical="center" wrapText="1"/>
    </xf>
    <xf numFmtId="168" fontId="5" fillId="8" borderId="6" xfId="4" applyNumberFormat="1" applyFont="1" applyFill="1" applyBorder="1" applyAlignment="1">
      <alignment horizontal="justify" vertical="center" wrapText="1"/>
    </xf>
    <xf numFmtId="166" fontId="5" fillId="8" borderId="3" xfId="4" applyNumberFormat="1" applyFont="1" applyFill="1" applyBorder="1" applyAlignment="1">
      <alignment horizontal="center" vertical="center" wrapText="1"/>
    </xf>
    <xf numFmtId="166" fontId="5" fillId="8" borderId="6" xfId="4" applyNumberFormat="1" applyFont="1" applyFill="1" applyBorder="1" applyAlignment="1">
      <alignment horizontal="center" vertical="center" wrapText="1"/>
    </xf>
    <xf numFmtId="1" fontId="5" fillId="8" borderId="3" xfId="4" applyNumberFormat="1" applyFont="1" applyFill="1" applyBorder="1" applyAlignment="1">
      <alignment horizontal="center" vertical="center" wrapText="1"/>
    </xf>
    <xf numFmtId="1" fontId="5" fillId="8" borderId="6" xfId="4" applyNumberFormat="1" applyFont="1" applyFill="1" applyBorder="1" applyAlignment="1">
      <alignment horizontal="center" vertical="center" wrapText="1"/>
    </xf>
    <xf numFmtId="49" fontId="3" fillId="3" borderId="3" xfId="6" applyNumberFormat="1" applyFont="1" applyFill="1" applyBorder="1" applyAlignment="1" applyProtection="1">
      <alignment horizontal="center" vertical="center" wrapText="1"/>
    </xf>
    <xf numFmtId="14" fontId="5" fillId="3" borderId="3" xfId="5" applyNumberFormat="1" applyFont="1" applyFill="1" applyBorder="1" applyAlignment="1" applyProtection="1">
      <alignment horizontal="center" vertical="center" wrapText="1"/>
    </xf>
    <xf numFmtId="0" fontId="5" fillId="3" borderId="4" xfId="4" applyFont="1" applyFill="1" applyBorder="1" applyAlignment="1">
      <alignment horizontal="justify" vertical="center" wrapText="1"/>
    </xf>
    <xf numFmtId="4" fontId="5" fillId="3" borderId="3" xfId="4" applyNumberFormat="1" applyFont="1" applyFill="1" applyBorder="1" applyAlignment="1">
      <alignment horizontal="justify" vertical="center" wrapText="1"/>
    </xf>
    <xf numFmtId="0" fontId="5" fillId="8" borderId="6" xfId="0" applyFont="1" applyFill="1" applyBorder="1" applyAlignment="1">
      <alignment horizontal="justify" vertical="center" wrapText="1"/>
    </xf>
    <xf numFmtId="0" fontId="5" fillId="8" borderId="6" xfId="4" applyFont="1" applyFill="1" applyBorder="1" applyAlignment="1">
      <alignment horizontal="justify" vertical="center" wrapText="1"/>
    </xf>
    <xf numFmtId="0" fontId="5" fillId="8" borderId="7" xfId="4" applyFont="1" applyFill="1" applyBorder="1" applyAlignment="1">
      <alignment horizontal="justify" vertical="center" wrapText="1"/>
    </xf>
    <xf numFmtId="0" fontId="5" fillId="7" borderId="7" xfId="4" applyFont="1" applyFill="1" applyBorder="1" applyAlignment="1">
      <alignment horizontal="justify" vertical="center" wrapText="1"/>
    </xf>
    <xf numFmtId="0" fontId="5" fillId="7" borderId="6" xfId="4" applyFont="1" applyFill="1" applyBorder="1" applyAlignment="1">
      <alignment horizontal="justify" vertical="center" wrapText="1"/>
    </xf>
    <xf numFmtId="4" fontId="5" fillId="3" borderId="3" xfId="5" applyNumberFormat="1" applyFont="1" applyFill="1" applyBorder="1" applyAlignment="1" applyProtection="1">
      <alignment horizontal="right" vertical="center" wrapText="1"/>
    </xf>
    <xf numFmtId="165" fontId="5" fillId="3" borderId="3" xfId="4" applyNumberFormat="1" applyFont="1" applyFill="1" applyBorder="1" applyAlignment="1">
      <alignment horizontal="justify" vertical="center" wrapText="1"/>
    </xf>
    <xf numFmtId="4" fontId="5" fillId="3" borderId="3" xfId="4" applyNumberFormat="1" applyFont="1" applyFill="1" applyBorder="1" applyAlignment="1">
      <alignment horizontal="right" vertical="center" wrapText="1"/>
    </xf>
    <xf numFmtId="4" fontId="5" fillId="4" borderId="3" xfId="5" applyNumberFormat="1" applyFont="1" applyFill="1" applyBorder="1" applyAlignment="1" applyProtection="1">
      <alignment horizontal="right" vertical="center" wrapText="1"/>
    </xf>
    <xf numFmtId="165" fontId="5" fillId="4" borderId="3" xfId="4" applyNumberFormat="1" applyFont="1" applyFill="1" applyBorder="1" applyAlignment="1">
      <alignment horizontal="justify" vertical="center" wrapText="1"/>
    </xf>
    <xf numFmtId="14" fontId="5" fillId="4" borderId="3" xfId="5" applyNumberFormat="1" applyFont="1" applyFill="1" applyBorder="1" applyAlignment="1" applyProtection="1">
      <alignment horizontal="center" vertical="center" wrapText="1"/>
    </xf>
    <xf numFmtId="4" fontId="5" fillId="4" borderId="3" xfId="4" applyNumberFormat="1" applyFont="1" applyFill="1" applyBorder="1" applyAlignment="1">
      <alignment horizontal="justify" vertical="center" wrapText="1"/>
    </xf>
    <xf numFmtId="0" fontId="5" fillId="4" borderId="4" xfId="4" applyFont="1" applyFill="1" applyBorder="1" applyAlignment="1">
      <alignment horizontal="justify" vertical="center" wrapText="1"/>
    </xf>
    <xf numFmtId="0" fontId="5" fillId="5" borderId="4" xfId="4" applyFont="1" applyFill="1" applyBorder="1" applyAlignment="1">
      <alignment horizontal="justify" vertical="center" wrapText="1"/>
    </xf>
    <xf numFmtId="4" fontId="5" fillId="5" borderId="3" xfId="4" applyNumberFormat="1" applyFont="1" applyFill="1" applyBorder="1" applyAlignment="1">
      <alignment horizontal="justify" vertical="center" wrapText="1"/>
    </xf>
    <xf numFmtId="0" fontId="5" fillId="5" borderId="6" xfId="0" applyFont="1" applyFill="1" applyBorder="1" applyAlignment="1">
      <alignment horizontal="justify" vertical="center" wrapText="1"/>
    </xf>
    <xf numFmtId="4" fontId="5" fillId="5" borderId="3" xfId="1" applyNumberFormat="1" applyFont="1" applyFill="1" applyBorder="1" applyAlignment="1">
      <alignment horizontal="right" vertical="center" wrapText="1"/>
    </xf>
    <xf numFmtId="4" fontId="5" fillId="7" borderId="3" xfId="1" applyNumberFormat="1" applyFont="1" applyFill="1" applyBorder="1" applyAlignment="1">
      <alignment horizontal="right" vertical="center" wrapText="1"/>
    </xf>
    <xf numFmtId="4" fontId="5" fillId="7" borderId="6" xfId="1" applyNumberFormat="1" applyFont="1" applyFill="1" applyBorder="1" applyAlignment="1">
      <alignment horizontal="right" vertical="center" wrapText="1"/>
    </xf>
    <xf numFmtId="0" fontId="5" fillId="7" borderId="4" xfId="4" applyFont="1" applyFill="1" applyBorder="1" applyAlignment="1">
      <alignment horizontal="justify" vertical="center" wrapText="1"/>
    </xf>
    <xf numFmtId="4" fontId="5" fillId="7" borderId="3" xfId="4" applyNumberFormat="1" applyFont="1" applyFill="1" applyBorder="1" applyAlignment="1">
      <alignment horizontal="justify" vertical="center" wrapText="1"/>
    </xf>
    <xf numFmtId="1" fontId="5" fillId="7" borderId="3" xfId="4" applyNumberFormat="1" applyFont="1" applyFill="1" applyBorder="1" applyAlignment="1">
      <alignment horizontal="center" vertical="center" wrapText="1"/>
    </xf>
    <xf numFmtId="1" fontId="5" fillId="7" borderId="6" xfId="4" applyNumberFormat="1" applyFont="1" applyFill="1" applyBorder="1" applyAlignment="1">
      <alignment horizontal="center" vertical="center" wrapText="1"/>
    </xf>
    <xf numFmtId="4" fontId="11" fillId="7" borderId="3" xfId="4" applyNumberFormat="1" applyFont="1" applyFill="1" applyBorder="1" applyAlignment="1">
      <alignment horizontal="right" vertical="center" wrapText="1"/>
    </xf>
    <xf numFmtId="4" fontId="5" fillId="5" borderId="3" xfId="4" applyNumberFormat="1" applyFont="1" applyFill="1" applyBorder="1" applyAlignment="1">
      <alignment horizontal="right" vertical="center" wrapText="1"/>
    </xf>
    <xf numFmtId="0" fontId="5" fillId="0" borderId="0" xfId="4" applyFont="1" applyAlignment="1">
      <alignment horizontal="justify" vertical="center" wrapText="1"/>
    </xf>
    <xf numFmtId="0" fontId="3" fillId="7" borderId="3" xfId="4" applyFont="1" applyFill="1" applyBorder="1" applyAlignment="1">
      <alignment horizontal="center" vertical="center" wrapText="1"/>
    </xf>
    <xf numFmtId="0" fontId="5" fillId="0" borderId="4" xfId="4" applyFont="1" applyBorder="1" applyAlignment="1">
      <alignment horizontal="center" vertical="center" wrapText="1"/>
    </xf>
    <xf numFmtId="0" fontId="5" fillId="4" borderId="0" xfId="4" applyFont="1" applyFill="1" applyAlignment="1">
      <alignment horizontal="justify" vertical="center" wrapText="1"/>
    </xf>
    <xf numFmtId="4" fontId="5" fillId="8" borderId="3" xfId="4" applyNumberFormat="1" applyFont="1" applyFill="1" applyBorder="1" applyAlignment="1">
      <alignment horizontal="justify" vertical="center" wrapText="1"/>
    </xf>
    <xf numFmtId="4" fontId="5" fillId="8" borderId="6" xfId="4" applyNumberFormat="1" applyFont="1" applyFill="1" applyBorder="1" applyAlignment="1">
      <alignment horizontal="justify" vertical="center" wrapText="1"/>
    </xf>
    <xf numFmtId="4" fontId="5" fillId="7" borderId="3" xfId="1" applyNumberFormat="1" applyFont="1" applyFill="1" applyBorder="1" applyAlignment="1">
      <alignment horizontal="justify" vertical="center" wrapText="1"/>
    </xf>
    <xf numFmtId="4" fontId="5" fillId="7" borderId="6" xfId="1" applyNumberFormat="1" applyFont="1" applyFill="1" applyBorder="1" applyAlignment="1">
      <alignment horizontal="justify" vertical="center" wrapText="1"/>
    </xf>
    <xf numFmtId="4" fontId="5" fillId="7" borderId="3" xfId="4" applyNumberFormat="1" applyFont="1" applyFill="1" applyBorder="1" applyAlignment="1">
      <alignment horizontal="justify" vertical="center" wrapText="1"/>
    </xf>
    <xf numFmtId="4" fontId="5" fillId="7" borderId="6" xfId="4" applyNumberFormat="1" applyFont="1" applyFill="1" applyBorder="1" applyAlignment="1">
      <alignment horizontal="justify" vertical="center" wrapText="1"/>
    </xf>
    <xf numFmtId="4" fontId="5" fillId="5" borderId="3" xfId="4" applyNumberFormat="1" applyFont="1" applyFill="1" applyBorder="1" applyAlignment="1">
      <alignment horizontal="justify" vertical="center" wrapText="1"/>
    </xf>
    <xf numFmtId="4" fontId="5" fillId="5" borderId="6" xfId="4" applyNumberFormat="1" applyFont="1" applyFill="1" applyBorder="1" applyAlignment="1">
      <alignment horizontal="justify" vertical="center" wrapText="1"/>
    </xf>
    <xf numFmtId="4" fontId="5" fillId="5" borderId="3" xfId="1" applyNumberFormat="1" applyFont="1" applyFill="1" applyBorder="1" applyAlignment="1">
      <alignment horizontal="justify" vertical="center" wrapText="1"/>
    </xf>
    <xf numFmtId="4" fontId="5" fillId="5" borderId="6" xfId="1" applyNumberFormat="1" applyFont="1" applyFill="1" applyBorder="1" applyAlignment="1">
      <alignment horizontal="justify" vertical="center" wrapText="1"/>
    </xf>
    <xf numFmtId="4" fontId="5" fillId="5" borderId="7" xfId="4" applyNumberFormat="1" applyFont="1" applyFill="1" applyBorder="1" applyAlignment="1">
      <alignment horizontal="justify" vertical="center" wrapText="1"/>
    </xf>
    <xf numFmtId="4" fontId="5" fillId="7" borderId="7" xfId="1" applyNumberFormat="1" applyFont="1" applyFill="1" applyBorder="1" applyAlignment="1">
      <alignment horizontal="justify" vertical="center" wrapText="1"/>
    </xf>
    <xf numFmtId="4" fontId="5" fillId="8" borderId="3" xfId="1" applyNumberFormat="1" applyFont="1" applyFill="1" applyBorder="1" applyAlignment="1">
      <alignment horizontal="justify" vertical="center" wrapText="1"/>
    </xf>
    <xf numFmtId="4" fontId="5" fillId="8" borderId="7" xfId="1" applyNumberFormat="1" applyFont="1" applyFill="1" applyBorder="1" applyAlignment="1">
      <alignment horizontal="justify" vertical="center" wrapText="1"/>
    </xf>
    <xf numFmtId="4" fontId="5" fillId="8" borderId="6" xfId="1" applyNumberFormat="1" applyFont="1" applyFill="1" applyBorder="1" applyAlignment="1">
      <alignment horizontal="justify" vertical="center" wrapText="1"/>
    </xf>
    <xf numFmtId="4" fontId="5" fillId="3" borderId="3" xfId="1" applyNumberFormat="1" applyFont="1" applyFill="1" applyBorder="1" applyAlignment="1" applyProtection="1">
      <alignment horizontal="justify" vertical="center" wrapText="1"/>
    </xf>
    <xf numFmtId="4" fontId="5" fillId="4" borderId="3" xfId="1" applyNumberFormat="1" applyFont="1" applyFill="1" applyBorder="1" applyAlignment="1" applyProtection="1">
      <alignment horizontal="justify" vertical="center" wrapText="1"/>
    </xf>
    <xf numFmtId="4" fontId="5" fillId="4" borderId="6" xfId="1" applyNumberFormat="1" applyFont="1" applyFill="1" applyBorder="1" applyAlignment="1" applyProtection="1">
      <alignment horizontal="justify" vertical="center" wrapText="1"/>
    </xf>
    <xf numFmtId="4" fontId="5" fillId="4" borderId="7" xfId="1" applyNumberFormat="1" applyFont="1" applyFill="1" applyBorder="1" applyAlignment="1" applyProtection="1">
      <alignment horizontal="justify" vertical="center" wrapText="1"/>
    </xf>
    <xf numFmtId="4" fontId="5" fillId="7" borderId="6" xfId="4" applyNumberFormat="1" applyFont="1" applyFill="1" applyBorder="1" applyAlignment="1">
      <alignment horizontal="justify" vertical="center" wrapText="1"/>
    </xf>
    <xf numFmtId="0" fontId="5" fillId="7" borderId="6" xfId="4" applyFont="1" applyFill="1" applyBorder="1" applyAlignment="1">
      <alignment horizontal="justify" vertical="center" wrapText="1"/>
    </xf>
    <xf numFmtId="168" fontId="5" fillId="7" borderId="6" xfId="4" applyNumberFormat="1" applyFont="1" applyFill="1" applyBorder="1" applyAlignment="1">
      <alignment horizontal="justify" vertical="center" wrapText="1"/>
    </xf>
    <xf numFmtId="0" fontId="5" fillId="7" borderId="6" xfId="0" applyFont="1" applyFill="1" applyBorder="1" applyAlignment="1">
      <alignment horizontal="justify" vertical="center" wrapText="1"/>
    </xf>
    <xf numFmtId="0" fontId="15" fillId="0" borderId="0" xfId="4" applyFont="1" applyAlignment="1">
      <alignment vertical="center" wrapText="1"/>
    </xf>
    <xf numFmtId="0" fontId="15" fillId="0" borderId="0" xfId="4" applyFont="1" applyAlignment="1">
      <alignment horizontal="justify" vertical="center" wrapText="1"/>
    </xf>
    <xf numFmtId="4" fontId="15" fillId="7" borderId="6" xfId="4" applyNumberFormat="1" applyFont="1" applyFill="1" applyBorder="1" applyAlignment="1">
      <alignment horizontal="right" vertical="center" wrapText="1"/>
    </xf>
    <xf numFmtId="4" fontId="15" fillId="7" borderId="6" xfId="4" applyNumberFormat="1" applyFont="1" applyFill="1" applyBorder="1" applyAlignment="1">
      <alignment horizontal="justify" vertical="center" wrapText="1"/>
    </xf>
    <xf numFmtId="4" fontId="5" fillId="8" borderId="3" xfId="4" applyNumberFormat="1" applyFont="1" applyFill="1" applyBorder="1" applyAlignment="1">
      <alignment horizontal="right" vertical="center" wrapText="1"/>
    </xf>
    <xf numFmtId="4" fontId="5" fillId="8" borderId="6" xfId="4" applyNumberFormat="1" applyFont="1" applyFill="1" applyBorder="1" applyAlignment="1">
      <alignment horizontal="right" vertical="center" wrapText="1"/>
    </xf>
    <xf numFmtId="4" fontId="5" fillId="3" borderId="3" xfId="5" applyNumberFormat="1" applyFont="1" applyFill="1" applyBorder="1" applyAlignment="1" applyProtection="1">
      <alignment horizontal="right" vertical="center" wrapText="1"/>
    </xf>
    <xf numFmtId="4" fontId="5" fillId="3" borderId="7" xfId="5" applyNumberFormat="1" applyFont="1" applyFill="1" applyBorder="1" applyAlignment="1" applyProtection="1">
      <alignment horizontal="right" vertical="center" wrapText="1"/>
    </xf>
    <xf numFmtId="4" fontId="5" fillId="3" borderId="6" xfId="5" applyNumberFormat="1" applyFont="1" applyFill="1" applyBorder="1" applyAlignment="1" applyProtection="1">
      <alignment horizontal="right" vertical="center" wrapText="1"/>
    </xf>
    <xf numFmtId="4" fontId="5" fillId="3" borderId="3" xfId="4" applyNumberFormat="1" applyFont="1" applyFill="1" applyBorder="1" applyAlignment="1">
      <alignment horizontal="right" vertical="center" wrapText="1"/>
    </xf>
    <xf numFmtId="4" fontId="5" fillId="3" borderId="6" xfId="4" applyNumberFormat="1" applyFont="1" applyFill="1" applyBorder="1" applyAlignment="1">
      <alignment horizontal="right" vertical="center" wrapText="1"/>
    </xf>
    <xf numFmtId="4" fontId="5" fillId="4" borderId="3" xfId="4" applyNumberFormat="1" applyFont="1" applyFill="1" applyBorder="1" applyAlignment="1">
      <alignment horizontal="right" vertical="center" wrapText="1"/>
    </xf>
    <xf numFmtId="4" fontId="5" fillId="4" borderId="3" xfId="5" applyNumberFormat="1" applyFont="1" applyFill="1" applyBorder="1" applyAlignment="1" applyProtection="1">
      <alignment horizontal="right" vertical="center" wrapText="1"/>
    </xf>
    <xf numFmtId="4" fontId="5" fillId="4" borderId="6" xfId="5" applyNumberFormat="1" applyFont="1" applyFill="1" applyBorder="1" applyAlignment="1" applyProtection="1">
      <alignment horizontal="right" vertical="center" wrapText="1"/>
    </xf>
    <xf numFmtId="4" fontId="5" fillId="4" borderId="7" xfId="5" applyNumberFormat="1" applyFont="1" applyFill="1" applyBorder="1" applyAlignment="1" applyProtection="1">
      <alignment horizontal="right" vertical="center" wrapText="1"/>
    </xf>
    <xf numFmtId="4" fontId="5" fillId="5" borderId="3" xfId="5" applyNumberFormat="1" applyFont="1" applyFill="1" applyBorder="1" applyAlignment="1" applyProtection="1">
      <alignment horizontal="right" vertical="center" wrapText="1"/>
    </xf>
    <xf numFmtId="4" fontId="5" fillId="5" borderId="6" xfId="5" applyNumberFormat="1" applyFont="1" applyFill="1" applyBorder="1" applyAlignment="1" applyProtection="1">
      <alignment horizontal="right" vertical="center" wrapText="1"/>
    </xf>
    <xf numFmtId="4" fontId="5" fillId="7" borderId="3" xfId="4" applyNumberFormat="1" applyFont="1" applyFill="1" applyBorder="1" applyAlignment="1">
      <alignment horizontal="right" vertical="center" wrapText="1"/>
    </xf>
    <xf numFmtId="4" fontId="5" fillId="7" borderId="6" xfId="4" applyNumberFormat="1" applyFont="1" applyFill="1" applyBorder="1" applyAlignment="1">
      <alignment horizontal="right" vertical="center" wrapText="1"/>
    </xf>
    <xf numFmtId="4" fontId="5" fillId="5" borderId="3" xfId="1" applyNumberFormat="1" applyFont="1" applyFill="1" applyBorder="1" applyAlignment="1">
      <alignment horizontal="right" vertical="center" wrapText="1"/>
    </xf>
    <xf numFmtId="4" fontId="5" fillId="7" borderId="3" xfId="1" applyNumberFormat="1" applyFont="1" applyFill="1" applyBorder="1" applyAlignment="1">
      <alignment horizontal="right" vertical="center" wrapText="1"/>
    </xf>
    <xf numFmtId="4" fontId="5" fillId="5" borderId="3" xfId="4" applyNumberFormat="1" applyFont="1" applyFill="1" applyBorder="1" applyAlignment="1">
      <alignment horizontal="right" vertical="center" wrapText="1"/>
    </xf>
    <xf numFmtId="4" fontId="5" fillId="5" borderId="6" xfId="4" applyNumberFormat="1" applyFont="1" applyFill="1" applyBorder="1" applyAlignment="1">
      <alignment horizontal="right" vertical="center" wrapText="1"/>
    </xf>
    <xf numFmtId="4" fontId="5" fillId="6" borderId="4" xfId="1" applyNumberFormat="1" applyFont="1" applyFill="1" applyBorder="1" applyAlignment="1">
      <alignment horizontal="right" vertical="center" wrapText="1"/>
    </xf>
    <xf numFmtId="4" fontId="3" fillId="7" borderId="4" xfId="4" applyNumberFormat="1" applyFont="1" applyFill="1" applyBorder="1" applyAlignment="1">
      <alignment horizontal="right" vertical="center" wrapText="1"/>
    </xf>
    <xf numFmtId="4" fontId="3" fillId="8" borderId="6" xfId="4" applyNumberFormat="1" applyFont="1" applyFill="1" applyBorder="1" applyAlignment="1">
      <alignment horizontal="right" vertical="center" wrapText="1"/>
    </xf>
    <xf numFmtId="4" fontId="3" fillId="7" borderId="6" xfId="4" applyNumberFormat="1" applyFont="1" applyFill="1" applyBorder="1" applyAlignment="1">
      <alignment horizontal="right" vertical="center" wrapText="1"/>
    </xf>
    <xf numFmtId="4" fontId="5" fillId="4" borderId="6" xfId="1" applyNumberFormat="1" applyFont="1" applyFill="1" applyBorder="1" applyAlignment="1" applyProtection="1">
      <alignment horizontal="justify" vertical="center" wrapText="1"/>
    </xf>
    <xf numFmtId="4" fontId="5" fillId="7" borderId="6" xfId="4" applyNumberFormat="1" applyFont="1" applyFill="1" applyBorder="1" applyAlignment="1">
      <alignment horizontal="justify" vertical="center" wrapText="1"/>
    </xf>
    <xf numFmtId="0" fontId="5" fillId="0" borderId="0" xfId="4" applyFont="1" applyAlignment="1">
      <alignment horizontal="justify" vertical="center" wrapText="1"/>
    </xf>
    <xf numFmtId="4" fontId="5" fillId="3" borderId="3" xfId="1" applyNumberFormat="1" applyFont="1" applyFill="1" applyBorder="1" applyAlignment="1" applyProtection="1">
      <alignment horizontal="justify" vertical="center" wrapText="1"/>
    </xf>
    <xf numFmtId="4" fontId="5" fillId="7" borderId="3" xfId="1" applyNumberFormat="1" applyFont="1" applyFill="1" applyBorder="1" applyAlignment="1">
      <alignment horizontal="justify" vertical="center" wrapText="1"/>
    </xf>
    <xf numFmtId="4" fontId="5" fillId="8" borderId="6" xfId="4" applyNumberFormat="1" applyFont="1" applyFill="1" applyBorder="1" applyAlignment="1">
      <alignment horizontal="justify" vertical="center" wrapText="1"/>
    </xf>
    <xf numFmtId="1" fontId="5" fillId="7" borderId="6" xfId="4" applyNumberFormat="1" applyFont="1" applyFill="1" applyBorder="1" applyAlignment="1">
      <alignment horizontal="center" vertical="center" wrapText="1"/>
    </xf>
    <xf numFmtId="4" fontId="5" fillId="7" borderId="6" xfId="4" applyNumberFormat="1" applyFont="1" applyFill="1" applyBorder="1" applyAlignment="1">
      <alignment horizontal="right" vertical="center" wrapText="1"/>
    </xf>
    <xf numFmtId="4" fontId="15" fillId="8" borderId="4" xfId="4" applyNumberFormat="1" applyFont="1" applyFill="1" applyBorder="1" applyAlignment="1">
      <alignment horizontal="justify" vertical="center" wrapText="1"/>
    </xf>
    <xf numFmtId="4" fontId="5" fillId="7" borderId="3" xfId="1" applyNumberFormat="1" applyFont="1" applyFill="1" applyBorder="1" applyAlignment="1">
      <alignment horizontal="right" vertical="center" wrapText="1"/>
    </xf>
    <xf numFmtId="0" fontId="5" fillId="0" borderId="0" xfId="4" applyFont="1" applyAlignment="1">
      <alignment horizontal="justify" vertical="center" wrapText="1"/>
    </xf>
    <xf numFmtId="4" fontId="5" fillId="7" borderId="7" xfId="1" applyNumberFormat="1" applyFont="1" applyFill="1" applyBorder="1" applyAlignment="1">
      <alignment horizontal="justify" vertical="center" wrapText="1"/>
    </xf>
    <xf numFmtId="0" fontId="5" fillId="7" borderId="6" xfId="4" applyFont="1" applyFill="1" applyBorder="1" applyAlignment="1">
      <alignment horizontal="justify" vertical="center" wrapText="1"/>
    </xf>
    <xf numFmtId="4" fontId="5" fillId="7" borderId="6" xfId="4" applyNumberFormat="1" applyFont="1" applyFill="1" applyBorder="1" applyAlignment="1">
      <alignment horizontal="justify" vertical="center" wrapText="1"/>
    </xf>
    <xf numFmtId="0" fontId="5" fillId="7" borderId="6" xfId="0" applyFont="1" applyFill="1" applyBorder="1" applyAlignment="1">
      <alignment horizontal="justify" vertical="center" wrapText="1"/>
    </xf>
    <xf numFmtId="4" fontId="5" fillId="7" borderId="6" xfId="4" applyNumberFormat="1" applyFont="1" applyFill="1" applyBorder="1" applyAlignment="1">
      <alignment horizontal="right" vertical="center" wrapText="1"/>
    </xf>
    <xf numFmtId="168" fontId="5" fillId="7" borderId="6" xfId="4" applyNumberFormat="1" applyFont="1" applyFill="1" applyBorder="1" applyAlignment="1">
      <alignment horizontal="justify" vertical="center" wrapText="1"/>
    </xf>
    <xf numFmtId="4" fontId="5" fillId="7" borderId="6" xfId="4" applyNumberFormat="1" applyFont="1" applyFill="1" applyBorder="1" applyAlignment="1">
      <alignment horizontal="justify" vertical="center" wrapText="1"/>
    </xf>
    <xf numFmtId="0" fontId="5" fillId="0" borderId="0" xfId="4" applyFont="1" applyAlignment="1">
      <alignment horizontal="justify" vertical="center" wrapText="1"/>
    </xf>
    <xf numFmtId="1" fontId="5" fillId="7" borderId="6" xfId="4" applyNumberFormat="1" applyFont="1" applyFill="1" applyBorder="1" applyAlignment="1">
      <alignment horizontal="center" vertical="center" wrapText="1"/>
    </xf>
    <xf numFmtId="4" fontId="5" fillId="7" borderId="3" xfId="1" applyNumberFormat="1" applyFont="1" applyFill="1" applyBorder="1" applyAlignment="1">
      <alignment horizontal="right" vertical="center" wrapText="1"/>
    </xf>
    <xf numFmtId="4" fontId="5" fillId="8" borderId="3" xfId="4" applyNumberFormat="1" applyFont="1" applyFill="1" applyBorder="1" applyAlignment="1">
      <alignment horizontal="right" vertical="center" wrapText="1"/>
    </xf>
    <xf numFmtId="4" fontId="5" fillId="8" borderId="6" xfId="4" applyNumberFormat="1" applyFont="1" applyFill="1" applyBorder="1" applyAlignment="1">
      <alignment horizontal="right" vertical="center" wrapText="1"/>
    </xf>
    <xf numFmtId="4" fontId="5" fillId="5" borderId="3" xfId="4" applyNumberFormat="1" applyFont="1" applyFill="1" applyBorder="1" applyAlignment="1">
      <alignment horizontal="right" vertical="center" wrapText="1"/>
    </xf>
    <xf numFmtId="4" fontId="5" fillId="5" borderId="6" xfId="4" applyNumberFormat="1" applyFont="1" applyFill="1" applyBorder="1" applyAlignment="1">
      <alignment horizontal="right" vertical="center" wrapText="1"/>
    </xf>
    <xf numFmtId="4" fontId="5" fillId="3" borderId="3" xfId="4" applyNumberFormat="1" applyFont="1" applyFill="1" applyBorder="1" applyAlignment="1">
      <alignment horizontal="right" vertical="center" wrapText="1"/>
    </xf>
    <xf numFmtId="4" fontId="5" fillId="3" borderId="6" xfId="4" applyNumberFormat="1" applyFont="1" applyFill="1" applyBorder="1" applyAlignment="1">
      <alignment horizontal="right" vertical="center" wrapText="1"/>
    </xf>
    <xf numFmtId="4" fontId="5" fillId="7" borderId="3" xfId="4" applyNumberFormat="1" applyFont="1" applyFill="1" applyBorder="1" applyAlignment="1">
      <alignment horizontal="right" vertical="center" wrapText="1"/>
    </xf>
    <xf numFmtId="4" fontId="5" fillId="7" borderId="6" xfId="4" applyNumberFormat="1" applyFont="1" applyFill="1" applyBorder="1" applyAlignment="1">
      <alignment horizontal="right" vertical="center" wrapText="1"/>
    </xf>
    <xf numFmtId="4" fontId="5" fillId="5" borderId="3" xfId="5" applyNumberFormat="1" applyFont="1" applyFill="1" applyBorder="1" applyAlignment="1" applyProtection="1">
      <alignment horizontal="right" vertical="center" wrapText="1"/>
    </xf>
    <xf numFmtId="4" fontId="5" fillId="5" borderId="6" xfId="5" applyNumberFormat="1" applyFont="1" applyFill="1" applyBorder="1" applyAlignment="1" applyProtection="1">
      <alignment horizontal="right" vertical="center" wrapText="1"/>
    </xf>
    <xf numFmtId="4" fontId="5" fillId="5" borderId="3" xfId="1" applyNumberFormat="1" applyFont="1" applyFill="1" applyBorder="1" applyAlignment="1">
      <alignment horizontal="right" vertical="center" wrapText="1"/>
    </xf>
    <xf numFmtId="4" fontId="5" fillId="3" borderId="3" xfId="5" applyNumberFormat="1" applyFont="1" applyFill="1" applyBorder="1" applyAlignment="1" applyProtection="1">
      <alignment horizontal="right" vertical="center" wrapText="1"/>
    </xf>
    <xf numFmtId="4" fontId="5" fillId="3" borderId="7" xfId="5" applyNumberFormat="1" applyFont="1" applyFill="1" applyBorder="1" applyAlignment="1" applyProtection="1">
      <alignment horizontal="right" vertical="center" wrapText="1"/>
    </xf>
    <xf numFmtId="4" fontId="5" fillId="3" borderId="6" xfId="5" applyNumberFormat="1" applyFont="1" applyFill="1" applyBorder="1" applyAlignment="1" applyProtection="1">
      <alignment horizontal="right" vertical="center" wrapText="1"/>
    </xf>
    <xf numFmtId="4" fontId="5" fillId="4" borderId="3" xfId="5" applyNumberFormat="1" applyFont="1" applyFill="1" applyBorder="1" applyAlignment="1" applyProtection="1">
      <alignment horizontal="right" vertical="center" wrapText="1"/>
    </xf>
    <xf numFmtId="4" fontId="5" fillId="4" borderId="7" xfId="5" applyNumberFormat="1" applyFont="1" applyFill="1" applyBorder="1" applyAlignment="1" applyProtection="1">
      <alignment horizontal="right" vertical="center" wrapText="1"/>
    </xf>
    <xf numFmtId="4" fontId="5" fillId="4" borderId="6" xfId="5" applyNumberFormat="1" applyFont="1" applyFill="1" applyBorder="1" applyAlignment="1" applyProtection="1">
      <alignment horizontal="right" vertical="center" wrapText="1"/>
    </xf>
    <xf numFmtId="4" fontId="6" fillId="3" borderId="3" xfId="0" applyNumberFormat="1" applyFont="1" applyFill="1" applyBorder="1" applyAlignment="1">
      <alignment horizontal="right" vertical="center"/>
    </xf>
    <xf numFmtId="4" fontId="16" fillId="2" borderId="4" xfId="5" applyNumberFormat="1" applyFont="1" applyFill="1" applyBorder="1" applyAlignment="1">
      <alignment horizontal="center" vertical="center" wrapText="1"/>
      <protection locked="0"/>
    </xf>
    <xf numFmtId="1" fontId="5" fillId="3" borderId="4" xfId="2" applyNumberFormat="1" applyFont="1" applyFill="1" applyBorder="1" applyAlignment="1">
      <alignment horizontal="center" vertical="center" wrapText="1"/>
    </xf>
    <xf numFmtId="1" fontId="5" fillId="4" borderId="4" xfId="2" applyNumberFormat="1" applyFont="1" applyFill="1" applyBorder="1" applyAlignment="1">
      <alignment horizontal="center" vertical="center" wrapText="1"/>
    </xf>
    <xf numFmtId="1" fontId="5" fillId="7" borderId="0" xfId="2" applyNumberFormat="1" applyFont="1" applyFill="1" applyAlignment="1">
      <alignment horizontal="center" vertical="center" wrapText="1"/>
    </xf>
    <xf numFmtId="1" fontId="5" fillId="3" borderId="0" xfId="2" applyNumberFormat="1" applyFont="1" applyFill="1" applyAlignment="1">
      <alignment horizontal="center" vertical="center" wrapText="1"/>
    </xf>
    <xf numFmtId="1" fontId="5" fillId="4" borderId="0" xfId="2" applyNumberFormat="1" applyFont="1" applyFill="1" applyAlignment="1">
      <alignment horizontal="center" vertical="center" wrapText="1"/>
    </xf>
    <xf numFmtId="1" fontId="5" fillId="5" borderId="4" xfId="2" applyNumberFormat="1" applyFont="1" applyFill="1" applyBorder="1" applyAlignment="1">
      <alignment horizontal="center" vertical="center" wrapText="1"/>
    </xf>
    <xf numFmtId="1" fontId="5" fillId="6" borderId="4" xfId="2" applyNumberFormat="1" applyFont="1" applyFill="1" applyBorder="1" applyAlignment="1">
      <alignment horizontal="center" vertical="center" wrapText="1"/>
    </xf>
    <xf numFmtId="1" fontId="5" fillId="8" borderId="6" xfId="2" applyNumberFormat="1" applyFont="1" applyFill="1" applyBorder="1" applyAlignment="1">
      <alignment horizontal="center" vertical="center" wrapText="1"/>
    </xf>
    <xf numFmtId="1" fontId="5" fillId="7" borderId="6" xfId="2" applyNumberFormat="1" applyFont="1" applyFill="1" applyBorder="1" applyAlignment="1">
      <alignment horizontal="center" vertical="center" wrapText="1"/>
    </xf>
    <xf numFmtId="1" fontId="5" fillId="7" borderId="4" xfId="2" applyNumberFormat="1" applyFont="1" applyFill="1" applyBorder="1" applyAlignment="1">
      <alignment horizontal="center" vertical="center" wrapText="1" readingOrder="1"/>
    </xf>
    <xf numFmtId="1" fontId="5" fillId="8" borderId="4" xfId="2" applyNumberFormat="1" applyFont="1" applyFill="1" applyBorder="1" applyAlignment="1">
      <alignment horizontal="center" vertical="center" wrapText="1"/>
    </xf>
    <xf numFmtId="1" fontId="5" fillId="7" borderId="4" xfId="2" applyNumberFormat="1" applyFont="1" applyFill="1" applyBorder="1" applyAlignment="1">
      <alignment horizontal="center" vertical="center" wrapText="1"/>
    </xf>
    <xf numFmtId="0" fontId="5" fillId="7" borderId="6" xfId="4" applyFont="1" applyFill="1" applyBorder="1" applyAlignment="1">
      <alignment horizontal="justify" vertical="center" wrapText="1"/>
    </xf>
    <xf numFmtId="4" fontId="5" fillId="8" borderId="3" xfId="4" applyNumberFormat="1" applyFont="1" applyFill="1" applyBorder="1" applyAlignment="1">
      <alignment horizontal="justify" vertical="center" wrapText="1"/>
    </xf>
    <xf numFmtId="4" fontId="5" fillId="7" borderId="6" xfId="4" applyNumberFormat="1" applyFont="1" applyFill="1" applyBorder="1" applyAlignment="1">
      <alignment horizontal="justify" vertical="center" wrapText="1"/>
    </xf>
    <xf numFmtId="1" fontId="5" fillId="7" borderId="6" xfId="2" applyNumberFormat="1" applyFont="1" applyFill="1" applyBorder="1" applyAlignment="1">
      <alignment horizontal="center" vertical="center" wrapText="1"/>
    </xf>
    <xf numFmtId="0" fontId="5" fillId="0" borderId="0" xfId="4" applyFont="1" applyAlignment="1">
      <alignment horizontal="justify" vertical="center" wrapText="1"/>
    </xf>
    <xf numFmtId="168" fontId="5" fillId="8" borderId="3" xfId="4" applyNumberFormat="1" applyFont="1" applyFill="1" applyBorder="1" applyAlignment="1">
      <alignment horizontal="justify" vertical="center" wrapText="1"/>
    </xf>
    <xf numFmtId="4" fontId="5" fillId="8" borderId="3" xfId="4" applyNumberFormat="1" applyFont="1" applyFill="1" applyBorder="1" applyAlignment="1">
      <alignment horizontal="right" vertical="center" wrapText="1"/>
    </xf>
    <xf numFmtId="0" fontId="5" fillId="7" borderId="6" xfId="0" applyFont="1" applyFill="1" applyBorder="1" applyAlignment="1">
      <alignment horizontal="justify" vertical="center" wrapText="1"/>
    </xf>
    <xf numFmtId="4" fontId="5" fillId="7" borderId="6" xfId="4" applyNumberFormat="1" applyFont="1" applyFill="1" applyBorder="1" applyAlignment="1">
      <alignment horizontal="right" vertical="center" wrapText="1"/>
    </xf>
    <xf numFmtId="0" fontId="5" fillId="4" borderId="6" xfId="4" applyFont="1" applyFill="1" applyBorder="1" applyAlignment="1">
      <alignment horizontal="justify" vertical="center" wrapText="1"/>
    </xf>
    <xf numFmtId="4" fontId="5" fillId="4" borderId="6" xfId="4" applyNumberFormat="1" applyFont="1" applyFill="1" applyBorder="1" applyAlignment="1">
      <alignment horizontal="justify" vertical="center" wrapText="1"/>
    </xf>
    <xf numFmtId="4" fontId="5" fillId="4" borderId="6" xfId="4" applyNumberFormat="1" applyFont="1" applyFill="1" applyBorder="1" applyAlignment="1">
      <alignment horizontal="right" vertical="center" wrapText="1"/>
    </xf>
    <xf numFmtId="4" fontId="3" fillId="8" borderId="3" xfId="4" applyNumberFormat="1" applyFont="1" applyFill="1" applyBorder="1" applyAlignment="1">
      <alignment horizontal="right" vertical="center" wrapText="1"/>
    </xf>
    <xf numFmtId="166" fontId="5" fillId="8" borderId="3" xfId="4" applyNumberFormat="1" applyFont="1" applyFill="1" applyBorder="1" applyAlignment="1">
      <alignment horizontal="center" vertical="center" wrapText="1"/>
    </xf>
    <xf numFmtId="1" fontId="5" fillId="8" borderId="3" xfId="4" applyNumberFormat="1" applyFont="1" applyFill="1" applyBorder="1" applyAlignment="1">
      <alignment horizontal="center" vertical="center" wrapText="1"/>
    </xf>
    <xf numFmtId="168" fontId="5" fillId="7" borderId="6" xfId="4" applyNumberFormat="1" applyFont="1" applyFill="1" applyBorder="1" applyAlignment="1">
      <alignment horizontal="justify" vertical="center" wrapText="1"/>
    </xf>
    <xf numFmtId="4" fontId="5" fillId="7" borderId="7" xfId="4" applyNumberFormat="1" applyFont="1" applyFill="1" applyBorder="1" applyAlignment="1">
      <alignment horizontal="justify" vertical="center" wrapText="1"/>
    </xf>
    <xf numFmtId="0" fontId="5" fillId="7" borderId="6" xfId="4" applyFont="1" applyFill="1" applyBorder="1" applyAlignment="1">
      <alignment horizontal="justify" vertical="center" wrapText="1"/>
    </xf>
    <xf numFmtId="0" fontId="5" fillId="7" borderId="4" xfId="4" applyFont="1" applyFill="1" applyBorder="1" applyAlignment="1">
      <alignment horizontal="justify" vertical="center" wrapText="1"/>
    </xf>
    <xf numFmtId="0" fontId="5" fillId="0" borderId="0" xfId="4" applyFont="1" applyAlignment="1">
      <alignment horizontal="justify" vertical="center" wrapText="1"/>
    </xf>
    <xf numFmtId="4" fontId="5" fillId="7" borderId="3" xfId="1" applyNumberFormat="1" applyFont="1" applyFill="1" applyBorder="1" applyAlignment="1">
      <alignment horizontal="right" vertical="center" wrapText="1"/>
    </xf>
    <xf numFmtId="4" fontId="5" fillId="7" borderId="6" xfId="1" applyNumberFormat="1" applyFont="1" applyFill="1" applyBorder="1" applyAlignment="1">
      <alignment horizontal="justify" vertical="center" wrapText="1"/>
    </xf>
    <xf numFmtId="0" fontId="5" fillId="4" borderId="6" xfId="0" applyFont="1" applyFill="1" applyBorder="1" applyAlignment="1">
      <alignment horizontal="justify" vertical="center" wrapText="1"/>
    </xf>
    <xf numFmtId="1" fontId="5" fillId="4" borderId="6" xfId="2" applyNumberFormat="1" applyFont="1" applyFill="1" applyBorder="1" applyAlignment="1">
      <alignment horizontal="center" vertical="center" wrapText="1"/>
    </xf>
    <xf numFmtId="0" fontId="3" fillId="4" borderId="4" xfId="4" applyFont="1" applyFill="1" applyBorder="1" applyAlignment="1">
      <alignment horizontal="center" vertical="center" wrapText="1"/>
    </xf>
    <xf numFmtId="14" fontId="5" fillId="4" borderId="4" xfId="2" applyNumberFormat="1" applyFont="1" applyFill="1" applyBorder="1" applyAlignment="1">
      <alignment horizontal="center" vertical="center" wrapText="1"/>
    </xf>
    <xf numFmtId="4" fontId="15" fillId="4" borderId="6" xfId="4" applyNumberFormat="1" applyFont="1" applyFill="1" applyBorder="1" applyAlignment="1">
      <alignment horizontal="right" vertical="center" wrapText="1"/>
    </xf>
    <xf numFmtId="4" fontId="3" fillId="4" borderId="6" xfId="4" applyNumberFormat="1" applyFont="1" applyFill="1" applyBorder="1" applyAlignment="1">
      <alignment horizontal="right" vertical="center" wrapText="1"/>
    </xf>
    <xf numFmtId="168" fontId="5" fillId="4" borderId="6" xfId="4" applyNumberFormat="1" applyFont="1" applyFill="1" applyBorder="1" applyAlignment="1">
      <alignment horizontal="justify" vertical="center" wrapText="1"/>
    </xf>
    <xf numFmtId="166" fontId="5" fillId="4" borderId="6" xfId="4" applyNumberFormat="1" applyFont="1" applyFill="1" applyBorder="1" applyAlignment="1">
      <alignment horizontal="center" vertical="center" wrapText="1"/>
    </xf>
    <xf numFmtId="1" fontId="5" fillId="4" borderId="6" xfId="4" applyNumberFormat="1" applyFont="1" applyFill="1" applyBorder="1" applyAlignment="1">
      <alignment horizontal="center" vertical="center" wrapText="1"/>
    </xf>
    <xf numFmtId="4" fontId="15" fillId="4" borderId="6" xfId="4" applyNumberFormat="1" applyFont="1" applyFill="1" applyBorder="1" applyAlignment="1">
      <alignment horizontal="justify" vertical="center" wrapText="1"/>
    </xf>
    <xf numFmtId="4" fontId="5" fillId="8" borderId="3" xfId="4" applyNumberFormat="1" applyFont="1" applyFill="1" applyBorder="1" applyAlignment="1">
      <alignment horizontal="right" vertical="center" wrapText="1"/>
    </xf>
    <xf numFmtId="4" fontId="5" fillId="8" borderId="6" xfId="4" applyNumberFormat="1" applyFont="1" applyFill="1" applyBorder="1" applyAlignment="1">
      <alignment horizontal="right" vertical="center" wrapText="1"/>
    </xf>
    <xf numFmtId="4" fontId="5" fillId="3" borderId="3" xfId="4" applyNumberFormat="1" applyFont="1" applyFill="1" applyBorder="1" applyAlignment="1">
      <alignment horizontal="right" vertical="center" wrapText="1"/>
    </xf>
    <xf numFmtId="4" fontId="5" fillId="7" borderId="6" xfId="4" applyNumberFormat="1" applyFont="1" applyFill="1" applyBorder="1" applyAlignment="1">
      <alignment horizontal="right" vertical="center" wrapText="1"/>
    </xf>
    <xf numFmtId="4" fontId="11" fillId="7" borderId="3" xfId="4" applyNumberFormat="1" applyFont="1" applyFill="1" applyBorder="1" applyAlignment="1">
      <alignment horizontal="right" vertical="center" wrapText="1"/>
    </xf>
    <xf numFmtId="4" fontId="5" fillId="3" borderId="3" xfId="5" applyNumberFormat="1" applyFont="1" applyFill="1" applyBorder="1" applyAlignment="1" applyProtection="1">
      <alignment horizontal="right" vertical="center" wrapText="1"/>
    </xf>
    <xf numFmtId="4" fontId="5" fillId="4" borderId="3" xfId="5" applyNumberFormat="1" applyFont="1" applyFill="1" applyBorder="1" applyAlignment="1" applyProtection="1">
      <alignment horizontal="right" vertical="center" wrapText="1"/>
    </xf>
    <xf numFmtId="4" fontId="5" fillId="4" borderId="6" xfId="4" applyNumberFormat="1" applyFont="1" applyFill="1" applyBorder="1" applyAlignment="1">
      <alignment horizontal="right" vertical="center" wrapText="1"/>
    </xf>
    <xf numFmtId="0" fontId="5" fillId="7" borderId="3" xfId="4" applyFont="1" applyFill="1" applyBorder="1" applyAlignment="1">
      <alignment horizontal="justify" vertical="center" wrapText="1"/>
    </xf>
    <xf numFmtId="0" fontId="5" fillId="7" borderId="6" xfId="4" applyFont="1" applyFill="1" applyBorder="1" applyAlignment="1">
      <alignment horizontal="justify" vertical="center" wrapText="1"/>
    </xf>
    <xf numFmtId="4" fontId="5" fillId="7" borderId="3" xfId="1" applyNumberFormat="1" applyFont="1" applyFill="1" applyBorder="1" applyAlignment="1">
      <alignment horizontal="justify" vertical="center" wrapText="1"/>
    </xf>
    <xf numFmtId="4" fontId="5" fillId="7" borderId="7" xfId="1" applyNumberFormat="1" applyFont="1" applyFill="1" applyBorder="1" applyAlignment="1">
      <alignment horizontal="justify" vertical="center" wrapText="1"/>
    </xf>
    <xf numFmtId="4" fontId="5" fillId="7" borderId="6" xfId="1" applyNumberFormat="1" applyFont="1" applyFill="1" applyBorder="1" applyAlignment="1">
      <alignment horizontal="justify" vertical="center" wrapText="1"/>
    </xf>
    <xf numFmtId="0" fontId="5" fillId="5" borderId="3" xfId="4" applyFont="1" applyFill="1" applyBorder="1" applyAlignment="1">
      <alignment horizontal="justify" vertical="center" wrapText="1"/>
    </xf>
    <xf numFmtId="0" fontId="5" fillId="5" borderId="7" xfId="4" applyFont="1" applyFill="1" applyBorder="1" applyAlignment="1">
      <alignment horizontal="justify" vertical="center" wrapText="1"/>
    </xf>
    <xf numFmtId="0" fontId="5" fillId="5" borderId="6" xfId="4" applyFont="1" applyFill="1" applyBorder="1" applyAlignment="1">
      <alignment horizontal="justify" vertical="center" wrapText="1"/>
    </xf>
    <xf numFmtId="4" fontId="5" fillId="8" borderId="3" xfId="4" applyNumberFormat="1" applyFont="1" applyFill="1" applyBorder="1" applyAlignment="1">
      <alignment horizontal="justify" vertical="center" wrapText="1"/>
    </xf>
    <xf numFmtId="4" fontId="5" fillId="8" borderId="6" xfId="4" applyNumberFormat="1" applyFont="1" applyFill="1" applyBorder="1" applyAlignment="1">
      <alignment horizontal="justify" vertical="center" wrapText="1"/>
    </xf>
    <xf numFmtId="4" fontId="5" fillId="3" borderId="3" xfId="5" applyNumberFormat="1" applyFont="1" applyFill="1" applyBorder="1" applyAlignment="1" applyProtection="1">
      <alignment horizontal="justify" vertical="center" wrapText="1"/>
    </xf>
    <xf numFmtId="4" fontId="5" fillId="3" borderId="7" xfId="5" applyNumberFormat="1" applyFont="1" applyFill="1" applyBorder="1" applyAlignment="1" applyProtection="1">
      <alignment horizontal="justify" vertical="center" wrapText="1"/>
    </xf>
    <xf numFmtId="4" fontId="5" fillId="3" borderId="6" xfId="5" applyNumberFormat="1" applyFont="1" applyFill="1" applyBorder="1" applyAlignment="1" applyProtection="1">
      <alignment horizontal="justify" vertical="center" wrapText="1"/>
    </xf>
    <xf numFmtId="0" fontId="5" fillId="3" borderId="3" xfId="4" applyFont="1" applyFill="1" applyBorder="1" applyAlignment="1">
      <alignment horizontal="justify" vertical="center" wrapText="1"/>
    </xf>
    <xf numFmtId="0" fontId="5" fillId="3" borderId="7" xfId="4" applyFont="1" applyFill="1" applyBorder="1" applyAlignment="1">
      <alignment horizontal="justify" vertical="center" wrapText="1"/>
    </xf>
    <xf numFmtId="0" fontId="5" fillId="3" borderId="6" xfId="4" applyFont="1" applyFill="1" applyBorder="1" applyAlignment="1">
      <alignment horizontal="justify" vertical="center" wrapText="1"/>
    </xf>
    <xf numFmtId="4" fontId="5" fillId="7" borderId="3" xfId="4" applyNumberFormat="1" applyFont="1" applyFill="1" applyBorder="1" applyAlignment="1">
      <alignment horizontal="justify" vertical="center" wrapText="1"/>
    </xf>
    <xf numFmtId="4" fontId="5" fillId="7" borderId="6" xfId="4" applyNumberFormat="1" applyFont="1" applyFill="1" applyBorder="1" applyAlignment="1">
      <alignment horizontal="justify" vertical="center" wrapText="1"/>
    </xf>
    <xf numFmtId="4" fontId="5" fillId="5" borderId="3" xfId="4" applyNumberFormat="1" applyFont="1" applyFill="1" applyBorder="1" applyAlignment="1">
      <alignment horizontal="justify" vertical="center" wrapText="1"/>
    </xf>
    <xf numFmtId="4" fontId="5" fillId="5" borderId="6" xfId="4" applyNumberFormat="1" applyFont="1" applyFill="1" applyBorder="1" applyAlignment="1">
      <alignment horizontal="justify" vertical="center" wrapText="1"/>
    </xf>
    <xf numFmtId="4" fontId="5" fillId="5" borderId="3" xfId="1" applyNumberFormat="1" applyFont="1" applyFill="1" applyBorder="1" applyAlignment="1">
      <alignment horizontal="justify" vertical="center" wrapText="1"/>
    </xf>
    <xf numFmtId="4" fontId="5" fillId="5" borderId="6" xfId="1" applyNumberFormat="1" applyFont="1" applyFill="1" applyBorder="1" applyAlignment="1">
      <alignment horizontal="justify" vertical="center" wrapText="1"/>
    </xf>
    <xf numFmtId="4" fontId="5" fillId="5" borderId="7" xfId="4" applyNumberFormat="1" applyFont="1" applyFill="1" applyBorder="1" applyAlignment="1">
      <alignment horizontal="justify" vertical="center" wrapText="1"/>
    </xf>
    <xf numFmtId="4" fontId="5" fillId="8" borderId="3" xfId="1" applyNumberFormat="1" applyFont="1" applyFill="1" applyBorder="1" applyAlignment="1">
      <alignment horizontal="justify" vertical="center" wrapText="1"/>
    </xf>
    <xf numFmtId="4" fontId="5" fillId="8" borderId="7" xfId="1" applyNumberFormat="1" applyFont="1" applyFill="1" applyBorder="1" applyAlignment="1">
      <alignment horizontal="justify" vertical="center" wrapText="1"/>
    </xf>
    <xf numFmtId="4" fontId="5" fillId="8" borderId="6" xfId="1" applyNumberFormat="1" applyFont="1" applyFill="1" applyBorder="1" applyAlignment="1">
      <alignment horizontal="justify" vertical="center" wrapText="1"/>
    </xf>
    <xf numFmtId="0" fontId="5" fillId="7" borderId="7" xfId="4" applyFont="1" applyFill="1" applyBorder="1" applyAlignment="1">
      <alignment horizontal="justify" vertical="center" wrapText="1"/>
    </xf>
    <xf numFmtId="4" fontId="5" fillId="7" borderId="7" xfId="4" applyNumberFormat="1" applyFont="1" applyFill="1" applyBorder="1" applyAlignment="1">
      <alignment horizontal="justify" vertical="center" wrapText="1"/>
    </xf>
    <xf numFmtId="1" fontId="5" fillId="7" borderId="3" xfId="2" applyNumberFormat="1" applyFont="1" applyFill="1" applyBorder="1" applyAlignment="1">
      <alignment horizontal="center" vertical="center" wrapText="1"/>
    </xf>
    <xf numFmtId="1" fontId="5" fillId="7" borderId="7" xfId="2" applyNumberFormat="1" applyFont="1" applyFill="1" applyBorder="1" applyAlignment="1">
      <alignment horizontal="center" vertical="center" wrapText="1"/>
    </xf>
    <xf numFmtId="1" fontId="5" fillId="7" borderId="6" xfId="2" applyNumberFormat="1" applyFont="1" applyFill="1" applyBorder="1" applyAlignment="1">
      <alignment horizontal="center" vertical="center" wrapText="1"/>
    </xf>
    <xf numFmtId="0" fontId="5" fillId="8" borderId="3" xfId="4" applyFont="1" applyFill="1" applyBorder="1" applyAlignment="1">
      <alignment horizontal="justify" vertical="center" wrapText="1"/>
    </xf>
    <xf numFmtId="0" fontId="5" fillId="8" borderId="7" xfId="4" applyFont="1" applyFill="1" applyBorder="1" applyAlignment="1">
      <alignment horizontal="justify" vertical="center" wrapText="1"/>
    </xf>
    <xf numFmtId="0" fontId="5" fillId="8" borderId="6" xfId="4" applyFont="1" applyFill="1" applyBorder="1" applyAlignment="1">
      <alignment horizontal="justify" vertical="center" wrapText="1"/>
    </xf>
    <xf numFmtId="4" fontId="5" fillId="8" borderId="7" xfId="4" applyNumberFormat="1" applyFont="1" applyFill="1" applyBorder="1" applyAlignment="1">
      <alignment horizontal="justify" vertical="center" wrapText="1"/>
    </xf>
    <xf numFmtId="0" fontId="5" fillId="7" borderId="3" xfId="4" applyFont="1" applyFill="1" applyBorder="1" applyAlignment="1">
      <alignment horizontal="left" vertical="center" wrapText="1"/>
    </xf>
    <xf numFmtId="0" fontId="5" fillId="7" borderId="7" xfId="4" applyFont="1" applyFill="1" applyBorder="1" applyAlignment="1">
      <alignment horizontal="left" vertical="center" wrapText="1"/>
    </xf>
    <xf numFmtId="0" fontId="5" fillId="7" borderId="6" xfId="4" applyFont="1" applyFill="1" applyBorder="1" applyAlignment="1">
      <alignment horizontal="left" vertical="center" wrapText="1"/>
    </xf>
    <xf numFmtId="0" fontId="5" fillId="7" borderId="3" xfId="4" applyFont="1" applyFill="1" applyBorder="1" applyAlignment="1">
      <alignment horizontal="center" vertical="center" wrapText="1"/>
    </xf>
    <xf numFmtId="0" fontId="5" fillId="7" borderId="7" xfId="4" applyFont="1" applyFill="1" applyBorder="1" applyAlignment="1">
      <alignment horizontal="center" vertical="center" wrapText="1"/>
    </xf>
    <xf numFmtId="0" fontId="5" fillId="7" borderId="6" xfId="4" applyFont="1" applyFill="1" applyBorder="1" applyAlignment="1">
      <alignment horizontal="center" vertical="center" wrapText="1"/>
    </xf>
    <xf numFmtId="4" fontId="5" fillId="7" borderId="3" xfId="4" applyNumberFormat="1" applyFont="1" applyFill="1" applyBorder="1" applyAlignment="1">
      <alignment horizontal="center" vertical="center" wrapText="1"/>
    </xf>
    <xf numFmtId="4" fontId="5" fillId="7" borderId="7" xfId="4" applyNumberFormat="1" applyFont="1" applyFill="1" applyBorder="1" applyAlignment="1">
      <alignment horizontal="center" vertical="center" wrapText="1"/>
    </xf>
    <xf numFmtId="4" fontId="5" fillId="7" borderId="6" xfId="4" applyNumberFormat="1" applyFont="1" applyFill="1" applyBorder="1" applyAlignment="1">
      <alignment horizontal="center" vertical="center" wrapText="1"/>
    </xf>
    <xf numFmtId="0" fontId="5" fillId="8" borderId="3" xfId="0" applyFont="1" applyFill="1" applyBorder="1" applyAlignment="1">
      <alignment horizontal="justify" vertical="center" wrapText="1" readingOrder="1"/>
    </xf>
    <xf numFmtId="0" fontId="5" fillId="8" borderId="6" xfId="0" applyFont="1" applyFill="1" applyBorder="1" applyAlignment="1">
      <alignment horizontal="justify" vertical="center" wrapText="1" readingOrder="1"/>
    </xf>
    <xf numFmtId="1" fontId="5" fillId="8" borderId="3" xfId="2" applyNumberFormat="1" applyFont="1" applyFill="1" applyBorder="1" applyAlignment="1">
      <alignment horizontal="center" vertical="center" wrapText="1" readingOrder="1"/>
    </xf>
    <xf numFmtId="1" fontId="5" fillId="8" borderId="6" xfId="2" applyNumberFormat="1" applyFont="1" applyFill="1" applyBorder="1" applyAlignment="1">
      <alignment horizontal="center" vertical="center" wrapText="1" readingOrder="1"/>
    </xf>
    <xf numFmtId="0" fontId="5" fillId="5" borderId="3" xfId="0" applyFont="1" applyFill="1" applyBorder="1" applyAlignment="1">
      <alignment horizontal="justify" vertical="center" wrapText="1" readingOrder="1"/>
    </xf>
    <xf numFmtId="0" fontId="5" fillId="5" borderId="7" xfId="0" applyFont="1" applyFill="1" applyBorder="1" applyAlignment="1">
      <alignment horizontal="justify" vertical="center" wrapText="1" readingOrder="1"/>
    </xf>
    <xf numFmtId="0" fontId="5" fillId="5" borderId="6" xfId="0" applyFont="1" applyFill="1" applyBorder="1" applyAlignment="1">
      <alignment horizontal="justify" vertical="center" wrapText="1" readingOrder="1"/>
    </xf>
    <xf numFmtId="1" fontId="5" fillId="5" borderId="3" xfId="2" applyNumberFormat="1" applyFont="1" applyFill="1" applyBorder="1" applyAlignment="1">
      <alignment horizontal="center" vertical="center" wrapText="1" readingOrder="1"/>
    </xf>
    <xf numFmtId="1" fontId="5" fillId="5" borderId="7" xfId="2" applyNumberFormat="1" applyFont="1" applyFill="1" applyBorder="1" applyAlignment="1">
      <alignment horizontal="center" vertical="center" wrapText="1" readingOrder="1"/>
    </xf>
    <xf numFmtId="1" fontId="5" fillId="5" borderId="6" xfId="2" applyNumberFormat="1" applyFont="1" applyFill="1" applyBorder="1" applyAlignment="1">
      <alignment horizontal="center" vertical="center" wrapText="1" readingOrder="1"/>
    </xf>
    <xf numFmtId="4" fontId="5" fillId="3" borderId="3" xfId="1" applyNumberFormat="1" applyFont="1" applyFill="1" applyBorder="1" applyAlignment="1" applyProtection="1">
      <alignment horizontal="justify" vertical="center" wrapText="1"/>
    </xf>
    <xf numFmtId="4" fontId="5" fillId="3" borderId="7" xfId="1" applyNumberFormat="1" applyFont="1" applyFill="1" applyBorder="1" applyAlignment="1" applyProtection="1">
      <alignment horizontal="justify" vertical="center" wrapText="1"/>
    </xf>
    <xf numFmtId="4" fontId="5" fillId="3" borderId="6" xfId="1" applyNumberFormat="1" applyFont="1" applyFill="1" applyBorder="1" applyAlignment="1" applyProtection="1">
      <alignment horizontal="justify" vertical="center" wrapText="1"/>
    </xf>
    <xf numFmtId="4" fontId="5" fillId="4" borderId="3" xfId="1" applyNumberFormat="1" applyFont="1" applyFill="1" applyBorder="1" applyAlignment="1" applyProtection="1">
      <alignment horizontal="justify" vertical="center" wrapText="1"/>
    </xf>
    <xf numFmtId="4" fontId="5" fillId="4" borderId="6" xfId="1" applyNumberFormat="1" applyFont="1" applyFill="1" applyBorder="1" applyAlignment="1" applyProtection="1">
      <alignment horizontal="justify" vertical="center" wrapText="1"/>
    </xf>
    <xf numFmtId="165" fontId="5" fillId="5" borderId="3" xfId="4" applyNumberFormat="1" applyFont="1" applyFill="1" applyBorder="1" applyAlignment="1">
      <alignment horizontal="justify" vertical="center" wrapText="1"/>
    </xf>
    <xf numFmtId="165" fontId="5" fillId="5" borderId="6" xfId="4" applyNumberFormat="1" applyFont="1" applyFill="1" applyBorder="1" applyAlignment="1">
      <alignment horizontal="justify" vertical="center" wrapText="1"/>
    </xf>
    <xf numFmtId="165" fontId="5" fillId="3" borderId="3" xfId="4" applyNumberFormat="1" applyFont="1" applyFill="1" applyBorder="1" applyAlignment="1">
      <alignment horizontal="justify" vertical="center" wrapText="1"/>
    </xf>
    <xf numFmtId="165" fontId="5" fillId="3" borderId="7" xfId="4" applyNumberFormat="1" applyFont="1" applyFill="1" applyBorder="1" applyAlignment="1">
      <alignment horizontal="justify" vertical="center" wrapText="1"/>
    </xf>
    <xf numFmtId="165" fontId="5" fillId="3" borderId="6" xfId="4" applyNumberFormat="1" applyFont="1" applyFill="1" applyBorder="1" applyAlignment="1">
      <alignment horizontal="justify" vertical="center" wrapText="1"/>
    </xf>
    <xf numFmtId="4" fontId="5" fillId="3" borderId="3" xfId="1" applyNumberFormat="1" applyFont="1" applyFill="1" applyBorder="1" applyAlignment="1">
      <alignment horizontal="justify" vertical="center" wrapText="1"/>
    </xf>
    <xf numFmtId="4" fontId="5" fillId="3" borderId="6" xfId="1" applyNumberFormat="1" applyFont="1" applyFill="1" applyBorder="1" applyAlignment="1">
      <alignment horizontal="justify" vertical="center" wrapText="1"/>
    </xf>
    <xf numFmtId="4" fontId="5" fillId="4" borderId="3" xfId="4" applyNumberFormat="1" applyFont="1" applyFill="1" applyBorder="1" applyAlignment="1">
      <alignment horizontal="left" vertical="center" wrapText="1"/>
    </xf>
    <xf numFmtId="4" fontId="5" fillId="4" borderId="6" xfId="4" applyNumberFormat="1" applyFont="1" applyFill="1" applyBorder="1" applyAlignment="1">
      <alignment horizontal="left" vertical="center" wrapText="1"/>
    </xf>
    <xf numFmtId="0" fontId="5" fillId="4" borderId="3" xfId="4" applyFont="1" applyFill="1" applyBorder="1" applyAlignment="1">
      <alignment horizontal="center" vertical="center" wrapText="1"/>
    </xf>
    <xf numFmtId="0" fontId="5" fillId="4" borderId="6" xfId="4" applyFont="1" applyFill="1" applyBorder="1" applyAlignment="1">
      <alignment horizontal="center" vertical="center" wrapText="1"/>
    </xf>
    <xf numFmtId="4" fontId="5" fillId="7" borderId="3" xfId="1" applyNumberFormat="1" applyFont="1" applyFill="1" applyBorder="1" applyAlignment="1">
      <alignment horizontal="right" vertical="center" wrapText="1"/>
    </xf>
    <xf numFmtId="4" fontId="5" fillId="7" borderId="6" xfId="1" applyNumberFormat="1" applyFont="1" applyFill="1" applyBorder="1" applyAlignment="1">
      <alignment horizontal="right" vertical="center" wrapText="1"/>
    </xf>
    <xf numFmtId="0" fontId="5" fillId="0" borderId="0" xfId="4" applyFont="1" applyAlignment="1">
      <alignment horizontal="justify" vertical="center" wrapText="1"/>
    </xf>
    <xf numFmtId="0" fontId="5" fillId="8" borderId="3" xfId="0" applyFont="1" applyFill="1" applyBorder="1" applyAlignment="1">
      <alignment horizontal="justify" vertical="center" wrapText="1"/>
    </xf>
    <xf numFmtId="0" fontId="5" fillId="8" borderId="6" xfId="0" applyFont="1" applyFill="1" applyBorder="1" applyAlignment="1">
      <alignment horizontal="justify" vertical="center" wrapText="1"/>
    </xf>
    <xf numFmtId="1" fontId="5" fillId="8" borderId="3" xfId="2" applyNumberFormat="1" applyFont="1" applyFill="1" applyBorder="1" applyAlignment="1">
      <alignment horizontal="center" vertical="center" wrapText="1"/>
    </xf>
    <xf numFmtId="1" fontId="5" fillId="8" borderId="6" xfId="2" applyNumberFormat="1" applyFont="1" applyFill="1" applyBorder="1" applyAlignment="1">
      <alignment horizontal="center" vertical="center" wrapText="1"/>
    </xf>
    <xf numFmtId="168" fontId="5" fillId="8" borderId="3" xfId="4" applyNumberFormat="1" applyFont="1" applyFill="1" applyBorder="1" applyAlignment="1">
      <alignment horizontal="justify" vertical="center" wrapText="1"/>
    </xf>
    <xf numFmtId="168" fontId="5" fillId="8" borderId="6" xfId="4" applyNumberFormat="1" applyFont="1" applyFill="1" applyBorder="1" applyAlignment="1">
      <alignment horizontal="justify" vertical="center" wrapText="1"/>
    </xf>
    <xf numFmtId="4" fontId="5" fillId="8" borderId="3" xfId="4" applyNumberFormat="1" applyFont="1" applyFill="1" applyBorder="1" applyAlignment="1">
      <alignment horizontal="right" vertical="center" wrapText="1"/>
    </xf>
    <xf numFmtId="4" fontId="5" fillId="8" borderId="6" xfId="4" applyNumberFormat="1" applyFont="1" applyFill="1" applyBorder="1" applyAlignment="1">
      <alignment horizontal="right" vertical="center" wrapText="1"/>
    </xf>
    <xf numFmtId="0" fontId="5" fillId="8" borderId="3" xfId="4" applyFont="1" applyFill="1" applyBorder="1" applyAlignment="1">
      <alignment horizontal="left" vertical="center" wrapText="1"/>
    </xf>
    <xf numFmtId="0" fontId="5" fillId="8" borderId="6" xfId="4" applyFont="1" applyFill="1" applyBorder="1" applyAlignment="1">
      <alignment horizontal="left" vertical="center" wrapText="1"/>
    </xf>
    <xf numFmtId="4" fontId="5" fillId="8" borderId="3" xfId="4" applyNumberFormat="1" applyFont="1" applyFill="1" applyBorder="1" applyAlignment="1">
      <alignment horizontal="left" vertical="center" wrapText="1"/>
    </xf>
    <xf numFmtId="4" fontId="5" fillId="8" borderId="6" xfId="4" applyNumberFormat="1" applyFont="1" applyFill="1" applyBorder="1" applyAlignment="1">
      <alignment horizontal="left" vertical="center" wrapText="1"/>
    </xf>
    <xf numFmtId="1" fontId="5" fillId="8" borderId="7" xfId="2" applyNumberFormat="1" applyFont="1" applyFill="1" applyBorder="1" applyAlignment="1">
      <alignment horizontal="center" vertical="center" wrapText="1"/>
    </xf>
    <xf numFmtId="1" fontId="5" fillId="5" borderId="3" xfId="2" applyNumberFormat="1" applyFont="1" applyFill="1" applyBorder="1" applyAlignment="1">
      <alignment horizontal="center" vertical="center" wrapText="1"/>
    </xf>
    <xf numFmtId="1" fontId="5" fillId="5" borderId="6" xfId="2" applyNumberFormat="1" applyFont="1" applyFill="1" applyBorder="1" applyAlignment="1">
      <alignment horizontal="center" vertical="center" wrapText="1"/>
    </xf>
    <xf numFmtId="4" fontId="11" fillId="5" borderId="3" xfId="4" applyNumberFormat="1" applyFont="1" applyFill="1" applyBorder="1" applyAlignment="1">
      <alignment horizontal="right" vertical="center" wrapText="1"/>
    </xf>
    <xf numFmtId="4" fontId="11" fillId="5" borderId="6" xfId="4" applyNumberFormat="1" applyFont="1" applyFill="1" applyBorder="1" applyAlignment="1">
      <alignment horizontal="right" vertical="center" wrapText="1"/>
    </xf>
    <xf numFmtId="4" fontId="12" fillId="5" borderId="3" xfId="0" applyNumberFormat="1" applyFont="1" applyFill="1" applyBorder="1" applyAlignment="1">
      <alignment horizontal="right" vertical="center"/>
    </xf>
    <xf numFmtId="4" fontId="12" fillId="5" borderId="6" xfId="0" applyNumberFormat="1" applyFont="1" applyFill="1" applyBorder="1" applyAlignment="1">
      <alignment horizontal="right" vertical="center"/>
    </xf>
    <xf numFmtId="4" fontId="5" fillId="5" borderId="3" xfId="4" applyNumberFormat="1" applyFont="1" applyFill="1" applyBorder="1" applyAlignment="1">
      <alignment horizontal="right" vertical="center" wrapText="1"/>
    </xf>
    <xf numFmtId="4" fontId="5" fillId="5" borderId="6" xfId="4" applyNumberFormat="1" applyFont="1" applyFill="1" applyBorder="1" applyAlignment="1">
      <alignment horizontal="right" vertical="center" wrapText="1"/>
    </xf>
    <xf numFmtId="4" fontId="12" fillId="7" borderId="3" xfId="0" applyNumberFormat="1" applyFont="1" applyFill="1" applyBorder="1" applyAlignment="1">
      <alignment horizontal="right" vertical="center"/>
    </xf>
    <xf numFmtId="4" fontId="12" fillId="7" borderId="6" xfId="0" applyNumberFormat="1" applyFont="1" applyFill="1" applyBorder="1" applyAlignment="1">
      <alignment horizontal="right" vertical="center"/>
    </xf>
    <xf numFmtId="4" fontId="5" fillId="3" borderId="3" xfId="4" applyNumberFormat="1" applyFont="1" applyFill="1" applyBorder="1" applyAlignment="1">
      <alignment horizontal="right" vertical="center" wrapText="1"/>
    </xf>
    <xf numFmtId="4" fontId="5" fillId="3" borderId="6" xfId="4" applyNumberFormat="1" applyFont="1" applyFill="1" applyBorder="1" applyAlignment="1">
      <alignment horizontal="right" vertical="center" wrapText="1"/>
    </xf>
    <xf numFmtId="0" fontId="5" fillId="3" borderId="4" xfId="4" applyFont="1" applyFill="1" applyBorder="1" applyAlignment="1">
      <alignment horizontal="justify" vertical="center" wrapText="1"/>
    </xf>
    <xf numFmtId="4" fontId="5" fillId="3" borderId="3" xfId="4" applyNumberFormat="1" applyFont="1" applyFill="1" applyBorder="1" applyAlignment="1">
      <alignment horizontal="justify" vertical="center" wrapText="1"/>
    </xf>
    <xf numFmtId="4" fontId="5" fillId="3" borderId="6" xfId="4" applyNumberFormat="1" applyFont="1" applyFill="1" applyBorder="1" applyAlignment="1">
      <alignment horizontal="justify" vertical="center" wrapText="1"/>
    </xf>
    <xf numFmtId="0" fontId="3" fillId="3" borderId="3" xfId="4" applyFont="1" applyFill="1" applyBorder="1" applyAlignment="1">
      <alignment horizontal="center" vertical="center" wrapText="1"/>
    </xf>
    <xf numFmtId="0" fontId="3" fillId="3" borderId="6" xfId="4" applyFont="1" applyFill="1" applyBorder="1" applyAlignment="1">
      <alignment horizontal="center" vertical="center" wrapText="1"/>
    </xf>
    <xf numFmtId="14" fontId="5" fillId="3" borderId="3" xfId="4" applyNumberFormat="1" applyFont="1" applyFill="1" applyBorder="1" applyAlignment="1">
      <alignment horizontal="center" vertical="center" wrapText="1"/>
    </xf>
    <xf numFmtId="14" fontId="5" fillId="3" borderId="6" xfId="4" applyNumberFormat="1" applyFont="1" applyFill="1" applyBorder="1" applyAlignment="1">
      <alignment horizontal="center" vertical="center" wrapText="1"/>
    </xf>
    <xf numFmtId="4" fontId="5" fillId="7" borderId="3" xfId="4" applyNumberFormat="1" applyFont="1" applyFill="1" applyBorder="1" applyAlignment="1">
      <alignment horizontal="right" vertical="center" wrapText="1"/>
    </xf>
    <xf numFmtId="4" fontId="5" fillId="7" borderId="6" xfId="4" applyNumberFormat="1" applyFont="1" applyFill="1" applyBorder="1" applyAlignment="1">
      <alignment horizontal="right" vertical="center" wrapText="1"/>
    </xf>
    <xf numFmtId="4" fontId="5" fillId="5" borderId="3" xfId="5" applyNumberFormat="1" applyFont="1" applyFill="1" applyBorder="1" applyAlignment="1" applyProtection="1">
      <alignment horizontal="right" vertical="center" wrapText="1"/>
    </xf>
    <xf numFmtId="4" fontId="5" fillId="5" borderId="6" xfId="5" applyNumberFormat="1" applyFont="1" applyFill="1" applyBorder="1" applyAlignment="1" applyProtection="1">
      <alignment horizontal="right" vertical="center" wrapText="1"/>
    </xf>
    <xf numFmtId="0" fontId="5" fillId="5" borderId="4" xfId="4" applyFont="1" applyFill="1" applyBorder="1" applyAlignment="1">
      <alignment horizontal="justify" vertical="center" wrapText="1"/>
    </xf>
    <xf numFmtId="0" fontId="5" fillId="5" borderId="6" xfId="0" applyFont="1" applyFill="1" applyBorder="1" applyAlignment="1">
      <alignment horizontal="justify" vertical="center" wrapText="1"/>
    </xf>
    <xf numFmtId="0" fontId="7" fillId="5" borderId="6" xfId="0" applyFont="1" applyFill="1" applyBorder="1" applyAlignment="1">
      <alignment horizontal="justify" vertical="center" wrapText="1"/>
    </xf>
    <xf numFmtId="1" fontId="5" fillId="5" borderId="4" xfId="2" applyNumberFormat="1" applyFont="1" applyFill="1" applyBorder="1" applyAlignment="1">
      <alignment horizontal="center" vertical="center" wrapText="1"/>
    </xf>
    <xf numFmtId="1" fontId="5" fillId="3" borderId="4" xfId="2" applyNumberFormat="1" applyFont="1" applyFill="1" applyBorder="1" applyAlignment="1">
      <alignment horizontal="center" vertical="center" wrapText="1"/>
    </xf>
    <xf numFmtId="0" fontId="5" fillId="7" borderId="4" xfId="4" applyFont="1" applyFill="1" applyBorder="1" applyAlignment="1">
      <alignment horizontal="justify" vertical="center" wrapText="1"/>
    </xf>
    <xf numFmtId="1" fontId="5" fillId="7" borderId="4" xfId="2" applyNumberFormat="1" applyFont="1" applyFill="1" applyBorder="1" applyAlignment="1">
      <alignment horizontal="center" vertical="center" wrapText="1"/>
    </xf>
    <xf numFmtId="4" fontId="11" fillId="7" borderId="3" xfId="4" applyNumberFormat="1" applyFont="1" applyFill="1" applyBorder="1" applyAlignment="1">
      <alignment horizontal="right" vertical="center" wrapText="1"/>
    </xf>
    <xf numFmtId="4" fontId="11" fillId="7" borderId="6" xfId="4" applyNumberFormat="1" applyFont="1" applyFill="1" applyBorder="1" applyAlignment="1">
      <alignment horizontal="right" vertical="center" wrapText="1"/>
    </xf>
    <xf numFmtId="4" fontId="5" fillId="3" borderId="3" xfId="5" applyNumberFormat="1" applyFont="1" applyFill="1" applyBorder="1" applyAlignment="1" applyProtection="1">
      <alignment horizontal="right" vertical="center" wrapText="1"/>
    </xf>
    <xf numFmtId="4" fontId="5" fillId="3" borderId="7" xfId="5" applyNumberFormat="1" applyFont="1" applyFill="1" applyBorder="1" applyAlignment="1" applyProtection="1">
      <alignment horizontal="right" vertical="center" wrapText="1"/>
    </xf>
    <xf numFmtId="4" fontId="5" fillId="3" borderId="6" xfId="5" applyNumberFormat="1" applyFont="1" applyFill="1" applyBorder="1" applyAlignment="1" applyProtection="1">
      <alignment horizontal="right" vertical="center" wrapText="1"/>
    </xf>
    <xf numFmtId="0" fontId="5" fillId="4" borderId="4" xfId="4" applyFont="1" applyFill="1" applyBorder="1" applyAlignment="1">
      <alignment horizontal="justify" vertical="center" wrapText="1"/>
    </xf>
    <xf numFmtId="4" fontId="5" fillId="4" borderId="3" xfId="4" applyNumberFormat="1" applyFont="1" applyFill="1" applyBorder="1" applyAlignment="1">
      <alignment horizontal="justify" vertical="center" wrapText="1"/>
    </xf>
    <xf numFmtId="4" fontId="5" fillId="4" borderId="7" xfId="4" applyNumberFormat="1" applyFont="1" applyFill="1" applyBorder="1" applyAlignment="1">
      <alignment horizontal="justify" vertical="center" wrapText="1"/>
    </xf>
    <xf numFmtId="1" fontId="5" fillId="4" borderId="4" xfId="2" applyNumberFormat="1" applyFont="1" applyFill="1" applyBorder="1" applyAlignment="1">
      <alignment horizontal="center" vertical="center" wrapText="1"/>
    </xf>
    <xf numFmtId="49" fontId="3" fillId="3" borderId="3" xfId="6" applyNumberFormat="1" applyFont="1" applyFill="1" applyBorder="1" applyAlignment="1">
      <alignment horizontal="center" vertical="center" wrapText="1"/>
    </xf>
    <xf numFmtId="49" fontId="3" fillId="3" borderId="7" xfId="6" applyNumberFormat="1" applyFont="1" applyFill="1" applyBorder="1" applyAlignment="1">
      <alignment horizontal="center" vertical="center" wrapText="1"/>
    </xf>
    <xf numFmtId="49" fontId="3" fillId="3" borderId="6" xfId="6" applyNumberFormat="1" applyFont="1" applyFill="1" applyBorder="1" applyAlignment="1">
      <alignment horizontal="center" vertical="center" wrapText="1"/>
    </xf>
    <xf numFmtId="14" fontId="5" fillId="3" borderId="3" xfId="5" applyNumberFormat="1" applyFont="1" applyFill="1" applyBorder="1" applyAlignment="1" applyProtection="1">
      <alignment horizontal="center" vertical="center" wrapText="1"/>
    </xf>
    <xf numFmtId="14" fontId="5" fillId="3" borderId="7" xfId="5" applyNumberFormat="1" applyFont="1" applyFill="1" applyBorder="1" applyAlignment="1" applyProtection="1">
      <alignment horizontal="center" vertical="center" wrapText="1"/>
    </xf>
    <xf numFmtId="14" fontId="5" fillId="3" borderId="6" xfId="5" applyNumberFormat="1" applyFont="1" applyFill="1" applyBorder="1" applyAlignment="1" applyProtection="1">
      <alignment horizontal="center" vertical="center" wrapText="1"/>
    </xf>
    <xf numFmtId="4" fontId="5" fillId="3" borderId="3" xfId="7" applyNumberFormat="1" applyFont="1" applyFill="1" applyBorder="1" applyAlignment="1">
      <alignment horizontal="right" vertical="center" wrapText="1"/>
    </xf>
    <xf numFmtId="4" fontId="5" fillId="3" borderId="7" xfId="7" applyNumberFormat="1" applyFont="1" applyFill="1" applyBorder="1" applyAlignment="1">
      <alignment horizontal="right" vertical="center" wrapText="1"/>
    </xf>
    <xf numFmtId="4" fontId="5" fillId="3" borderId="6" xfId="7" applyNumberFormat="1" applyFont="1" applyFill="1" applyBorder="1" applyAlignment="1">
      <alignment horizontal="right" vertical="center" wrapText="1"/>
    </xf>
    <xf numFmtId="4" fontId="5" fillId="4" borderId="3" xfId="5" applyNumberFormat="1" applyFont="1" applyFill="1" applyBorder="1" applyAlignment="1" applyProtection="1">
      <alignment horizontal="right" vertical="center" wrapText="1"/>
    </xf>
    <xf numFmtId="4" fontId="5" fillId="4" borderId="7" xfId="5" applyNumberFormat="1" applyFont="1" applyFill="1" applyBorder="1" applyAlignment="1" applyProtection="1">
      <alignment horizontal="right" vertical="center" wrapText="1"/>
    </xf>
    <xf numFmtId="0" fontId="5" fillId="4" borderId="3" xfId="4" applyFont="1" applyFill="1" applyBorder="1" applyAlignment="1">
      <alignment horizontal="justify" vertical="center" wrapText="1"/>
    </xf>
    <xf numFmtId="0" fontId="5" fillId="4" borderId="6" xfId="4" applyFont="1" applyFill="1" applyBorder="1" applyAlignment="1">
      <alignment horizontal="justify" vertical="center" wrapText="1"/>
    </xf>
    <xf numFmtId="165" fontId="5" fillId="4" borderId="3" xfId="4" applyNumberFormat="1" applyFont="1" applyFill="1" applyBorder="1" applyAlignment="1">
      <alignment horizontal="justify" vertical="center" wrapText="1"/>
    </xf>
    <xf numFmtId="165" fontId="5" fillId="4" borderId="7" xfId="4" applyNumberFormat="1" applyFont="1" applyFill="1" applyBorder="1" applyAlignment="1">
      <alignment horizontal="justify" vertical="center" wrapText="1"/>
    </xf>
    <xf numFmtId="4" fontId="5" fillId="4" borderId="3" xfId="7" applyNumberFormat="1" applyFont="1" applyFill="1" applyBorder="1" applyAlignment="1">
      <alignment horizontal="right" vertical="center" wrapText="1"/>
    </xf>
    <xf numFmtId="4" fontId="5" fillId="4" borderId="7" xfId="7" applyNumberFormat="1" applyFont="1" applyFill="1" applyBorder="1" applyAlignment="1">
      <alignment horizontal="right" vertical="center" wrapText="1"/>
    </xf>
    <xf numFmtId="49" fontId="3" fillId="3" borderId="3" xfId="6" applyNumberFormat="1" applyFont="1" applyFill="1" applyBorder="1" applyAlignment="1" applyProtection="1">
      <alignment horizontal="center" vertical="center" wrapText="1"/>
    </xf>
    <xf numFmtId="49" fontId="3" fillId="3" borderId="6" xfId="6" applyNumberFormat="1" applyFont="1" applyFill="1" applyBorder="1" applyAlignment="1" applyProtection="1">
      <alignment horizontal="center" vertical="center" wrapText="1"/>
    </xf>
    <xf numFmtId="49" fontId="3" fillId="4" borderId="3" xfId="6" applyNumberFormat="1" applyFont="1" applyFill="1" applyBorder="1" applyAlignment="1">
      <alignment horizontal="center" vertical="center" wrapText="1"/>
    </xf>
    <xf numFmtId="49" fontId="3" fillId="4" borderId="7" xfId="6" applyNumberFormat="1" applyFont="1" applyFill="1" applyBorder="1" applyAlignment="1">
      <alignment horizontal="center" vertical="center" wrapText="1"/>
    </xf>
    <xf numFmtId="14" fontId="5" fillId="4" borderId="3" xfId="5" applyNumberFormat="1" applyFont="1" applyFill="1" applyBorder="1" applyAlignment="1" applyProtection="1">
      <alignment horizontal="center" vertical="center" wrapText="1"/>
    </xf>
    <xf numFmtId="14" fontId="5" fillId="4" borderId="7" xfId="5" applyNumberFormat="1" applyFont="1" applyFill="1" applyBorder="1" applyAlignment="1" applyProtection="1">
      <alignment horizontal="center" vertical="center" wrapText="1"/>
    </xf>
    <xf numFmtId="4" fontId="5" fillId="3" borderId="7" xfId="4" applyNumberFormat="1" applyFont="1" applyFill="1" applyBorder="1" applyAlignment="1">
      <alignment horizontal="justify" vertical="center" wrapText="1"/>
    </xf>
    <xf numFmtId="4" fontId="5" fillId="4" borderId="6" xfId="4" applyNumberFormat="1" applyFont="1" applyFill="1" applyBorder="1" applyAlignment="1">
      <alignment horizontal="justify" vertical="center" wrapText="1"/>
    </xf>
    <xf numFmtId="49" fontId="3" fillId="4" borderId="3" xfId="6" applyNumberFormat="1" applyFont="1" applyFill="1" applyBorder="1" applyAlignment="1" applyProtection="1">
      <alignment horizontal="center" vertical="center" wrapText="1"/>
    </xf>
    <xf numFmtId="49" fontId="3" fillId="4" borderId="7" xfId="6" applyNumberFormat="1" applyFont="1" applyFill="1" applyBorder="1" applyAlignment="1" applyProtection="1">
      <alignment horizontal="center" vertical="center" wrapText="1"/>
    </xf>
    <xf numFmtId="49" fontId="3" fillId="4" borderId="6" xfId="6" applyNumberFormat="1" applyFont="1" applyFill="1" applyBorder="1" applyAlignment="1" applyProtection="1">
      <alignment horizontal="center" vertical="center" wrapText="1"/>
    </xf>
    <xf numFmtId="14" fontId="5" fillId="4" borderId="6" xfId="5" applyNumberFormat="1" applyFont="1" applyFill="1" applyBorder="1" applyAlignment="1" applyProtection="1">
      <alignment horizontal="center" vertical="center" wrapText="1"/>
    </xf>
    <xf numFmtId="4" fontId="5" fillId="4" borderId="3" xfId="4" applyNumberFormat="1" applyFont="1" applyFill="1" applyBorder="1" applyAlignment="1">
      <alignment horizontal="right" vertical="center" wrapText="1"/>
    </xf>
    <xf numFmtId="4" fontId="5" fillId="4" borderId="7" xfId="4" applyNumberFormat="1" applyFont="1" applyFill="1" applyBorder="1" applyAlignment="1">
      <alignment horizontal="right" vertical="center" wrapText="1"/>
    </xf>
    <xf numFmtId="4" fontId="5" fillId="4" borderId="6" xfId="4" applyNumberFormat="1" applyFont="1" applyFill="1" applyBorder="1" applyAlignment="1">
      <alignment horizontal="right" vertical="center" wrapText="1"/>
    </xf>
    <xf numFmtId="0" fontId="5" fillId="4" borderId="7" xfId="4" applyFont="1" applyFill="1" applyBorder="1" applyAlignment="1">
      <alignment horizontal="justify" vertical="center" wrapText="1"/>
    </xf>
    <xf numFmtId="0" fontId="3" fillId="2" borderId="4" xfId="4" applyFont="1" applyFill="1" applyBorder="1" applyAlignment="1">
      <alignment horizontal="center" vertical="center" wrapText="1"/>
    </xf>
    <xf numFmtId="4" fontId="5" fillId="4" borderId="6" xfId="5" applyNumberFormat="1" applyFont="1" applyFill="1" applyBorder="1" applyAlignment="1" applyProtection="1">
      <alignment horizontal="right" vertical="center" wrapText="1"/>
    </xf>
    <xf numFmtId="165" fontId="5" fillId="4" borderId="6" xfId="4" applyNumberFormat="1" applyFont="1" applyFill="1" applyBorder="1" applyAlignment="1">
      <alignment horizontal="justify" vertical="center" wrapText="1"/>
    </xf>
    <xf numFmtId="4" fontId="5" fillId="4" borderId="7" xfId="1" applyNumberFormat="1" applyFont="1" applyFill="1" applyBorder="1" applyAlignment="1" applyProtection="1">
      <alignment horizontal="justify" vertical="center" wrapText="1"/>
    </xf>
    <xf numFmtId="4" fontId="6" fillId="3" borderId="3" xfId="1" applyNumberFormat="1" applyFont="1" applyFill="1" applyBorder="1" applyAlignment="1">
      <alignment horizontal="justify" vertical="center" wrapText="1"/>
    </xf>
    <xf numFmtId="4" fontId="6" fillId="3" borderId="6" xfId="1" applyNumberFormat="1" applyFont="1" applyFill="1" applyBorder="1" applyAlignment="1">
      <alignment horizontal="justify" vertical="center" wrapText="1"/>
    </xf>
    <xf numFmtId="0" fontId="3" fillId="2" borderId="3" xfId="4" applyFont="1" applyFill="1" applyBorder="1" applyAlignment="1">
      <alignment horizontal="center" vertical="center" wrapText="1"/>
    </xf>
    <xf numFmtId="0" fontId="3" fillId="2" borderId="6" xfId="4" applyFont="1" applyFill="1" applyBorder="1" applyAlignment="1">
      <alignment horizontal="center" vertical="center" wrapText="1"/>
    </xf>
    <xf numFmtId="0" fontId="5" fillId="0" borderId="1" xfId="4" applyFont="1" applyBorder="1" applyAlignment="1">
      <alignment horizontal="justify" vertical="center" wrapText="1"/>
    </xf>
    <xf numFmtId="0" fontId="3" fillId="0" borderId="1" xfId="4" applyFont="1" applyBorder="1" applyAlignment="1">
      <alignment horizontal="center" vertical="center" wrapText="1"/>
    </xf>
    <xf numFmtId="0" fontId="3" fillId="2" borderId="2" xfId="4" applyFont="1" applyFill="1" applyBorder="1" applyAlignment="1">
      <alignment horizontal="center" vertical="center" wrapText="1"/>
    </xf>
    <xf numFmtId="0" fontId="3" fillId="2" borderId="5" xfId="4" applyFont="1" applyFill="1" applyBorder="1" applyAlignment="1">
      <alignment horizontal="center" vertical="center" wrapText="1"/>
    </xf>
    <xf numFmtId="4" fontId="3" fillId="2" borderId="3" xfId="4" applyNumberFormat="1" applyFont="1" applyFill="1" applyBorder="1" applyAlignment="1" applyProtection="1">
      <alignment horizontal="center" vertical="center" wrapText="1"/>
      <protection locked="0"/>
    </xf>
    <xf numFmtId="4" fontId="3" fillId="2" borderId="6" xfId="4" applyNumberFormat="1" applyFont="1" applyFill="1" applyBorder="1" applyAlignment="1" applyProtection="1">
      <alignment horizontal="center" vertical="center" wrapText="1"/>
      <protection locked="0"/>
    </xf>
    <xf numFmtId="4" fontId="3" fillId="2" borderId="4" xfId="4" applyNumberFormat="1" applyFont="1" applyFill="1" applyBorder="1" applyAlignment="1">
      <alignment horizontal="center" vertical="center" wrapText="1"/>
    </xf>
    <xf numFmtId="49" fontId="3" fillId="3" borderId="7" xfId="6" applyNumberFormat="1" applyFont="1" applyFill="1" applyBorder="1" applyAlignment="1" applyProtection="1">
      <alignment horizontal="center" vertical="center" wrapText="1"/>
    </xf>
    <xf numFmtId="4" fontId="5" fillId="7" borderId="3" xfId="1" applyNumberFormat="1" applyFont="1" applyFill="1" applyBorder="1" applyAlignment="1">
      <alignment horizontal="left" vertical="center" wrapText="1"/>
    </xf>
    <xf numFmtId="4" fontId="5" fillId="7" borderId="7" xfId="1" applyNumberFormat="1" applyFont="1" applyFill="1" applyBorder="1" applyAlignment="1">
      <alignment horizontal="left" vertical="center" wrapText="1"/>
    </xf>
    <xf numFmtId="4" fontId="5" fillId="7" borderId="6" xfId="1" applyNumberFormat="1" applyFont="1" applyFill="1" applyBorder="1" applyAlignment="1">
      <alignment horizontal="left" vertical="center" wrapText="1"/>
    </xf>
    <xf numFmtId="4" fontId="5" fillId="7" borderId="3" xfId="1" applyNumberFormat="1" applyFont="1" applyFill="1" applyBorder="1" applyAlignment="1">
      <alignment horizontal="center" vertical="center" wrapText="1"/>
    </xf>
    <xf numFmtId="4" fontId="5" fillId="7" borderId="7" xfId="1" applyNumberFormat="1" applyFont="1" applyFill="1" applyBorder="1" applyAlignment="1">
      <alignment horizontal="center" vertical="center" wrapText="1"/>
    </xf>
    <xf numFmtId="4" fontId="5" fillId="7" borderId="6" xfId="1" applyNumberFormat="1" applyFont="1" applyFill="1" applyBorder="1" applyAlignment="1">
      <alignment horizontal="center" vertical="center" wrapText="1"/>
    </xf>
    <xf numFmtId="4" fontId="5" fillId="8" borderId="3" xfId="4" applyNumberFormat="1" applyFont="1" applyFill="1" applyBorder="1" applyAlignment="1">
      <alignment horizontal="center" vertical="center" wrapText="1"/>
    </xf>
    <xf numFmtId="4" fontId="5" fillId="8" borderId="6" xfId="4" applyNumberFormat="1" applyFont="1" applyFill="1" applyBorder="1" applyAlignment="1">
      <alignment horizontal="center" vertical="center" wrapText="1"/>
    </xf>
    <xf numFmtId="4" fontId="3" fillId="8" borderId="3" xfId="4" applyNumberFormat="1" applyFont="1" applyFill="1" applyBorder="1" applyAlignment="1">
      <alignment horizontal="right" vertical="center" wrapText="1"/>
    </xf>
    <xf numFmtId="4" fontId="3" fillId="8" borderId="6" xfId="4" applyNumberFormat="1" applyFont="1" applyFill="1" applyBorder="1" applyAlignment="1">
      <alignment horizontal="right" vertical="center" wrapText="1"/>
    </xf>
    <xf numFmtId="166" fontId="5" fillId="8" borderId="3" xfId="4" applyNumberFormat="1" applyFont="1" applyFill="1" applyBorder="1" applyAlignment="1">
      <alignment horizontal="center" vertical="center" wrapText="1"/>
    </xf>
    <xf numFmtId="166" fontId="5" fillId="8" borderId="6" xfId="4" applyNumberFormat="1" applyFont="1" applyFill="1" applyBorder="1" applyAlignment="1">
      <alignment horizontal="center" vertical="center" wrapText="1"/>
    </xf>
    <xf numFmtId="1" fontId="5" fillId="8" borderId="3" xfId="4" applyNumberFormat="1" applyFont="1" applyFill="1" applyBorder="1" applyAlignment="1">
      <alignment horizontal="center" vertical="center" wrapText="1"/>
    </xf>
    <xf numFmtId="1" fontId="5" fillId="8" borderId="6" xfId="4" applyNumberFormat="1" applyFont="1" applyFill="1" applyBorder="1" applyAlignment="1">
      <alignment horizontal="center" vertical="center" wrapText="1"/>
    </xf>
    <xf numFmtId="168" fontId="5" fillId="7" borderId="3" xfId="4" applyNumberFormat="1" applyFont="1" applyFill="1" applyBorder="1" applyAlignment="1">
      <alignment horizontal="justify" vertical="center" wrapText="1"/>
    </xf>
    <xf numFmtId="168" fontId="5" fillId="7" borderId="6" xfId="4" applyNumberFormat="1" applyFont="1" applyFill="1" applyBorder="1" applyAlignment="1">
      <alignment horizontal="justify" vertical="center" wrapText="1"/>
    </xf>
    <xf numFmtId="1" fontId="5" fillId="7" borderId="3" xfId="4" applyNumberFormat="1" applyFont="1" applyFill="1" applyBorder="1" applyAlignment="1">
      <alignment horizontal="center" vertical="center" wrapText="1"/>
    </xf>
    <xf numFmtId="1" fontId="5" fillId="7" borderId="7" xfId="4" applyNumberFormat="1" applyFont="1" applyFill="1" applyBorder="1" applyAlignment="1">
      <alignment horizontal="center" vertical="center" wrapText="1"/>
    </xf>
    <xf numFmtId="1" fontId="5" fillId="7" borderId="6" xfId="4" applyNumberFormat="1" applyFont="1" applyFill="1" applyBorder="1" applyAlignment="1">
      <alignment horizontal="center" vertical="center" wrapText="1"/>
    </xf>
    <xf numFmtId="0" fontId="5" fillId="7" borderId="3" xfId="0" applyFont="1" applyFill="1" applyBorder="1" applyAlignment="1">
      <alignment horizontal="justify" vertical="center" wrapText="1"/>
    </xf>
    <xf numFmtId="0" fontId="5" fillId="7" borderId="6" xfId="0" applyFont="1" applyFill="1" applyBorder="1" applyAlignment="1">
      <alignment horizontal="justify" vertical="center" wrapText="1"/>
    </xf>
  </cellXfs>
  <cellStyles count="9">
    <cellStyle name="Millares" xfId="1" builtinId="3"/>
    <cellStyle name="Millares [0]" xfId="2" builtinId="6"/>
    <cellStyle name="Millares 2" xfId="5"/>
    <cellStyle name="Moneda" xfId="3" builtinId="4"/>
    <cellStyle name="Moneda 2" xfId="7"/>
    <cellStyle name="Normal" xfId="0" builtinId="0"/>
    <cellStyle name="Normal 2" xfId="4"/>
    <cellStyle name="Porcentaje 2" xfId="6"/>
    <cellStyle name="Porcentual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25</xdr:col>
      <xdr:colOff>0</xdr:colOff>
      <xdr:row>10</xdr:row>
      <xdr:rowOff>0</xdr:rowOff>
    </xdr:from>
    <xdr:to>
      <xdr:col>25</xdr:col>
      <xdr:colOff>304800</xdr:colOff>
      <xdr:row>10</xdr:row>
      <xdr:rowOff>304800</xdr:rowOff>
    </xdr:to>
    <xdr:sp macro="" textlink="">
      <xdr:nvSpPr>
        <xdr:cNvPr id="2"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B990CAD-7DD3-446C-9547-35A71A153A0D}"/>
            </a:ext>
          </a:extLst>
        </xdr:cNvPr>
        <xdr:cNvSpPr>
          <a:spLocks noChangeAspect="1" noChangeArrowheads="1"/>
        </xdr:cNvSpPr>
      </xdr:nvSpPr>
      <xdr:spPr bwMode="auto">
        <a:xfrm>
          <a:off x="76171425" y="17754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10</xdr:row>
      <xdr:rowOff>0</xdr:rowOff>
    </xdr:from>
    <xdr:to>
      <xdr:col>25</xdr:col>
      <xdr:colOff>304800</xdr:colOff>
      <xdr:row>10</xdr:row>
      <xdr:rowOff>304800</xdr:rowOff>
    </xdr:to>
    <xdr:sp macro="" textlink="">
      <xdr:nvSpPr>
        <xdr:cNvPr id="3"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4B37D5AE-415A-4B66-90A7-118F3116D0E3}"/>
            </a:ext>
          </a:extLst>
        </xdr:cNvPr>
        <xdr:cNvSpPr>
          <a:spLocks noChangeAspect="1" noChangeArrowheads="1"/>
        </xdr:cNvSpPr>
      </xdr:nvSpPr>
      <xdr:spPr bwMode="auto">
        <a:xfrm>
          <a:off x="76171425" y="17754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10</xdr:row>
      <xdr:rowOff>0</xdr:rowOff>
    </xdr:from>
    <xdr:to>
      <xdr:col>25</xdr:col>
      <xdr:colOff>304800</xdr:colOff>
      <xdr:row>10</xdr:row>
      <xdr:rowOff>304800</xdr:rowOff>
    </xdr:to>
    <xdr:sp macro="" textlink="">
      <xdr:nvSpPr>
        <xdr:cNvPr id="4"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550AB1B3-B6D1-4222-B005-DE8A4727AB9F}"/>
            </a:ext>
          </a:extLst>
        </xdr:cNvPr>
        <xdr:cNvSpPr>
          <a:spLocks noChangeAspect="1" noChangeArrowheads="1"/>
        </xdr:cNvSpPr>
      </xdr:nvSpPr>
      <xdr:spPr bwMode="auto">
        <a:xfrm>
          <a:off x="76171425" y="17754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10</xdr:row>
      <xdr:rowOff>0</xdr:rowOff>
    </xdr:from>
    <xdr:to>
      <xdr:col>25</xdr:col>
      <xdr:colOff>304800</xdr:colOff>
      <xdr:row>10</xdr:row>
      <xdr:rowOff>304800</xdr:rowOff>
    </xdr:to>
    <xdr:sp macro="" textlink="">
      <xdr:nvSpPr>
        <xdr:cNvPr id="5" name="AutoShape 7" descr="0464-1.jpg">
          <a:extLst>
            <a:ext uri="{FF2B5EF4-FFF2-40B4-BE49-F238E27FC236}">
              <a16:creationId xmlns:a16="http://schemas.microsoft.com/office/drawing/2014/main" id="{474892F7-43AF-49B3-B3E6-FBC2D56D68E3}"/>
            </a:ext>
          </a:extLst>
        </xdr:cNvPr>
        <xdr:cNvSpPr>
          <a:spLocks noChangeAspect="1" noChangeArrowheads="1"/>
        </xdr:cNvSpPr>
      </xdr:nvSpPr>
      <xdr:spPr bwMode="auto">
        <a:xfrm>
          <a:off x="76171425" y="17754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10</xdr:row>
      <xdr:rowOff>0</xdr:rowOff>
    </xdr:from>
    <xdr:to>
      <xdr:col>25</xdr:col>
      <xdr:colOff>304800</xdr:colOff>
      <xdr:row>10</xdr:row>
      <xdr:rowOff>304800</xdr:rowOff>
    </xdr:to>
    <xdr:sp macro="" textlink="">
      <xdr:nvSpPr>
        <xdr:cNvPr id="6" name="AutoShape 8" descr="0464-1.jpg">
          <a:extLst>
            <a:ext uri="{FF2B5EF4-FFF2-40B4-BE49-F238E27FC236}">
              <a16:creationId xmlns:a16="http://schemas.microsoft.com/office/drawing/2014/main" id="{387261BD-38D7-491B-B768-6C67AC47B3F9}"/>
            </a:ext>
          </a:extLst>
        </xdr:cNvPr>
        <xdr:cNvSpPr>
          <a:spLocks noChangeAspect="1" noChangeArrowheads="1"/>
        </xdr:cNvSpPr>
      </xdr:nvSpPr>
      <xdr:spPr bwMode="auto">
        <a:xfrm>
          <a:off x="76171425" y="17754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11</xdr:row>
      <xdr:rowOff>0</xdr:rowOff>
    </xdr:from>
    <xdr:to>
      <xdr:col>25</xdr:col>
      <xdr:colOff>304800</xdr:colOff>
      <xdr:row>11</xdr:row>
      <xdr:rowOff>304800</xdr:rowOff>
    </xdr:to>
    <xdr:sp macro="" textlink="">
      <xdr:nvSpPr>
        <xdr:cNvPr id="7" name="AutoShape 10" descr="Imágenes integradas 1">
          <a:extLst>
            <a:ext uri="{FF2B5EF4-FFF2-40B4-BE49-F238E27FC236}">
              <a16:creationId xmlns:a16="http://schemas.microsoft.com/office/drawing/2014/main" id="{04A19BA9-74E8-46A6-85DC-8050389D47B0}"/>
            </a:ext>
          </a:extLst>
        </xdr:cNvPr>
        <xdr:cNvSpPr>
          <a:spLocks noChangeAspect="1" noChangeArrowheads="1"/>
        </xdr:cNvSpPr>
      </xdr:nvSpPr>
      <xdr:spPr bwMode="auto">
        <a:xfrm>
          <a:off x="76171425" y="19735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42</xdr:row>
      <xdr:rowOff>1809750</xdr:rowOff>
    </xdr:from>
    <xdr:to>
      <xdr:col>9</xdr:col>
      <xdr:colOff>304800</xdr:colOff>
      <xdr:row>42</xdr:row>
      <xdr:rowOff>2114550</xdr:rowOff>
    </xdr:to>
    <xdr:sp macro="" textlink="">
      <xdr:nvSpPr>
        <xdr:cNvPr id="8"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73A512FC-FDD5-4AA2-BC5D-04CA28E9C824}"/>
            </a:ext>
          </a:extLst>
        </xdr:cNvPr>
        <xdr:cNvSpPr>
          <a:spLocks noChangeAspect="1" noChangeArrowheads="1"/>
        </xdr:cNvSpPr>
      </xdr:nvSpPr>
      <xdr:spPr bwMode="auto">
        <a:xfrm>
          <a:off x="37766625" y="82019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42</xdr:row>
      <xdr:rowOff>0</xdr:rowOff>
    </xdr:from>
    <xdr:to>
      <xdr:col>9</xdr:col>
      <xdr:colOff>304800</xdr:colOff>
      <xdr:row>42</xdr:row>
      <xdr:rowOff>304800</xdr:rowOff>
    </xdr:to>
    <xdr:sp macro="" textlink="">
      <xdr:nvSpPr>
        <xdr:cNvPr id="9"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3118AB6B-85AC-441B-BC57-D3C820BB16F9}"/>
            </a:ext>
          </a:extLst>
        </xdr:cNvPr>
        <xdr:cNvSpPr>
          <a:spLocks noChangeAspect="1" noChangeArrowheads="1"/>
        </xdr:cNvSpPr>
      </xdr:nvSpPr>
      <xdr:spPr bwMode="auto">
        <a:xfrm>
          <a:off x="37766625" y="80210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42</xdr:row>
      <xdr:rowOff>0</xdr:rowOff>
    </xdr:from>
    <xdr:to>
      <xdr:col>9</xdr:col>
      <xdr:colOff>304800</xdr:colOff>
      <xdr:row>42</xdr:row>
      <xdr:rowOff>304800</xdr:rowOff>
    </xdr:to>
    <xdr:sp macro="" textlink="">
      <xdr:nvSpPr>
        <xdr:cNvPr id="10"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95CF0B03-DE63-479D-9898-ED8FEE3FE902}"/>
            </a:ext>
          </a:extLst>
        </xdr:cNvPr>
        <xdr:cNvSpPr>
          <a:spLocks noChangeAspect="1" noChangeArrowheads="1"/>
        </xdr:cNvSpPr>
      </xdr:nvSpPr>
      <xdr:spPr bwMode="auto">
        <a:xfrm>
          <a:off x="37766625" y="80210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42</xdr:row>
      <xdr:rowOff>0</xdr:rowOff>
    </xdr:from>
    <xdr:to>
      <xdr:col>9</xdr:col>
      <xdr:colOff>304800</xdr:colOff>
      <xdr:row>42</xdr:row>
      <xdr:rowOff>304800</xdr:rowOff>
    </xdr:to>
    <xdr:sp macro="" textlink="">
      <xdr:nvSpPr>
        <xdr:cNvPr id="11" name="AutoShape 7" descr="0464-1.jpg">
          <a:extLst>
            <a:ext uri="{FF2B5EF4-FFF2-40B4-BE49-F238E27FC236}">
              <a16:creationId xmlns:a16="http://schemas.microsoft.com/office/drawing/2014/main" id="{CD31D895-D7D4-4E84-9BA9-CDADC9B23F47}"/>
            </a:ext>
          </a:extLst>
        </xdr:cNvPr>
        <xdr:cNvSpPr>
          <a:spLocks noChangeAspect="1" noChangeArrowheads="1"/>
        </xdr:cNvSpPr>
      </xdr:nvSpPr>
      <xdr:spPr bwMode="auto">
        <a:xfrm>
          <a:off x="37766625" y="80210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42</xdr:row>
      <xdr:rowOff>0</xdr:rowOff>
    </xdr:from>
    <xdr:to>
      <xdr:col>9</xdr:col>
      <xdr:colOff>304800</xdr:colOff>
      <xdr:row>42</xdr:row>
      <xdr:rowOff>304800</xdr:rowOff>
    </xdr:to>
    <xdr:sp macro="" textlink="">
      <xdr:nvSpPr>
        <xdr:cNvPr id="12" name="AutoShape 8" descr="0464-1.jpg">
          <a:extLst>
            <a:ext uri="{FF2B5EF4-FFF2-40B4-BE49-F238E27FC236}">
              <a16:creationId xmlns:a16="http://schemas.microsoft.com/office/drawing/2014/main" id="{8185CA9D-5DFE-4A37-AA61-CB9914F1517C}"/>
            </a:ext>
          </a:extLst>
        </xdr:cNvPr>
        <xdr:cNvSpPr>
          <a:spLocks noChangeAspect="1" noChangeArrowheads="1"/>
        </xdr:cNvSpPr>
      </xdr:nvSpPr>
      <xdr:spPr bwMode="auto">
        <a:xfrm>
          <a:off x="37766625" y="80210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42</xdr:row>
      <xdr:rowOff>0</xdr:rowOff>
    </xdr:from>
    <xdr:to>
      <xdr:col>9</xdr:col>
      <xdr:colOff>304800</xdr:colOff>
      <xdr:row>42</xdr:row>
      <xdr:rowOff>304800</xdr:rowOff>
    </xdr:to>
    <xdr:sp macro="" textlink="">
      <xdr:nvSpPr>
        <xdr:cNvPr id="13" name="AutoShape 10" descr="Imágenes integradas 1">
          <a:extLst>
            <a:ext uri="{FF2B5EF4-FFF2-40B4-BE49-F238E27FC236}">
              <a16:creationId xmlns:a16="http://schemas.microsoft.com/office/drawing/2014/main" id="{DC217821-522D-4C3B-8155-A57AA08DC5C8}"/>
            </a:ext>
          </a:extLst>
        </xdr:cNvPr>
        <xdr:cNvSpPr>
          <a:spLocks noChangeAspect="1" noChangeArrowheads="1"/>
        </xdr:cNvSpPr>
      </xdr:nvSpPr>
      <xdr:spPr bwMode="auto">
        <a:xfrm>
          <a:off x="37766625" y="80210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9</xdr:col>
      <xdr:colOff>0</xdr:colOff>
      <xdr:row>44</xdr:row>
      <xdr:rowOff>0</xdr:rowOff>
    </xdr:from>
    <xdr:ext cx="304800" cy="304800"/>
    <xdr:sp macro="" textlink="">
      <xdr:nvSpPr>
        <xdr:cNvPr id="14"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6CF1D250-5A05-4BFC-8C43-460800FE714A}"/>
            </a:ext>
          </a:extLst>
        </xdr:cNvPr>
        <xdr:cNvSpPr>
          <a:spLocks noChangeAspect="1" noChangeArrowheads="1"/>
        </xdr:cNvSpPr>
      </xdr:nvSpPr>
      <xdr:spPr bwMode="auto">
        <a:xfrm>
          <a:off x="37766625" y="8496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44</xdr:row>
      <xdr:rowOff>0</xdr:rowOff>
    </xdr:from>
    <xdr:ext cx="304800" cy="304800"/>
    <xdr:sp macro="" textlink="">
      <xdr:nvSpPr>
        <xdr:cNvPr id="15"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6744509E-86F6-4C0B-978C-4E88A3DAFD19}"/>
            </a:ext>
          </a:extLst>
        </xdr:cNvPr>
        <xdr:cNvSpPr>
          <a:spLocks noChangeAspect="1" noChangeArrowheads="1"/>
        </xdr:cNvSpPr>
      </xdr:nvSpPr>
      <xdr:spPr bwMode="auto">
        <a:xfrm>
          <a:off x="37766625" y="8496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44</xdr:row>
      <xdr:rowOff>0</xdr:rowOff>
    </xdr:from>
    <xdr:ext cx="304800" cy="304800"/>
    <xdr:sp macro="" textlink="">
      <xdr:nvSpPr>
        <xdr:cNvPr id="16"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DB9EE8BF-D8F1-429B-8148-48CC494316BA}"/>
            </a:ext>
          </a:extLst>
        </xdr:cNvPr>
        <xdr:cNvSpPr>
          <a:spLocks noChangeAspect="1" noChangeArrowheads="1"/>
        </xdr:cNvSpPr>
      </xdr:nvSpPr>
      <xdr:spPr bwMode="auto">
        <a:xfrm>
          <a:off x="37766625" y="8496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44</xdr:row>
      <xdr:rowOff>0</xdr:rowOff>
    </xdr:from>
    <xdr:ext cx="304800" cy="304800"/>
    <xdr:sp macro="" textlink="">
      <xdr:nvSpPr>
        <xdr:cNvPr id="17" name="AutoShape 7" descr="0464-1.jpg">
          <a:extLst>
            <a:ext uri="{FF2B5EF4-FFF2-40B4-BE49-F238E27FC236}">
              <a16:creationId xmlns:a16="http://schemas.microsoft.com/office/drawing/2014/main" id="{8CE0E8E5-4E17-4A26-94B3-64DA15BAFE1C}"/>
            </a:ext>
          </a:extLst>
        </xdr:cNvPr>
        <xdr:cNvSpPr>
          <a:spLocks noChangeAspect="1" noChangeArrowheads="1"/>
        </xdr:cNvSpPr>
      </xdr:nvSpPr>
      <xdr:spPr bwMode="auto">
        <a:xfrm>
          <a:off x="37766625" y="8496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44</xdr:row>
      <xdr:rowOff>0</xdr:rowOff>
    </xdr:from>
    <xdr:ext cx="304800" cy="304800"/>
    <xdr:sp macro="" textlink="">
      <xdr:nvSpPr>
        <xdr:cNvPr id="18" name="AutoShape 8" descr="0464-1.jpg">
          <a:extLst>
            <a:ext uri="{FF2B5EF4-FFF2-40B4-BE49-F238E27FC236}">
              <a16:creationId xmlns:a16="http://schemas.microsoft.com/office/drawing/2014/main" id="{9D9A78C9-DEA8-42FD-9297-0B254478143C}"/>
            </a:ext>
          </a:extLst>
        </xdr:cNvPr>
        <xdr:cNvSpPr>
          <a:spLocks noChangeAspect="1" noChangeArrowheads="1"/>
        </xdr:cNvSpPr>
      </xdr:nvSpPr>
      <xdr:spPr bwMode="auto">
        <a:xfrm>
          <a:off x="37766625" y="8496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44</xdr:row>
      <xdr:rowOff>0</xdr:rowOff>
    </xdr:from>
    <xdr:ext cx="304800" cy="304800"/>
    <xdr:sp macro="" textlink="">
      <xdr:nvSpPr>
        <xdr:cNvPr id="19" name="AutoShape 10" descr="Imágenes integradas 1">
          <a:extLst>
            <a:ext uri="{FF2B5EF4-FFF2-40B4-BE49-F238E27FC236}">
              <a16:creationId xmlns:a16="http://schemas.microsoft.com/office/drawing/2014/main" id="{A51FE3E1-352F-4989-B5B3-C16180F8F74F}"/>
            </a:ext>
          </a:extLst>
        </xdr:cNvPr>
        <xdr:cNvSpPr>
          <a:spLocks noChangeAspect="1" noChangeArrowheads="1"/>
        </xdr:cNvSpPr>
      </xdr:nvSpPr>
      <xdr:spPr bwMode="auto">
        <a:xfrm>
          <a:off x="37766625" y="8496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25</xdr:col>
      <xdr:colOff>0</xdr:colOff>
      <xdr:row>10</xdr:row>
      <xdr:rowOff>0</xdr:rowOff>
    </xdr:from>
    <xdr:to>
      <xdr:col>25</xdr:col>
      <xdr:colOff>304800</xdr:colOff>
      <xdr:row>10</xdr:row>
      <xdr:rowOff>304800</xdr:rowOff>
    </xdr:to>
    <xdr:sp macro="" textlink="">
      <xdr:nvSpPr>
        <xdr:cNvPr id="20"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666F218B-7760-406A-B1A3-3E424FEDFF89}"/>
            </a:ext>
          </a:extLst>
        </xdr:cNvPr>
        <xdr:cNvSpPr>
          <a:spLocks noChangeAspect="1" noChangeArrowheads="1"/>
        </xdr:cNvSpPr>
      </xdr:nvSpPr>
      <xdr:spPr bwMode="auto">
        <a:xfrm>
          <a:off x="76171425" y="17754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10</xdr:row>
      <xdr:rowOff>0</xdr:rowOff>
    </xdr:from>
    <xdr:to>
      <xdr:col>25</xdr:col>
      <xdr:colOff>304800</xdr:colOff>
      <xdr:row>10</xdr:row>
      <xdr:rowOff>304800</xdr:rowOff>
    </xdr:to>
    <xdr:sp macro="" textlink="">
      <xdr:nvSpPr>
        <xdr:cNvPr id="21"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DECD04BF-BAB5-4101-9317-62AAFB336E03}"/>
            </a:ext>
          </a:extLst>
        </xdr:cNvPr>
        <xdr:cNvSpPr>
          <a:spLocks noChangeAspect="1" noChangeArrowheads="1"/>
        </xdr:cNvSpPr>
      </xdr:nvSpPr>
      <xdr:spPr bwMode="auto">
        <a:xfrm>
          <a:off x="76171425" y="17754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10</xdr:row>
      <xdr:rowOff>0</xdr:rowOff>
    </xdr:from>
    <xdr:to>
      <xdr:col>25</xdr:col>
      <xdr:colOff>304800</xdr:colOff>
      <xdr:row>10</xdr:row>
      <xdr:rowOff>304800</xdr:rowOff>
    </xdr:to>
    <xdr:sp macro="" textlink="">
      <xdr:nvSpPr>
        <xdr:cNvPr id="22"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79A512FD-ADE9-4217-B995-72B17ABC1805}"/>
            </a:ext>
          </a:extLst>
        </xdr:cNvPr>
        <xdr:cNvSpPr>
          <a:spLocks noChangeAspect="1" noChangeArrowheads="1"/>
        </xdr:cNvSpPr>
      </xdr:nvSpPr>
      <xdr:spPr bwMode="auto">
        <a:xfrm>
          <a:off x="76171425" y="17754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10</xdr:row>
      <xdr:rowOff>0</xdr:rowOff>
    </xdr:from>
    <xdr:to>
      <xdr:col>25</xdr:col>
      <xdr:colOff>304800</xdr:colOff>
      <xdr:row>10</xdr:row>
      <xdr:rowOff>304800</xdr:rowOff>
    </xdr:to>
    <xdr:sp macro="" textlink="">
      <xdr:nvSpPr>
        <xdr:cNvPr id="23" name="AutoShape 7" descr="0464-1.jpg">
          <a:extLst>
            <a:ext uri="{FF2B5EF4-FFF2-40B4-BE49-F238E27FC236}">
              <a16:creationId xmlns:a16="http://schemas.microsoft.com/office/drawing/2014/main" id="{1217157F-8C02-4CC8-B338-E3F281070B67}"/>
            </a:ext>
          </a:extLst>
        </xdr:cNvPr>
        <xdr:cNvSpPr>
          <a:spLocks noChangeAspect="1" noChangeArrowheads="1"/>
        </xdr:cNvSpPr>
      </xdr:nvSpPr>
      <xdr:spPr bwMode="auto">
        <a:xfrm>
          <a:off x="76171425" y="17754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10</xdr:row>
      <xdr:rowOff>0</xdr:rowOff>
    </xdr:from>
    <xdr:to>
      <xdr:col>25</xdr:col>
      <xdr:colOff>304800</xdr:colOff>
      <xdr:row>10</xdr:row>
      <xdr:rowOff>304800</xdr:rowOff>
    </xdr:to>
    <xdr:sp macro="" textlink="">
      <xdr:nvSpPr>
        <xdr:cNvPr id="24" name="AutoShape 8" descr="0464-1.jpg">
          <a:extLst>
            <a:ext uri="{FF2B5EF4-FFF2-40B4-BE49-F238E27FC236}">
              <a16:creationId xmlns:a16="http://schemas.microsoft.com/office/drawing/2014/main" id="{DB9843CA-4CAB-45E7-BFB9-F73FCD3F81A3}"/>
            </a:ext>
          </a:extLst>
        </xdr:cNvPr>
        <xdr:cNvSpPr>
          <a:spLocks noChangeAspect="1" noChangeArrowheads="1"/>
        </xdr:cNvSpPr>
      </xdr:nvSpPr>
      <xdr:spPr bwMode="auto">
        <a:xfrm>
          <a:off x="76171425" y="17754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11</xdr:row>
      <xdr:rowOff>0</xdr:rowOff>
    </xdr:from>
    <xdr:to>
      <xdr:col>25</xdr:col>
      <xdr:colOff>304800</xdr:colOff>
      <xdr:row>11</xdr:row>
      <xdr:rowOff>304800</xdr:rowOff>
    </xdr:to>
    <xdr:sp macro="" textlink="">
      <xdr:nvSpPr>
        <xdr:cNvPr id="25" name="AutoShape 10" descr="Imágenes integradas 1">
          <a:extLst>
            <a:ext uri="{FF2B5EF4-FFF2-40B4-BE49-F238E27FC236}">
              <a16:creationId xmlns:a16="http://schemas.microsoft.com/office/drawing/2014/main" id="{CB6B97A1-37F9-4BB6-896F-635BB294C877}"/>
            </a:ext>
          </a:extLst>
        </xdr:cNvPr>
        <xdr:cNvSpPr>
          <a:spLocks noChangeAspect="1" noChangeArrowheads="1"/>
        </xdr:cNvSpPr>
      </xdr:nvSpPr>
      <xdr:spPr bwMode="auto">
        <a:xfrm>
          <a:off x="76171425" y="19735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71</xdr:row>
      <xdr:rowOff>0</xdr:rowOff>
    </xdr:from>
    <xdr:to>
      <xdr:col>9</xdr:col>
      <xdr:colOff>304800</xdr:colOff>
      <xdr:row>71</xdr:row>
      <xdr:rowOff>304800</xdr:rowOff>
    </xdr:to>
    <xdr:sp macro="" textlink="">
      <xdr:nvSpPr>
        <xdr:cNvPr id="26"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615F182C-FD0F-483D-B314-E0C2C9B92FB0}"/>
            </a:ext>
          </a:extLst>
        </xdr:cNvPr>
        <xdr:cNvSpPr>
          <a:spLocks noChangeAspect="1" noChangeArrowheads="1"/>
        </xdr:cNvSpPr>
      </xdr:nvSpPr>
      <xdr:spPr bwMode="auto">
        <a:xfrm>
          <a:off x="37766625"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71</xdr:row>
      <xdr:rowOff>0</xdr:rowOff>
    </xdr:from>
    <xdr:to>
      <xdr:col>9</xdr:col>
      <xdr:colOff>304800</xdr:colOff>
      <xdr:row>71</xdr:row>
      <xdr:rowOff>304800</xdr:rowOff>
    </xdr:to>
    <xdr:sp macro="" textlink="">
      <xdr:nvSpPr>
        <xdr:cNvPr id="27"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B69B6524-4E99-42B8-9C45-85844C6B1209}"/>
            </a:ext>
          </a:extLst>
        </xdr:cNvPr>
        <xdr:cNvSpPr>
          <a:spLocks noChangeAspect="1" noChangeArrowheads="1"/>
        </xdr:cNvSpPr>
      </xdr:nvSpPr>
      <xdr:spPr bwMode="auto">
        <a:xfrm>
          <a:off x="37766625"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71</xdr:row>
      <xdr:rowOff>0</xdr:rowOff>
    </xdr:from>
    <xdr:to>
      <xdr:col>9</xdr:col>
      <xdr:colOff>304800</xdr:colOff>
      <xdr:row>71</xdr:row>
      <xdr:rowOff>304800</xdr:rowOff>
    </xdr:to>
    <xdr:sp macro="" textlink="">
      <xdr:nvSpPr>
        <xdr:cNvPr id="28"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87E263F0-A107-4ADB-A674-027815A383E4}"/>
            </a:ext>
          </a:extLst>
        </xdr:cNvPr>
        <xdr:cNvSpPr>
          <a:spLocks noChangeAspect="1" noChangeArrowheads="1"/>
        </xdr:cNvSpPr>
      </xdr:nvSpPr>
      <xdr:spPr bwMode="auto">
        <a:xfrm>
          <a:off x="37766625"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71</xdr:row>
      <xdr:rowOff>0</xdr:rowOff>
    </xdr:from>
    <xdr:to>
      <xdr:col>9</xdr:col>
      <xdr:colOff>304800</xdr:colOff>
      <xdr:row>71</xdr:row>
      <xdr:rowOff>304800</xdr:rowOff>
    </xdr:to>
    <xdr:sp macro="" textlink="">
      <xdr:nvSpPr>
        <xdr:cNvPr id="29" name="AutoShape 7" descr="0464-1.jpg">
          <a:extLst>
            <a:ext uri="{FF2B5EF4-FFF2-40B4-BE49-F238E27FC236}">
              <a16:creationId xmlns:a16="http://schemas.microsoft.com/office/drawing/2014/main" id="{A0273E89-E42B-4367-8619-8B76242AA3CE}"/>
            </a:ext>
          </a:extLst>
        </xdr:cNvPr>
        <xdr:cNvSpPr>
          <a:spLocks noChangeAspect="1" noChangeArrowheads="1"/>
        </xdr:cNvSpPr>
      </xdr:nvSpPr>
      <xdr:spPr bwMode="auto">
        <a:xfrm>
          <a:off x="37766625"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71</xdr:row>
      <xdr:rowOff>0</xdr:rowOff>
    </xdr:from>
    <xdr:to>
      <xdr:col>9</xdr:col>
      <xdr:colOff>304800</xdr:colOff>
      <xdr:row>71</xdr:row>
      <xdr:rowOff>304800</xdr:rowOff>
    </xdr:to>
    <xdr:sp macro="" textlink="">
      <xdr:nvSpPr>
        <xdr:cNvPr id="30" name="AutoShape 8" descr="0464-1.jpg">
          <a:extLst>
            <a:ext uri="{FF2B5EF4-FFF2-40B4-BE49-F238E27FC236}">
              <a16:creationId xmlns:a16="http://schemas.microsoft.com/office/drawing/2014/main" id="{573E60C1-FAA6-4BE6-90CF-4E32933887B8}"/>
            </a:ext>
          </a:extLst>
        </xdr:cNvPr>
        <xdr:cNvSpPr>
          <a:spLocks noChangeAspect="1" noChangeArrowheads="1"/>
        </xdr:cNvSpPr>
      </xdr:nvSpPr>
      <xdr:spPr bwMode="auto">
        <a:xfrm>
          <a:off x="37766625"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71</xdr:row>
      <xdr:rowOff>0</xdr:rowOff>
    </xdr:from>
    <xdr:to>
      <xdr:col>9</xdr:col>
      <xdr:colOff>304800</xdr:colOff>
      <xdr:row>71</xdr:row>
      <xdr:rowOff>304800</xdr:rowOff>
    </xdr:to>
    <xdr:sp macro="" textlink="">
      <xdr:nvSpPr>
        <xdr:cNvPr id="31" name="AutoShape 10" descr="Imágenes integradas 1">
          <a:extLst>
            <a:ext uri="{FF2B5EF4-FFF2-40B4-BE49-F238E27FC236}">
              <a16:creationId xmlns:a16="http://schemas.microsoft.com/office/drawing/2014/main" id="{17AC208A-074E-4950-839F-3B95CCDAD62A}"/>
            </a:ext>
          </a:extLst>
        </xdr:cNvPr>
        <xdr:cNvSpPr>
          <a:spLocks noChangeAspect="1" noChangeArrowheads="1"/>
        </xdr:cNvSpPr>
      </xdr:nvSpPr>
      <xdr:spPr bwMode="auto">
        <a:xfrm>
          <a:off x="37766625"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9</xdr:col>
      <xdr:colOff>0</xdr:colOff>
      <xdr:row>71</xdr:row>
      <xdr:rowOff>0</xdr:rowOff>
    </xdr:from>
    <xdr:ext cx="304800" cy="304800"/>
    <xdr:sp macro="" textlink="">
      <xdr:nvSpPr>
        <xdr:cNvPr id="32"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509DD182-ED09-439C-9ABE-31C4B45CF68D}"/>
            </a:ext>
          </a:extLst>
        </xdr:cNvPr>
        <xdr:cNvSpPr>
          <a:spLocks noChangeAspect="1" noChangeArrowheads="1"/>
        </xdr:cNvSpPr>
      </xdr:nvSpPr>
      <xdr:spPr bwMode="auto">
        <a:xfrm>
          <a:off x="37766625"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71</xdr:row>
      <xdr:rowOff>0</xdr:rowOff>
    </xdr:from>
    <xdr:ext cx="304800" cy="304800"/>
    <xdr:sp macro="" textlink="">
      <xdr:nvSpPr>
        <xdr:cNvPr id="33"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5B4813AE-2E2D-4458-9417-47D6DA6B4825}"/>
            </a:ext>
          </a:extLst>
        </xdr:cNvPr>
        <xdr:cNvSpPr>
          <a:spLocks noChangeAspect="1" noChangeArrowheads="1"/>
        </xdr:cNvSpPr>
      </xdr:nvSpPr>
      <xdr:spPr bwMode="auto">
        <a:xfrm>
          <a:off x="37766625"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71</xdr:row>
      <xdr:rowOff>0</xdr:rowOff>
    </xdr:from>
    <xdr:ext cx="304800" cy="304800"/>
    <xdr:sp macro="" textlink="">
      <xdr:nvSpPr>
        <xdr:cNvPr id="34"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4349F0E2-096F-4C85-A446-8954E2171347}"/>
            </a:ext>
          </a:extLst>
        </xdr:cNvPr>
        <xdr:cNvSpPr>
          <a:spLocks noChangeAspect="1" noChangeArrowheads="1"/>
        </xdr:cNvSpPr>
      </xdr:nvSpPr>
      <xdr:spPr bwMode="auto">
        <a:xfrm>
          <a:off x="37766625"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71</xdr:row>
      <xdr:rowOff>0</xdr:rowOff>
    </xdr:from>
    <xdr:ext cx="304800" cy="304800"/>
    <xdr:sp macro="" textlink="">
      <xdr:nvSpPr>
        <xdr:cNvPr id="35" name="AutoShape 7" descr="0464-1.jpg">
          <a:extLst>
            <a:ext uri="{FF2B5EF4-FFF2-40B4-BE49-F238E27FC236}">
              <a16:creationId xmlns:a16="http://schemas.microsoft.com/office/drawing/2014/main" id="{071F3BCE-AE1A-4DA1-BB67-1ADBB934E8E1}"/>
            </a:ext>
          </a:extLst>
        </xdr:cNvPr>
        <xdr:cNvSpPr>
          <a:spLocks noChangeAspect="1" noChangeArrowheads="1"/>
        </xdr:cNvSpPr>
      </xdr:nvSpPr>
      <xdr:spPr bwMode="auto">
        <a:xfrm>
          <a:off x="37766625"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71</xdr:row>
      <xdr:rowOff>0</xdr:rowOff>
    </xdr:from>
    <xdr:ext cx="304800" cy="304800"/>
    <xdr:sp macro="" textlink="">
      <xdr:nvSpPr>
        <xdr:cNvPr id="36" name="AutoShape 8" descr="0464-1.jpg">
          <a:extLst>
            <a:ext uri="{FF2B5EF4-FFF2-40B4-BE49-F238E27FC236}">
              <a16:creationId xmlns:a16="http://schemas.microsoft.com/office/drawing/2014/main" id="{D952C4C5-6AA4-42B3-919B-A0AADF1FA66B}"/>
            </a:ext>
          </a:extLst>
        </xdr:cNvPr>
        <xdr:cNvSpPr>
          <a:spLocks noChangeAspect="1" noChangeArrowheads="1"/>
        </xdr:cNvSpPr>
      </xdr:nvSpPr>
      <xdr:spPr bwMode="auto">
        <a:xfrm>
          <a:off x="37766625"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71</xdr:row>
      <xdr:rowOff>0</xdr:rowOff>
    </xdr:from>
    <xdr:ext cx="304800" cy="304800"/>
    <xdr:sp macro="" textlink="">
      <xdr:nvSpPr>
        <xdr:cNvPr id="37" name="AutoShape 10" descr="Imágenes integradas 1">
          <a:extLst>
            <a:ext uri="{FF2B5EF4-FFF2-40B4-BE49-F238E27FC236}">
              <a16:creationId xmlns:a16="http://schemas.microsoft.com/office/drawing/2014/main" id="{C9010BDF-77DD-4210-B10C-BE858927BF1E}"/>
            </a:ext>
          </a:extLst>
        </xdr:cNvPr>
        <xdr:cNvSpPr>
          <a:spLocks noChangeAspect="1" noChangeArrowheads="1"/>
        </xdr:cNvSpPr>
      </xdr:nvSpPr>
      <xdr:spPr bwMode="auto">
        <a:xfrm>
          <a:off x="37766625"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71</xdr:row>
      <xdr:rowOff>0</xdr:rowOff>
    </xdr:from>
    <xdr:ext cx="304800" cy="304800"/>
    <xdr:sp macro="" textlink="">
      <xdr:nvSpPr>
        <xdr:cNvPr id="38"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B8D7924A-2BA9-46B9-9A91-62C19C568D6D}"/>
            </a:ext>
          </a:extLst>
        </xdr:cNvPr>
        <xdr:cNvSpPr>
          <a:spLocks noChangeAspect="1" noChangeArrowheads="1"/>
        </xdr:cNvSpPr>
      </xdr:nvSpPr>
      <xdr:spPr bwMode="auto">
        <a:xfrm>
          <a:off x="40957500"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71</xdr:row>
      <xdr:rowOff>0</xdr:rowOff>
    </xdr:from>
    <xdr:ext cx="304800" cy="304800"/>
    <xdr:sp macro="" textlink="">
      <xdr:nvSpPr>
        <xdr:cNvPr id="39"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90EC271D-0E66-4BC9-96E2-B9AAC04CD7C4}"/>
            </a:ext>
          </a:extLst>
        </xdr:cNvPr>
        <xdr:cNvSpPr>
          <a:spLocks noChangeAspect="1" noChangeArrowheads="1"/>
        </xdr:cNvSpPr>
      </xdr:nvSpPr>
      <xdr:spPr bwMode="auto">
        <a:xfrm>
          <a:off x="40957500"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71</xdr:row>
      <xdr:rowOff>0</xdr:rowOff>
    </xdr:from>
    <xdr:ext cx="304800" cy="304800"/>
    <xdr:sp macro="" textlink="">
      <xdr:nvSpPr>
        <xdr:cNvPr id="40"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AE6C8F26-B546-4567-8144-E6E9463CF183}"/>
            </a:ext>
          </a:extLst>
        </xdr:cNvPr>
        <xdr:cNvSpPr>
          <a:spLocks noChangeAspect="1" noChangeArrowheads="1"/>
        </xdr:cNvSpPr>
      </xdr:nvSpPr>
      <xdr:spPr bwMode="auto">
        <a:xfrm>
          <a:off x="40957500"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71</xdr:row>
      <xdr:rowOff>0</xdr:rowOff>
    </xdr:from>
    <xdr:ext cx="304800" cy="304800"/>
    <xdr:sp macro="" textlink="">
      <xdr:nvSpPr>
        <xdr:cNvPr id="41" name="AutoShape 7" descr="0464-1.jpg">
          <a:extLst>
            <a:ext uri="{FF2B5EF4-FFF2-40B4-BE49-F238E27FC236}">
              <a16:creationId xmlns:a16="http://schemas.microsoft.com/office/drawing/2014/main" id="{85E99BA7-BDFB-4CC0-A612-2A63488BA2B4}"/>
            </a:ext>
          </a:extLst>
        </xdr:cNvPr>
        <xdr:cNvSpPr>
          <a:spLocks noChangeAspect="1" noChangeArrowheads="1"/>
        </xdr:cNvSpPr>
      </xdr:nvSpPr>
      <xdr:spPr bwMode="auto">
        <a:xfrm>
          <a:off x="40957500"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71</xdr:row>
      <xdr:rowOff>0</xdr:rowOff>
    </xdr:from>
    <xdr:ext cx="304800" cy="304800"/>
    <xdr:sp macro="" textlink="">
      <xdr:nvSpPr>
        <xdr:cNvPr id="42" name="AutoShape 8" descr="0464-1.jpg">
          <a:extLst>
            <a:ext uri="{FF2B5EF4-FFF2-40B4-BE49-F238E27FC236}">
              <a16:creationId xmlns:a16="http://schemas.microsoft.com/office/drawing/2014/main" id="{F0C69603-938F-4AF8-B5FA-17AFB430F4CD}"/>
            </a:ext>
          </a:extLst>
        </xdr:cNvPr>
        <xdr:cNvSpPr>
          <a:spLocks noChangeAspect="1" noChangeArrowheads="1"/>
        </xdr:cNvSpPr>
      </xdr:nvSpPr>
      <xdr:spPr bwMode="auto">
        <a:xfrm>
          <a:off x="40957500"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71</xdr:row>
      <xdr:rowOff>0</xdr:rowOff>
    </xdr:from>
    <xdr:ext cx="304800" cy="304800"/>
    <xdr:sp macro="" textlink="">
      <xdr:nvSpPr>
        <xdr:cNvPr id="43" name="AutoShape 10" descr="Imágenes integradas 1">
          <a:extLst>
            <a:ext uri="{FF2B5EF4-FFF2-40B4-BE49-F238E27FC236}">
              <a16:creationId xmlns:a16="http://schemas.microsoft.com/office/drawing/2014/main" id="{1A0052DE-3413-495B-8D6B-329FF7FB820E}"/>
            </a:ext>
          </a:extLst>
        </xdr:cNvPr>
        <xdr:cNvSpPr>
          <a:spLocks noChangeAspect="1" noChangeArrowheads="1"/>
        </xdr:cNvSpPr>
      </xdr:nvSpPr>
      <xdr:spPr bwMode="auto">
        <a:xfrm>
          <a:off x="40957500"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71</xdr:row>
      <xdr:rowOff>0</xdr:rowOff>
    </xdr:from>
    <xdr:ext cx="304800" cy="304800"/>
    <xdr:sp macro="" textlink="">
      <xdr:nvSpPr>
        <xdr:cNvPr id="44"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DE2D8B48-E788-401C-A82D-80C2402444AB}"/>
            </a:ext>
          </a:extLst>
        </xdr:cNvPr>
        <xdr:cNvSpPr>
          <a:spLocks noChangeAspect="1" noChangeArrowheads="1"/>
        </xdr:cNvSpPr>
      </xdr:nvSpPr>
      <xdr:spPr bwMode="auto">
        <a:xfrm>
          <a:off x="40957500"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71</xdr:row>
      <xdr:rowOff>0</xdr:rowOff>
    </xdr:from>
    <xdr:ext cx="304800" cy="304800"/>
    <xdr:sp macro="" textlink="">
      <xdr:nvSpPr>
        <xdr:cNvPr id="45"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6C9F7DCB-7FFA-4A23-9CD6-566374E6FFCD}"/>
            </a:ext>
          </a:extLst>
        </xdr:cNvPr>
        <xdr:cNvSpPr>
          <a:spLocks noChangeAspect="1" noChangeArrowheads="1"/>
        </xdr:cNvSpPr>
      </xdr:nvSpPr>
      <xdr:spPr bwMode="auto">
        <a:xfrm>
          <a:off x="40957500"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71</xdr:row>
      <xdr:rowOff>0</xdr:rowOff>
    </xdr:from>
    <xdr:ext cx="304800" cy="304800"/>
    <xdr:sp macro="" textlink="">
      <xdr:nvSpPr>
        <xdr:cNvPr id="46"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EAE45A7C-B92E-46CB-B972-A8BE3FE90413}"/>
            </a:ext>
          </a:extLst>
        </xdr:cNvPr>
        <xdr:cNvSpPr>
          <a:spLocks noChangeAspect="1" noChangeArrowheads="1"/>
        </xdr:cNvSpPr>
      </xdr:nvSpPr>
      <xdr:spPr bwMode="auto">
        <a:xfrm>
          <a:off x="40957500"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71</xdr:row>
      <xdr:rowOff>0</xdr:rowOff>
    </xdr:from>
    <xdr:ext cx="304800" cy="304800"/>
    <xdr:sp macro="" textlink="">
      <xdr:nvSpPr>
        <xdr:cNvPr id="47" name="AutoShape 7" descr="0464-1.jpg">
          <a:extLst>
            <a:ext uri="{FF2B5EF4-FFF2-40B4-BE49-F238E27FC236}">
              <a16:creationId xmlns:a16="http://schemas.microsoft.com/office/drawing/2014/main" id="{A35565B5-E475-492E-846F-016D0F9A6980}"/>
            </a:ext>
          </a:extLst>
        </xdr:cNvPr>
        <xdr:cNvSpPr>
          <a:spLocks noChangeAspect="1" noChangeArrowheads="1"/>
        </xdr:cNvSpPr>
      </xdr:nvSpPr>
      <xdr:spPr bwMode="auto">
        <a:xfrm>
          <a:off x="40957500"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71</xdr:row>
      <xdr:rowOff>0</xdr:rowOff>
    </xdr:from>
    <xdr:ext cx="304800" cy="304800"/>
    <xdr:sp macro="" textlink="">
      <xdr:nvSpPr>
        <xdr:cNvPr id="48" name="AutoShape 8" descr="0464-1.jpg">
          <a:extLst>
            <a:ext uri="{FF2B5EF4-FFF2-40B4-BE49-F238E27FC236}">
              <a16:creationId xmlns:a16="http://schemas.microsoft.com/office/drawing/2014/main" id="{A4A8D164-7B6C-4693-A8B0-47286BBA0A12}"/>
            </a:ext>
          </a:extLst>
        </xdr:cNvPr>
        <xdr:cNvSpPr>
          <a:spLocks noChangeAspect="1" noChangeArrowheads="1"/>
        </xdr:cNvSpPr>
      </xdr:nvSpPr>
      <xdr:spPr bwMode="auto">
        <a:xfrm>
          <a:off x="40957500"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71</xdr:row>
      <xdr:rowOff>0</xdr:rowOff>
    </xdr:from>
    <xdr:ext cx="304800" cy="304800"/>
    <xdr:sp macro="" textlink="">
      <xdr:nvSpPr>
        <xdr:cNvPr id="49" name="AutoShape 10" descr="Imágenes integradas 1">
          <a:extLst>
            <a:ext uri="{FF2B5EF4-FFF2-40B4-BE49-F238E27FC236}">
              <a16:creationId xmlns:a16="http://schemas.microsoft.com/office/drawing/2014/main" id="{F5BF270E-7224-4133-BE98-F12B4341C069}"/>
            </a:ext>
          </a:extLst>
        </xdr:cNvPr>
        <xdr:cNvSpPr>
          <a:spLocks noChangeAspect="1" noChangeArrowheads="1"/>
        </xdr:cNvSpPr>
      </xdr:nvSpPr>
      <xdr:spPr bwMode="auto">
        <a:xfrm>
          <a:off x="40957500"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71</xdr:row>
      <xdr:rowOff>0</xdr:rowOff>
    </xdr:from>
    <xdr:ext cx="304800" cy="304800"/>
    <xdr:sp macro="" textlink="">
      <xdr:nvSpPr>
        <xdr:cNvPr id="50"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51FEF98D-BA70-4CCD-B670-DDD114288A3A}"/>
            </a:ext>
          </a:extLst>
        </xdr:cNvPr>
        <xdr:cNvSpPr>
          <a:spLocks noChangeAspect="1" noChangeArrowheads="1"/>
        </xdr:cNvSpPr>
      </xdr:nvSpPr>
      <xdr:spPr bwMode="auto">
        <a:xfrm>
          <a:off x="44053125"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71</xdr:row>
      <xdr:rowOff>0</xdr:rowOff>
    </xdr:from>
    <xdr:ext cx="304800" cy="304800"/>
    <xdr:sp macro="" textlink="">
      <xdr:nvSpPr>
        <xdr:cNvPr id="51"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AC04A4D1-E17C-494E-A019-3319C932F83C}"/>
            </a:ext>
          </a:extLst>
        </xdr:cNvPr>
        <xdr:cNvSpPr>
          <a:spLocks noChangeAspect="1" noChangeArrowheads="1"/>
        </xdr:cNvSpPr>
      </xdr:nvSpPr>
      <xdr:spPr bwMode="auto">
        <a:xfrm>
          <a:off x="44053125"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71</xdr:row>
      <xdr:rowOff>0</xdr:rowOff>
    </xdr:from>
    <xdr:ext cx="304800" cy="304800"/>
    <xdr:sp macro="" textlink="">
      <xdr:nvSpPr>
        <xdr:cNvPr id="52"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778789CC-6D58-48BF-932D-55CEC9886AC5}"/>
            </a:ext>
          </a:extLst>
        </xdr:cNvPr>
        <xdr:cNvSpPr>
          <a:spLocks noChangeAspect="1" noChangeArrowheads="1"/>
        </xdr:cNvSpPr>
      </xdr:nvSpPr>
      <xdr:spPr bwMode="auto">
        <a:xfrm>
          <a:off x="44053125"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71</xdr:row>
      <xdr:rowOff>0</xdr:rowOff>
    </xdr:from>
    <xdr:ext cx="304800" cy="304800"/>
    <xdr:sp macro="" textlink="">
      <xdr:nvSpPr>
        <xdr:cNvPr id="53" name="AutoShape 7" descr="0464-1.jpg">
          <a:extLst>
            <a:ext uri="{FF2B5EF4-FFF2-40B4-BE49-F238E27FC236}">
              <a16:creationId xmlns:a16="http://schemas.microsoft.com/office/drawing/2014/main" id="{39770FBC-41AD-4D5A-A2CD-F1FB3C3041DF}"/>
            </a:ext>
          </a:extLst>
        </xdr:cNvPr>
        <xdr:cNvSpPr>
          <a:spLocks noChangeAspect="1" noChangeArrowheads="1"/>
        </xdr:cNvSpPr>
      </xdr:nvSpPr>
      <xdr:spPr bwMode="auto">
        <a:xfrm>
          <a:off x="44053125"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71</xdr:row>
      <xdr:rowOff>0</xdr:rowOff>
    </xdr:from>
    <xdr:ext cx="304800" cy="304800"/>
    <xdr:sp macro="" textlink="">
      <xdr:nvSpPr>
        <xdr:cNvPr id="54" name="AutoShape 8" descr="0464-1.jpg">
          <a:extLst>
            <a:ext uri="{FF2B5EF4-FFF2-40B4-BE49-F238E27FC236}">
              <a16:creationId xmlns:a16="http://schemas.microsoft.com/office/drawing/2014/main" id="{69756494-8372-43F8-BBFC-622F4096AC03}"/>
            </a:ext>
          </a:extLst>
        </xdr:cNvPr>
        <xdr:cNvSpPr>
          <a:spLocks noChangeAspect="1" noChangeArrowheads="1"/>
        </xdr:cNvSpPr>
      </xdr:nvSpPr>
      <xdr:spPr bwMode="auto">
        <a:xfrm>
          <a:off x="44053125"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71</xdr:row>
      <xdr:rowOff>0</xdr:rowOff>
    </xdr:from>
    <xdr:ext cx="304800" cy="304800"/>
    <xdr:sp macro="" textlink="">
      <xdr:nvSpPr>
        <xdr:cNvPr id="55" name="AutoShape 10" descr="Imágenes integradas 1">
          <a:extLst>
            <a:ext uri="{FF2B5EF4-FFF2-40B4-BE49-F238E27FC236}">
              <a16:creationId xmlns:a16="http://schemas.microsoft.com/office/drawing/2014/main" id="{0F682148-9D25-4CEF-8F1F-BBFE33738752}"/>
            </a:ext>
          </a:extLst>
        </xdr:cNvPr>
        <xdr:cNvSpPr>
          <a:spLocks noChangeAspect="1" noChangeArrowheads="1"/>
        </xdr:cNvSpPr>
      </xdr:nvSpPr>
      <xdr:spPr bwMode="auto">
        <a:xfrm>
          <a:off x="44053125"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71</xdr:row>
      <xdr:rowOff>0</xdr:rowOff>
    </xdr:from>
    <xdr:ext cx="304800" cy="304800"/>
    <xdr:sp macro="" textlink="">
      <xdr:nvSpPr>
        <xdr:cNvPr id="56"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A52B9478-2543-4E28-B5E0-94CD256CFF69}"/>
            </a:ext>
          </a:extLst>
        </xdr:cNvPr>
        <xdr:cNvSpPr>
          <a:spLocks noChangeAspect="1" noChangeArrowheads="1"/>
        </xdr:cNvSpPr>
      </xdr:nvSpPr>
      <xdr:spPr bwMode="auto">
        <a:xfrm>
          <a:off x="44053125"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71</xdr:row>
      <xdr:rowOff>0</xdr:rowOff>
    </xdr:from>
    <xdr:ext cx="304800" cy="304800"/>
    <xdr:sp macro="" textlink="">
      <xdr:nvSpPr>
        <xdr:cNvPr id="57"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E1B4D582-656E-4B7D-A481-D29A370640DE}"/>
            </a:ext>
          </a:extLst>
        </xdr:cNvPr>
        <xdr:cNvSpPr>
          <a:spLocks noChangeAspect="1" noChangeArrowheads="1"/>
        </xdr:cNvSpPr>
      </xdr:nvSpPr>
      <xdr:spPr bwMode="auto">
        <a:xfrm>
          <a:off x="44053125"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71</xdr:row>
      <xdr:rowOff>0</xdr:rowOff>
    </xdr:from>
    <xdr:ext cx="304800" cy="304800"/>
    <xdr:sp macro="" textlink="">
      <xdr:nvSpPr>
        <xdr:cNvPr id="58"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830E406F-A05D-439B-92FE-3475B1675022}"/>
            </a:ext>
          </a:extLst>
        </xdr:cNvPr>
        <xdr:cNvSpPr>
          <a:spLocks noChangeAspect="1" noChangeArrowheads="1"/>
        </xdr:cNvSpPr>
      </xdr:nvSpPr>
      <xdr:spPr bwMode="auto">
        <a:xfrm>
          <a:off x="44053125"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71</xdr:row>
      <xdr:rowOff>0</xdr:rowOff>
    </xdr:from>
    <xdr:ext cx="304800" cy="304800"/>
    <xdr:sp macro="" textlink="">
      <xdr:nvSpPr>
        <xdr:cNvPr id="59" name="AutoShape 7" descr="0464-1.jpg">
          <a:extLst>
            <a:ext uri="{FF2B5EF4-FFF2-40B4-BE49-F238E27FC236}">
              <a16:creationId xmlns:a16="http://schemas.microsoft.com/office/drawing/2014/main" id="{C25364C0-CF89-4DAD-A6DC-E4D480267516}"/>
            </a:ext>
          </a:extLst>
        </xdr:cNvPr>
        <xdr:cNvSpPr>
          <a:spLocks noChangeAspect="1" noChangeArrowheads="1"/>
        </xdr:cNvSpPr>
      </xdr:nvSpPr>
      <xdr:spPr bwMode="auto">
        <a:xfrm>
          <a:off x="44053125"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71</xdr:row>
      <xdr:rowOff>0</xdr:rowOff>
    </xdr:from>
    <xdr:ext cx="304800" cy="304800"/>
    <xdr:sp macro="" textlink="">
      <xdr:nvSpPr>
        <xdr:cNvPr id="60" name="AutoShape 8" descr="0464-1.jpg">
          <a:extLst>
            <a:ext uri="{FF2B5EF4-FFF2-40B4-BE49-F238E27FC236}">
              <a16:creationId xmlns:a16="http://schemas.microsoft.com/office/drawing/2014/main" id="{E88E7CCA-0E75-4947-8251-229810E42C71}"/>
            </a:ext>
          </a:extLst>
        </xdr:cNvPr>
        <xdr:cNvSpPr>
          <a:spLocks noChangeAspect="1" noChangeArrowheads="1"/>
        </xdr:cNvSpPr>
      </xdr:nvSpPr>
      <xdr:spPr bwMode="auto">
        <a:xfrm>
          <a:off x="44053125"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71</xdr:row>
      <xdr:rowOff>0</xdr:rowOff>
    </xdr:from>
    <xdr:ext cx="304800" cy="304800"/>
    <xdr:sp macro="" textlink="">
      <xdr:nvSpPr>
        <xdr:cNvPr id="61" name="AutoShape 10" descr="Imágenes integradas 1">
          <a:extLst>
            <a:ext uri="{FF2B5EF4-FFF2-40B4-BE49-F238E27FC236}">
              <a16:creationId xmlns:a16="http://schemas.microsoft.com/office/drawing/2014/main" id="{00EDFBFC-2CD5-4BF1-80BA-2744328B2CC8}"/>
            </a:ext>
          </a:extLst>
        </xdr:cNvPr>
        <xdr:cNvSpPr>
          <a:spLocks noChangeAspect="1" noChangeArrowheads="1"/>
        </xdr:cNvSpPr>
      </xdr:nvSpPr>
      <xdr:spPr bwMode="auto">
        <a:xfrm>
          <a:off x="44053125"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71</xdr:row>
      <xdr:rowOff>0</xdr:rowOff>
    </xdr:from>
    <xdr:ext cx="304800" cy="304800"/>
    <xdr:sp macro="" textlink="">
      <xdr:nvSpPr>
        <xdr:cNvPr id="62"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5E5ACB93-A7BC-4995-9B17-DC5FDA82F7FE}"/>
            </a:ext>
          </a:extLst>
        </xdr:cNvPr>
        <xdr:cNvSpPr>
          <a:spLocks noChangeAspect="1" noChangeArrowheads="1"/>
        </xdr:cNvSpPr>
      </xdr:nvSpPr>
      <xdr:spPr bwMode="auto">
        <a:xfrm>
          <a:off x="47053500"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71</xdr:row>
      <xdr:rowOff>0</xdr:rowOff>
    </xdr:from>
    <xdr:ext cx="304800" cy="304800"/>
    <xdr:sp macro="" textlink="">
      <xdr:nvSpPr>
        <xdr:cNvPr id="63"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4F72B519-C112-4235-90CD-1AE83CCA8FE4}"/>
            </a:ext>
          </a:extLst>
        </xdr:cNvPr>
        <xdr:cNvSpPr>
          <a:spLocks noChangeAspect="1" noChangeArrowheads="1"/>
        </xdr:cNvSpPr>
      </xdr:nvSpPr>
      <xdr:spPr bwMode="auto">
        <a:xfrm>
          <a:off x="47053500"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71</xdr:row>
      <xdr:rowOff>0</xdr:rowOff>
    </xdr:from>
    <xdr:ext cx="304800" cy="304800"/>
    <xdr:sp macro="" textlink="">
      <xdr:nvSpPr>
        <xdr:cNvPr id="64"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E9E270C-F653-4A97-AC46-BE1C3A44AD1A}"/>
            </a:ext>
          </a:extLst>
        </xdr:cNvPr>
        <xdr:cNvSpPr>
          <a:spLocks noChangeAspect="1" noChangeArrowheads="1"/>
        </xdr:cNvSpPr>
      </xdr:nvSpPr>
      <xdr:spPr bwMode="auto">
        <a:xfrm>
          <a:off x="47053500"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71</xdr:row>
      <xdr:rowOff>0</xdr:rowOff>
    </xdr:from>
    <xdr:ext cx="304800" cy="304800"/>
    <xdr:sp macro="" textlink="">
      <xdr:nvSpPr>
        <xdr:cNvPr id="65" name="AutoShape 7" descr="0464-1.jpg">
          <a:extLst>
            <a:ext uri="{FF2B5EF4-FFF2-40B4-BE49-F238E27FC236}">
              <a16:creationId xmlns:a16="http://schemas.microsoft.com/office/drawing/2014/main" id="{F23CAB85-89FC-4425-87F4-70739B0BDF0A}"/>
            </a:ext>
          </a:extLst>
        </xdr:cNvPr>
        <xdr:cNvSpPr>
          <a:spLocks noChangeAspect="1" noChangeArrowheads="1"/>
        </xdr:cNvSpPr>
      </xdr:nvSpPr>
      <xdr:spPr bwMode="auto">
        <a:xfrm>
          <a:off x="47053500"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71</xdr:row>
      <xdr:rowOff>0</xdr:rowOff>
    </xdr:from>
    <xdr:ext cx="304800" cy="304800"/>
    <xdr:sp macro="" textlink="">
      <xdr:nvSpPr>
        <xdr:cNvPr id="66" name="AutoShape 8" descr="0464-1.jpg">
          <a:extLst>
            <a:ext uri="{FF2B5EF4-FFF2-40B4-BE49-F238E27FC236}">
              <a16:creationId xmlns:a16="http://schemas.microsoft.com/office/drawing/2014/main" id="{5A8B5DBF-2835-4B2A-9EBA-1BBAF05E9EB9}"/>
            </a:ext>
          </a:extLst>
        </xdr:cNvPr>
        <xdr:cNvSpPr>
          <a:spLocks noChangeAspect="1" noChangeArrowheads="1"/>
        </xdr:cNvSpPr>
      </xdr:nvSpPr>
      <xdr:spPr bwMode="auto">
        <a:xfrm>
          <a:off x="47053500"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71</xdr:row>
      <xdr:rowOff>0</xdr:rowOff>
    </xdr:from>
    <xdr:ext cx="304800" cy="304800"/>
    <xdr:sp macro="" textlink="">
      <xdr:nvSpPr>
        <xdr:cNvPr id="67" name="AutoShape 10" descr="Imágenes integradas 1">
          <a:extLst>
            <a:ext uri="{FF2B5EF4-FFF2-40B4-BE49-F238E27FC236}">
              <a16:creationId xmlns:a16="http://schemas.microsoft.com/office/drawing/2014/main" id="{19D0B3DA-D33B-4146-B5DC-C517612F8DBE}"/>
            </a:ext>
          </a:extLst>
        </xdr:cNvPr>
        <xdr:cNvSpPr>
          <a:spLocks noChangeAspect="1" noChangeArrowheads="1"/>
        </xdr:cNvSpPr>
      </xdr:nvSpPr>
      <xdr:spPr bwMode="auto">
        <a:xfrm>
          <a:off x="47053500"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71</xdr:row>
      <xdr:rowOff>0</xdr:rowOff>
    </xdr:from>
    <xdr:ext cx="304800" cy="304800"/>
    <xdr:sp macro="" textlink="">
      <xdr:nvSpPr>
        <xdr:cNvPr id="68"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F1E05C4C-A2A1-404E-BCE8-F085A0EE3F8E}"/>
            </a:ext>
          </a:extLst>
        </xdr:cNvPr>
        <xdr:cNvSpPr>
          <a:spLocks noChangeAspect="1" noChangeArrowheads="1"/>
        </xdr:cNvSpPr>
      </xdr:nvSpPr>
      <xdr:spPr bwMode="auto">
        <a:xfrm>
          <a:off x="47053500"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71</xdr:row>
      <xdr:rowOff>0</xdr:rowOff>
    </xdr:from>
    <xdr:ext cx="304800" cy="304800"/>
    <xdr:sp macro="" textlink="">
      <xdr:nvSpPr>
        <xdr:cNvPr id="69"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EC448A27-055C-492E-A36A-9BEBF1F3E4C8}"/>
            </a:ext>
          </a:extLst>
        </xdr:cNvPr>
        <xdr:cNvSpPr>
          <a:spLocks noChangeAspect="1" noChangeArrowheads="1"/>
        </xdr:cNvSpPr>
      </xdr:nvSpPr>
      <xdr:spPr bwMode="auto">
        <a:xfrm>
          <a:off x="47053500"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71</xdr:row>
      <xdr:rowOff>0</xdr:rowOff>
    </xdr:from>
    <xdr:ext cx="304800" cy="304800"/>
    <xdr:sp macro="" textlink="">
      <xdr:nvSpPr>
        <xdr:cNvPr id="70"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F774DD88-DF92-4FD7-B79A-6047E6A8A4F5}"/>
            </a:ext>
          </a:extLst>
        </xdr:cNvPr>
        <xdr:cNvSpPr>
          <a:spLocks noChangeAspect="1" noChangeArrowheads="1"/>
        </xdr:cNvSpPr>
      </xdr:nvSpPr>
      <xdr:spPr bwMode="auto">
        <a:xfrm>
          <a:off x="47053500"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71</xdr:row>
      <xdr:rowOff>0</xdr:rowOff>
    </xdr:from>
    <xdr:ext cx="304800" cy="304800"/>
    <xdr:sp macro="" textlink="">
      <xdr:nvSpPr>
        <xdr:cNvPr id="71" name="AutoShape 7" descr="0464-1.jpg">
          <a:extLst>
            <a:ext uri="{FF2B5EF4-FFF2-40B4-BE49-F238E27FC236}">
              <a16:creationId xmlns:a16="http://schemas.microsoft.com/office/drawing/2014/main" id="{A784E064-D9DA-42EB-8939-7A757BDD5567}"/>
            </a:ext>
          </a:extLst>
        </xdr:cNvPr>
        <xdr:cNvSpPr>
          <a:spLocks noChangeAspect="1" noChangeArrowheads="1"/>
        </xdr:cNvSpPr>
      </xdr:nvSpPr>
      <xdr:spPr bwMode="auto">
        <a:xfrm>
          <a:off x="47053500"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71</xdr:row>
      <xdr:rowOff>0</xdr:rowOff>
    </xdr:from>
    <xdr:ext cx="304800" cy="304800"/>
    <xdr:sp macro="" textlink="">
      <xdr:nvSpPr>
        <xdr:cNvPr id="72" name="AutoShape 8" descr="0464-1.jpg">
          <a:extLst>
            <a:ext uri="{FF2B5EF4-FFF2-40B4-BE49-F238E27FC236}">
              <a16:creationId xmlns:a16="http://schemas.microsoft.com/office/drawing/2014/main" id="{07D91D02-CE9E-4BFF-AEC5-F8FEB391AAC6}"/>
            </a:ext>
          </a:extLst>
        </xdr:cNvPr>
        <xdr:cNvSpPr>
          <a:spLocks noChangeAspect="1" noChangeArrowheads="1"/>
        </xdr:cNvSpPr>
      </xdr:nvSpPr>
      <xdr:spPr bwMode="auto">
        <a:xfrm>
          <a:off x="47053500"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71</xdr:row>
      <xdr:rowOff>0</xdr:rowOff>
    </xdr:from>
    <xdr:ext cx="304800" cy="304800"/>
    <xdr:sp macro="" textlink="">
      <xdr:nvSpPr>
        <xdr:cNvPr id="73" name="AutoShape 10" descr="Imágenes integradas 1">
          <a:extLst>
            <a:ext uri="{FF2B5EF4-FFF2-40B4-BE49-F238E27FC236}">
              <a16:creationId xmlns:a16="http://schemas.microsoft.com/office/drawing/2014/main" id="{5212B10A-D827-40A6-8E46-C27A9F43CEB0}"/>
            </a:ext>
          </a:extLst>
        </xdr:cNvPr>
        <xdr:cNvSpPr>
          <a:spLocks noChangeAspect="1" noChangeArrowheads="1"/>
        </xdr:cNvSpPr>
      </xdr:nvSpPr>
      <xdr:spPr bwMode="auto">
        <a:xfrm>
          <a:off x="47053500"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71</xdr:row>
      <xdr:rowOff>0</xdr:rowOff>
    </xdr:from>
    <xdr:ext cx="304800" cy="304800"/>
    <xdr:sp macro="" textlink="">
      <xdr:nvSpPr>
        <xdr:cNvPr id="74"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861B09BF-DB65-4011-9EEC-CB4D02492FBD}"/>
            </a:ext>
          </a:extLst>
        </xdr:cNvPr>
        <xdr:cNvSpPr>
          <a:spLocks noChangeAspect="1" noChangeArrowheads="1"/>
        </xdr:cNvSpPr>
      </xdr:nvSpPr>
      <xdr:spPr bwMode="auto">
        <a:xfrm>
          <a:off x="55883175"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71</xdr:row>
      <xdr:rowOff>0</xdr:rowOff>
    </xdr:from>
    <xdr:ext cx="304800" cy="304800"/>
    <xdr:sp macro="" textlink="">
      <xdr:nvSpPr>
        <xdr:cNvPr id="75"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74765F7C-4DAB-44E0-ADCB-9278B742B9AE}"/>
            </a:ext>
          </a:extLst>
        </xdr:cNvPr>
        <xdr:cNvSpPr>
          <a:spLocks noChangeAspect="1" noChangeArrowheads="1"/>
        </xdr:cNvSpPr>
      </xdr:nvSpPr>
      <xdr:spPr bwMode="auto">
        <a:xfrm>
          <a:off x="55883175"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71</xdr:row>
      <xdr:rowOff>0</xdr:rowOff>
    </xdr:from>
    <xdr:ext cx="304800" cy="304800"/>
    <xdr:sp macro="" textlink="">
      <xdr:nvSpPr>
        <xdr:cNvPr id="76"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3EAA1B2D-33B9-4D2B-9359-A6FED2990D7F}"/>
            </a:ext>
          </a:extLst>
        </xdr:cNvPr>
        <xdr:cNvSpPr>
          <a:spLocks noChangeAspect="1" noChangeArrowheads="1"/>
        </xdr:cNvSpPr>
      </xdr:nvSpPr>
      <xdr:spPr bwMode="auto">
        <a:xfrm>
          <a:off x="55883175"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71</xdr:row>
      <xdr:rowOff>0</xdr:rowOff>
    </xdr:from>
    <xdr:ext cx="304800" cy="304800"/>
    <xdr:sp macro="" textlink="">
      <xdr:nvSpPr>
        <xdr:cNvPr id="77" name="AutoShape 7" descr="0464-1.jpg">
          <a:extLst>
            <a:ext uri="{FF2B5EF4-FFF2-40B4-BE49-F238E27FC236}">
              <a16:creationId xmlns:a16="http://schemas.microsoft.com/office/drawing/2014/main" id="{DD685927-87EA-4D19-9758-F4C4FDDD15BB}"/>
            </a:ext>
          </a:extLst>
        </xdr:cNvPr>
        <xdr:cNvSpPr>
          <a:spLocks noChangeAspect="1" noChangeArrowheads="1"/>
        </xdr:cNvSpPr>
      </xdr:nvSpPr>
      <xdr:spPr bwMode="auto">
        <a:xfrm>
          <a:off x="55883175"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71</xdr:row>
      <xdr:rowOff>0</xdr:rowOff>
    </xdr:from>
    <xdr:ext cx="304800" cy="304800"/>
    <xdr:sp macro="" textlink="">
      <xdr:nvSpPr>
        <xdr:cNvPr id="78" name="AutoShape 8" descr="0464-1.jpg">
          <a:extLst>
            <a:ext uri="{FF2B5EF4-FFF2-40B4-BE49-F238E27FC236}">
              <a16:creationId xmlns:a16="http://schemas.microsoft.com/office/drawing/2014/main" id="{642944DC-A7C0-45CD-8C05-60D1068B8EA2}"/>
            </a:ext>
          </a:extLst>
        </xdr:cNvPr>
        <xdr:cNvSpPr>
          <a:spLocks noChangeAspect="1" noChangeArrowheads="1"/>
        </xdr:cNvSpPr>
      </xdr:nvSpPr>
      <xdr:spPr bwMode="auto">
        <a:xfrm>
          <a:off x="55883175"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71</xdr:row>
      <xdr:rowOff>0</xdr:rowOff>
    </xdr:from>
    <xdr:ext cx="304800" cy="304800"/>
    <xdr:sp macro="" textlink="">
      <xdr:nvSpPr>
        <xdr:cNvPr id="79" name="AutoShape 10" descr="Imágenes integradas 1">
          <a:extLst>
            <a:ext uri="{FF2B5EF4-FFF2-40B4-BE49-F238E27FC236}">
              <a16:creationId xmlns:a16="http://schemas.microsoft.com/office/drawing/2014/main" id="{79D46105-FD55-4711-90BF-B277A5C397A3}"/>
            </a:ext>
          </a:extLst>
        </xdr:cNvPr>
        <xdr:cNvSpPr>
          <a:spLocks noChangeAspect="1" noChangeArrowheads="1"/>
        </xdr:cNvSpPr>
      </xdr:nvSpPr>
      <xdr:spPr bwMode="auto">
        <a:xfrm>
          <a:off x="55883175"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71</xdr:row>
      <xdr:rowOff>0</xdr:rowOff>
    </xdr:from>
    <xdr:ext cx="304800" cy="304800"/>
    <xdr:sp macro="" textlink="">
      <xdr:nvSpPr>
        <xdr:cNvPr id="80"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A659160B-85AE-4A2F-A09C-C8A4CB416DD2}"/>
            </a:ext>
          </a:extLst>
        </xdr:cNvPr>
        <xdr:cNvSpPr>
          <a:spLocks noChangeAspect="1" noChangeArrowheads="1"/>
        </xdr:cNvSpPr>
      </xdr:nvSpPr>
      <xdr:spPr bwMode="auto">
        <a:xfrm>
          <a:off x="55883175"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71</xdr:row>
      <xdr:rowOff>0</xdr:rowOff>
    </xdr:from>
    <xdr:ext cx="304800" cy="304800"/>
    <xdr:sp macro="" textlink="">
      <xdr:nvSpPr>
        <xdr:cNvPr id="81"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644F50E2-88CD-4719-9E07-79058852A540}"/>
            </a:ext>
          </a:extLst>
        </xdr:cNvPr>
        <xdr:cNvSpPr>
          <a:spLocks noChangeAspect="1" noChangeArrowheads="1"/>
        </xdr:cNvSpPr>
      </xdr:nvSpPr>
      <xdr:spPr bwMode="auto">
        <a:xfrm>
          <a:off x="55883175"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71</xdr:row>
      <xdr:rowOff>0</xdr:rowOff>
    </xdr:from>
    <xdr:ext cx="304800" cy="304800"/>
    <xdr:sp macro="" textlink="">
      <xdr:nvSpPr>
        <xdr:cNvPr id="82"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4E51DF73-1EBF-4B89-BB38-CBA74E310CE8}"/>
            </a:ext>
          </a:extLst>
        </xdr:cNvPr>
        <xdr:cNvSpPr>
          <a:spLocks noChangeAspect="1" noChangeArrowheads="1"/>
        </xdr:cNvSpPr>
      </xdr:nvSpPr>
      <xdr:spPr bwMode="auto">
        <a:xfrm>
          <a:off x="55883175"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71</xdr:row>
      <xdr:rowOff>0</xdr:rowOff>
    </xdr:from>
    <xdr:ext cx="304800" cy="304800"/>
    <xdr:sp macro="" textlink="">
      <xdr:nvSpPr>
        <xdr:cNvPr id="83" name="AutoShape 7" descr="0464-1.jpg">
          <a:extLst>
            <a:ext uri="{FF2B5EF4-FFF2-40B4-BE49-F238E27FC236}">
              <a16:creationId xmlns:a16="http://schemas.microsoft.com/office/drawing/2014/main" id="{85428295-04CB-43D2-B216-947C41974CDF}"/>
            </a:ext>
          </a:extLst>
        </xdr:cNvPr>
        <xdr:cNvSpPr>
          <a:spLocks noChangeAspect="1" noChangeArrowheads="1"/>
        </xdr:cNvSpPr>
      </xdr:nvSpPr>
      <xdr:spPr bwMode="auto">
        <a:xfrm>
          <a:off x="55883175"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71</xdr:row>
      <xdr:rowOff>0</xdr:rowOff>
    </xdr:from>
    <xdr:ext cx="304800" cy="304800"/>
    <xdr:sp macro="" textlink="">
      <xdr:nvSpPr>
        <xdr:cNvPr id="84" name="AutoShape 8" descr="0464-1.jpg">
          <a:extLst>
            <a:ext uri="{FF2B5EF4-FFF2-40B4-BE49-F238E27FC236}">
              <a16:creationId xmlns:a16="http://schemas.microsoft.com/office/drawing/2014/main" id="{A13073A6-CAAE-47D1-B40E-784A714155FF}"/>
            </a:ext>
          </a:extLst>
        </xdr:cNvPr>
        <xdr:cNvSpPr>
          <a:spLocks noChangeAspect="1" noChangeArrowheads="1"/>
        </xdr:cNvSpPr>
      </xdr:nvSpPr>
      <xdr:spPr bwMode="auto">
        <a:xfrm>
          <a:off x="55883175"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71</xdr:row>
      <xdr:rowOff>0</xdr:rowOff>
    </xdr:from>
    <xdr:ext cx="304800" cy="304800"/>
    <xdr:sp macro="" textlink="">
      <xdr:nvSpPr>
        <xdr:cNvPr id="85" name="AutoShape 10" descr="Imágenes integradas 1">
          <a:extLst>
            <a:ext uri="{FF2B5EF4-FFF2-40B4-BE49-F238E27FC236}">
              <a16:creationId xmlns:a16="http://schemas.microsoft.com/office/drawing/2014/main" id="{59791CE0-109A-4D16-B5CB-1A09F4D0EC96}"/>
            </a:ext>
          </a:extLst>
        </xdr:cNvPr>
        <xdr:cNvSpPr>
          <a:spLocks noChangeAspect="1" noChangeArrowheads="1"/>
        </xdr:cNvSpPr>
      </xdr:nvSpPr>
      <xdr:spPr bwMode="auto">
        <a:xfrm>
          <a:off x="55883175" y="13762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45</xdr:row>
      <xdr:rowOff>0</xdr:rowOff>
    </xdr:from>
    <xdr:ext cx="304800" cy="304800"/>
    <xdr:sp macro="" textlink="">
      <xdr:nvSpPr>
        <xdr:cNvPr id="86"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2DBD78EA-56A9-407B-B301-A7AFD6ECF91D}"/>
            </a:ext>
          </a:extLst>
        </xdr:cNvPr>
        <xdr:cNvSpPr>
          <a:spLocks noChangeAspect="1" noChangeArrowheads="1"/>
        </xdr:cNvSpPr>
      </xdr:nvSpPr>
      <xdr:spPr bwMode="auto">
        <a:xfrm>
          <a:off x="37766625"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45</xdr:row>
      <xdr:rowOff>0</xdr:rowOff>
    </xdr:from>
    <xdr:ext cx="304800" cy="304800"/>
    <xdr:sp macro="" textlink="">
      <xdr:nvSpPr>
        <xdr:cNvPr id="87"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E0AB4B6-7E0A-432E-A4F9-8026EBB4B8F0}"/>
            </a:ext>
          </a:extLst>
        </xdr:cNvPr>
        <xdr:cNvSpPr>
          <a:spLocks noChangeAspect="1" noChangeArrowheads="1"/>
        </xdr:cNvSpPr>
      </xdr:nvSpPr>
      <xdr:spPr bwMode="auto">
        <a:xfrm>
          <a:off x="37766625"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45</xdr:row>
      <xdr:rowOff>0</xdr:rowOff>
    </xdr:from>
    <xdr:ext cx="304800" cy="304800"/>
    <xdr:sp macro="" textlink="">
      <xdr:nvSpPr>
        <xdr:cNvPr id="88"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9F2C760E-0AAE-4F9E-B4FF-4D46F036E1D6}"/>
            </a:ext>
          </a:extLst>
        </xdr:cNvPr>
        <xdr:cNvSpPr>
          <a:spLocks noChangeAspect="1" noChangeArrowheads="1"/>
        </xdr:cNvSpPr>
      </xdr:nvSpPr>
      <xdr:spPr bwMode="auto">
        <a:xfrm>
          <a:off x="37766625"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45</xdr:row>
      <xdr:rowOff>0</xdr:rowOff>
    </xdr:from>
    <xdr:ext cx="304800" cy="304800"/>
    <xdr:sp macro="" textlink="">
      <xdr:nvSpPr>
        <xdr:cNvPr id="89" name="AutoShape 7" descr="0464-1.jpg">
          <a:extLst>
            <a:ext uri="{FF2B5EF4-FFF2-40B4-BE49-F238E27FC236}">
              <a16:creationId xmlns:a16="http://schemas.microsoft.com/office/drawing/2014/main" id="{7FDAD4DC-F8E3-4654-9846-99EAD2EC0504}"/>
            </a:ext>
          </a:extLst>
        </xdr:cNvPr>
        <xdr:cNvSpPr>
          <a:spLocks noChangeAspect="1" noChangeArrowheads="1"/>
        </xdr:cNvSpPr>
      </xdr:nvSpPr>
      <xdr:spPr bwMode="auto">
        <a:xfrm>
          <a:off x="37766625"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45</xdr:row>
      <xdr:rowOff>0</xdr:rowOff>
    </xdr:from>
    <xdr:ext cx="304800" cy="304800"/>
    <xdr:sp macro="" textlink="">
      <xdr:nvSpPr>
        <xdr:cNvPr id="90" name="AutoShape 8" descr="0464-1.jpg">
          <a:extLst>
            <a:ext uri="{FF2B5EF4-FFF2-40B4-BE49-F238E27FC236}">
              <a16:creationId xmlns:a16="http://schemas.microsoft.com/office/drawing/2014/main" id="{76BE9070-07AD-4697-80AB-971431B4E7E3}"/>
            </a:ext>
          </a:extLst>
        </xdr:cNvPr>
        <xdr:cNvSpPr>
          <a:spLocks noChangeAspect="1" noChangeArrowheads="1"/>
        </xdr:cNvSpPr>
      </xdr:nvSpPr>
      <xdr:spPr bwMode="auto">
        <a:xfrm>
          <a:off x="37766625"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45</xdr:row>
      <xdr:rowOff>0</xdr:rowOff>
    </xdr:from>
    <xdr:ext cx="304800" cy="304800"/>
    <xdr:sp macro="" textlink="">
      <xdr:nvSpPr>
        <xdr:cNvPr id="91" name="AutoShape 10" descr="Imágenes integradas 1">
          <a:extLst>
            <a:ext uri="{FF2B5EF4-FFF2-40B4-BE49-F238E27FC236}">
              <a16:creationId xmlns:a16="http://schemas.microsoft.com/office/drawing/2014/main" id="{B3CDA031-AFCB-4F6F-9F9A-1C7FEE0C9D0D}"/>
            </a:ext>
          </a:extLst>
        </xdr:cNvPr>
        <xdr:cNvSpPr>
          <a:spLocks noChangeAspect="1" noChangeArrowheads="1"/>
        </xdr:cNvSpPr>
      </xdr:nvSpPr>
      <xdr:spPr bwMode="auto">
        <a:xfrm>
          <a:off x="37766625"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45</xdr:row>
      <xdr:rowOff>0</xdr:rowOff>
    </xdr:from>
    <xdr:ext cx="304800" cy="304800"/>
    <xdr:sp macro="" textlink="">
      <xdr:nvSpPr>
        <xdr:cNvPr id="92"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6F041EA0-BBA8-45BC-BAAE-67E96F30271A}"/>
            </a:ext>
          </a:extLst>
        </xdr:cNvPr>
        <xdr:cNvSpPr>
          <a:spLocks noChangeAspect="1" noChangeArrowheads="1"/>
        </xdr:cNvSpPr>
      </xdr:nvSpPr>
      <xdr:spPr bwMode="auto">
        <a:xfrm>
          <a:off x="37766625"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45</xdr:row>
      <xdr:rowOff>0</xdr:rowOff>
    </xdr:from>
    <xdr:ext cx="304800" cy="304800"/>
    <xdr:sp macro="" textlink="">
      <xdr:nvSpPr>
        <xdr:cNvPr id="93"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47776801-27C9-4F7F-B144-F9FC45242DA3}"/>
            </a:ext>
          </a:extLst>
        </xdr:cNvPr>
        <xdr:cNvSpPr>
          <a:spLocks noChangeAspect="1" noChangeArrowheads="1"/>
        </xdr:cNvSpPr>
      </xdr:nvSpPr>
      <xdr:spPr bwMode="auto">
        <a:xfrm>
          <a:off x="37766625"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45</xdr:row>
      <xdr:rowOff>0</xdr:rowOff>
    </xdr:from>
    <xdr:ext cx="304800" cy="304800"/>
    <xdr:sp macro="" textlink="">
      <xdr:nvSpPr>
        <xdr:cNvPr id="94"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C79FC593-B7C7-4FFE-88DA-65275F73B045}"/>
            </a:ext>
          </a:extLst>
        </xdr:cNvPr>
        <xdr:cNvSpPr>
          <a:spLocks noChangeAspect="1" noChangeArrowheads="1"/>
        </xdr:cNvSpPr>
      </xdr:nvSpPr>
      <xdr:spPr bwMode="auto">
        <a:xfrm>
          <a:off x="37766625"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45</xdr:row>
      <xdr:rowOff>0</xdr:rowOff>
    </xdr:from>
    <xdr:ext cx="304800" cy="304800"/>
    <xdr:sp macro="" textlink="">
      <xdr:nvSpPr>
        <xdr:cNvPr id="95" name="AutoShape 7" descr="0464-1.jpg">
          <a:extLst>
            <a:ext uri="{FF2B5EF4-FFF2-40B4-BE49-F238E27FC236}">
              <a16:creationId xmlns:a16="http://schemas.microsoft.com/office/drawing/2014/main" id="{39BBE5E8-A65A-4C6D-AA7D-AFFE296D218C}"/>
            </a:ext>
          </a:extLst>
        </xdr:cNvPr>
        <xdr:cNvSpPr>
          <a:spLocks noChangeAspect="1" noChangeArrowheads="1"/>
        </xdr:cNvSpPr>
      </xdr:nvSpPr>
      <xdr:spPr bwMode="auto">
        <a:xfrm>
          <a:off x="37766625"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45</xdr:row>
      <xdr:rowOff>0</xdr:rowOff>
    </xdr:from>
    <xdr:ext cx="304800" cy="304800"/>
    <xdr:sp macro="" textlink="">
      <xdr:nvSpPr>
        <xdr:cNvPr id="96" name="AutoShape 8" descr="0464-1.jpg">
          <a:extLst>
            <a:ext uri="{FF2B5EF4-FFF2-40B4-BE49-F238E27FC236}">
              <a16:creationId xmlns:a16="http://schemas.microsoft.com/office/drawing/2014/main" id="{177A8FED-A7DF-40F9-8CC4-75B6D755C2CE}"/>
            </a:ext>
          </a:extLst>
        </xdr:cNvPr>
        <xdr:cNvSpPr>
          <a:spLocks noChangeAspect="1" noChangeArrowheads="1"/>
        </xdr:cNvSpPr>
      </xdr:nvSpPr>
      <xdr:spPr bwMode="auto">
        <a:xfrm>
          <a:off x="37766625"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45</xdr:row>
      <xdr:rowOff>0</xdr:rowOff>
    </xdr:from>
    <xdr:ext cx="304800" cy="304800"/>
    <xdr:sp macro="" textlink="">
      <xdr:nvSpPr>
        <xdr:cNvPr id="97" name="AutoShape 10" descr="Imágenes integradas 1">
          <a:extLst>
            <a:ext uri="{FF2B5EF4-FFF2-40B4-BE49-F238E27FC236}">
              <a16:creationId xmlns:a16="http://schemas.microsoft.com/office/drawing/2014/main" id="{314FFB65-90EB-4B44-BBCA-9B7706F68237}"/>
            </a:ext>
          </a:extLst>
        </xdr:cNvPr>
        <xdr:cNvSpPr>
          <a:spLocks noChangeAspect="1" noChangeArrowheads="1"/>
        </xdr:cNvSpPr>
      </xdr:nvSpPr>
      <xdr:spPr bwMode="auto">
        <a:xfrm>
          <a:off x="37766625"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45</xdr:row>
      <xdr:rowOff>0</xdr:rowOff>
    </xdr:from>
    <xdr:ext cx="304800" cy="304800"/>
    <xdr:sp macro="" textlink="">
      <xdr:nvSpPr>
        <xdr:cNvPr id="98"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513E8D13-454A-4A56-856D-A744A00974DF}"/>
            </a:ext>
          </a:extLst>
        </xdr:cNvPr>
        <xdr:cNvSpPr>
          <a:spLocks noChangeAspect="1" noChangeArrowheads="1"/>
        </xdr:cNvSpPr>
      </xdr:nvSpPr>
      <xdr:spPr bwMode="auto">
        <a:xfrm>
          <a:off x="40957500"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45</xdr:row>
      <xdr:rowOff>0</xdr:rowOff>
    </xdr:from>
    <xdr:ext cx="304800" cy="304800"/>
    <xdr:sp macro="" textlink="">
      <xdr:nvSpPr>
        <xdr:cNvPr id="99"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2A858FC5-0AB5-44AA-91D2-71F641ACE3A5}"/>
            </a:ext>
          </a:extLst>
        </xdr:cNvPr>
        <xdr:cNvSpPr>
          <a:spLocks noChangeAspect="1" noChangeArrowheads="1"/>
        </xdr:cNvSpPr>
      </xdr:nvSpPr>
      <xdr:spPr bwMode="auto">
        <a:xfrm>
          <a:off x="40957500"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45</xdr:row>
      <xdr:rowOff>0</xdr:rowOff>
    </xdr:from>
    <xdr:ext cx="304800" cy="304800"/>
    <xdr:sp macro="" textlink="">
      <xdr:nvSpPr>
        <xdr:cNvPr id="100"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A73F2A12-51E6-4876-85C3-53A5AD7F32F8}"/>
            </a:ext>
          </a:extLst>
        </xdr:cNvPr>
        <xdr:cNvSpPr>
          <a:spLocks noChangeAspect="1" noChangeArrowheads="1"/>
        </xdr:cNvSpPr>
      </xdr:nvSpPr>
      <xdr:spPr bwMode="auto">
        <a:xfrm>
          <a:off x="40957500"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45</xdr:row>
      <xdr:rowOff>0</xdr:rowOff>
    </xdr:from>
    <xdr:ext cx="304800" cy="304800"/>
    <xdr:sp macro="" textlink="">
      <xdr:nvSpPr>
        <xdr:cNvPr id="101" name="AutoShape 7" descr="0464-1.jpg">
          <a:extLst>
            <a:ext uri="{FF2B5EF4-FFF2-40B4-BE49-F238E27FC236}">
              <a16:creationId xmlns:a16="http://schemas.microsoft.com/office/drawing/2014/main" id="{B6BB20BB-79C2-4367-BF7D-F2B19BACA273}"/>
            </a:ext>
          </a:extLst>
        </xdr:cNvPr>
        <xdr:cNvSpPr>
          <a:spLocks noChangeAspect="1" noChangeArrowheads="1"/>
        </xdr:cNvSpPr>
      </xdr:nvSpPr>
      <xdr:spPr bwMode="auto">
        <a:xfrm>
          <a:off x="40957500"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45</xdr:row>
      <xdr:rowOff>0</xdr:rowOff>
    </xdr:from>
    <xdr:ext cx="304800" cy="304800"/>
    <xdr:sp macro="" textlink="">
      <xdr:nvSpPr>
        <xdr:cNvPr id="102" name="AutoShape 8" descr="0464-1.jpg">
          <a:extLst>
            <a:ext uri="{FF2B5EF4-FFF2-40B4-BE49-F238E27FC236}">
              <a16:creationId xmlns:a16="http://schemas.microsoft.com/office/drawing/2014/main" id="{EBE0FAFF-88A6-4F13-8D33-76F39BED55DF}"/>
            </a:ext>
          </a:extLst>
        </xdr:cNvPr>
        <xdr:cNvSpPr>
          <a:spLocks noChangeAspect="1" noChangeArrowheads="1"/>
        </xdr:cNvSpPr>
      </xdr:nvSpPr>
      <xdr:spPr bwMode="auto">
        <a:xfrm>
          <a:off x="40957500"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45</xdr:row>
      <xdr:rowOff>0</xdr:rowOff>
    </xdr:from>
    <xdr:ext cx="304800" cy="304800"/>
    <xdr:sp macro="" textlink="">
      <xdr:nvSpPr>
        <xdr:cNvPr id="103" name="AutoShape 10" descr="Imágenes integradas 1">
          <a:extLst>
            <a:ext uri="{FF2B5EF4-FFF2-40B4-BE49-F238E27FC236}">
              <a16:creationId xmlns:a16="http://schemas.microsoft.com/office/drawing/2014/main" id="{BE2DA10A-3340-4EDA-8F64-D9C58750A972}"/>
            </a:ext>
          </a:extLst>
        </xdr:cNvPr>
        <xdr:cNvSpPr>
          <a:spLocks noChangeAspect="1" noChangeArrowheads="1"/>
        </xdr:cNvSpPr>
      </xdr:nvSpPr>
      <xdr:spPr bwMode="auto">
        <a:xfrm>
          <a:off x="40957500"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45</xdr:row>
      <xdr:rowOff>0</xdr:rowOff>
    </xdr:from>
    <xdr:ext cx="304800" cy="304800"/>
    <xdr:sp macro="" textlink="">
      <xdr:nvSpPr>
        <xdr:cNvPr id="104"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CE9D6E76-655A-461F-B162-00BAD1835C2F}"/>
            </a:ext>
          </a:extLst>
        </xdr:cNvPr>
        <xdr:cNvSpPr>
          <a:spLocks noChangeAspect="1" noChangeArrowheads="1"/>
        </xdr:cNvSpPr>
      </xdr:nvSpPr>
      <xdr:spPr bwMode="auto">
        <a:xfrm>
          <a:off x="40957500"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45</xdr:row>
      <xdr:rowOff>0</xdr:rowOff>
    </xdr:from>
    <xdr:ext cx="304800" cy="304800"/>
    <xdr:sp macro="" textlink="">
      <xdr:nvSpPr>
        <xdr:cNvPr id="105"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2A5CF385-9121-42E0-A073-ED293BB245EC}"/>
            </a:ext>
          </a:extLst>
        </xdr:cNvPr>
        <xdr:cNvSpPr>
          <a:spLocks noChangeAspect="1" noChangeArrowheads="1"/>
        </xdr:cNvSpPr>
      </xdr:nvSpPr>
      <xdr:spPr bwMode="auto">
        <a:xfrm>
          <a:off x="40957500"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45</xdr:row>
      <xdr:rowOff>0</xdr:rowOff>
    </xdr:from>
    <xdr:ext cx="304800" cy="304800"/>
    <xdr:sp macro="" textlink="">
      <xdr:nvSpPr>
        <xdr:cNvPr id="106"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246B6062-8B03-449B-9FB4-6C7E9D998A36}"/>
            </a:ext>
          </a:extLst>
        </xdr:cNvPr>
        <xdr:cNvSpPr>
          <a:spLocks noChangeAspect="1" noChangeArrowheads="1"/>
        </xdr:cNvSpPr>
      </xdr:nvSpPr>
      <xdr:spPr bwMode="auto">
        <a:xfrm>
          <a:off x="40957500"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45</xdr:row>
      <xdr:rowOff>0</xdr:rowOff>
    </xdr:from>
    <xdr:ext cx="304800" cy="304800"/>
    <xdr:sp macro="" textlink="">
      <xdr:nvSpPr>
        <xdr:cNvPr id="107" name="AutoShape 7" descr="0464-1.jpg">
          <a:extLst>
            <a:ext uri="{FF2B5EF4-FFF2-40B4-BE49-F238E27FC236}">
              <a16:creationId xmlns:a16="http://schemas.microsoft.com/office/drawing/2014/main" id="{34E50D1E-5ACE-46D1-B14E-7201D58280C5}"/>
            </a:ext>
          </a:extLst>
        </xdr:cNvPr>
        <xdr:cNvSpPr>
          <a:spLocks noChangeAspect="1" noChangeArrowheads="1"/>
        </xdr:cNvSpPr>
      </xdr:nvSpPr>
      <xdr:spPr bwMode="auto">
        <a:xfrm>
          <a:off x="40957500"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45</xdr:row>
      <xdr:rowOff>0</xdr:rowOff>
    </xdr:from>
    <xdr:ext cx="304800" cy="304800"/>
    <xdr:sp macro="" textlink="">
      <xdr:nvSpPr>
        <xdr:cNvPr id="108" name="AutoShape 8" descr="0464-1.jpg">
          <a:extLst>
            <a:ext uri="{FF2B5EF4-FFF2-40B4-BE49-F238E27FC236}">
              <a16:creationId xmlns:a16="http://schemas.microsoft.com/office/drawing/2014/main" id="{724F49F4-A213-4FB9-8BD7-8CE415A5A670}"/>
            </a:ext>
          </a:extLst>
        </xdr:cNvPr>
        <xdr:cNvSpPr>
          <a:spLocks noChangeAspect="1" noChangeArrowheads="1"/>
        </xdr:cNvSpPr>
      </xdr:nvSpPr>
      <xdr:spPr bwMode="auto">
        <a:xfrm>
          <a:off x="40957500"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45</xdr:row>
      <xdr:rowOff>0</xdr:rowOff>
    </xdr:from>
    <xdr:ext cx="304800" cy="304800"/>
    <xdr:sp macro="" textlink="">
      <xdr:nvSpPr>
        <xdr:cNvPr id="109" name="AutoShape 10" descr="Imágenes integradas 1">
          <a:extLst>
            <a:ext uri="{FF2B5EF4-FFF2-40B4-BE49-F238E27FC236}">
              <a16:creationId xmlns:a16="http://schemas.microsoft.com/office/drawing/2014/main" id="{773D4865-C3D0-4338-8DCA-E03BB28A3B9C}"/>
            </a:ext>
          </a:extLst>
        </xdr:cNvPr>
        <xdr:cNvSpPr>
          <a:spLocks noChangeAspect="1" noChangeArrowheads="1"/>
        </xdr:cNvSpPr>
      </xdr:nvSpPr>
      <xdr:spPr bwMode="auto">
        <a:xfrm>
          <a:off x="40957500"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45</xdr:row>
      <xdr:rowOff>0</xdr:rowOff>
    </xdr:from>
    <xdr:ext cx="304800" cy="304800"/>
    <xdr:sp macro="" textlink="">
      <xdr:nvSpPr>
        <xdr:cNvPr id="110"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EB298700-EE1D-4BC6-A598-DBFC0E071A0A}"/>
            </a:ext>
          </a:extLst>
        </xdr:cNvPr>
        <xdr:cNvSpPr>
          <a:spLocks noChangeAspect="1" noChangeArrowheads="1"/>
        </xdr:cNvSpPr>
      </xdr:nvSpPr>
      <xdr:spPr bwMode="auto">
        <a:xfrm>
          <a:off x="44053125"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45</xdr:row>
      <xdr:rowOff>0</xdr:rowOff>
    </xdr:from>
    <xdr:ext cx="304800" cy="304800"/>
    <xdr:sp macro="" textlink="">
      <xdr:nvSpPr>
        <xdr:cNvPr id="111"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C9D587BF-72D2-4C10-AB75-427F3C4E215F}"/>
            </a:ext>
          </a:extLst>
        </xdr:cNvPr>
        <xdr:cNvSpPr>
          <a:spLocks noChangeAspect="1" noChangeArrowheads="1"/>
        </xdr:cNvSpPr>
      </xdr:nvSpPr>
      <xdr:spPr bwMode="auto">
        <a:xfrm>
          <a:off x="44053125"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45</xdr:row>
      <xdr:rowOff>0</xdr:rowOff>
    </xdr:from>
    <xdr:ext cx="304800" cy="304800"/>
    <xdr:sp macro="" textlink="">
      <xdr:nvSpPr>
        <xdr:cNvPr id="112"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60E5674A-A06E-43C3-A78D-8ED593C98C02}"/>
            </a:ext>
          </a:extLst>
        </xdr:cNvPr>
        <xdr:cNvSpPr>
          <a:spLocks noChangeAspect="1" noChangeArrowheads="1"/>
        </xdr:cNvSpPr>
      </xdr:nvSpPr>
      <xdr:spPr bwMode="auto">
        <a:xfrm>
          <a:off x="44053125"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45</xdr:row>
      <xdr:rowOff>0</xdr:rowOff>
    </xdr:from>
    <xdr:ext cx="304800" cy="304800"/>
    <xdr:sp macro="" textlink="">
      <xdr:nvSpPr>
        <xdr:cNvPr id="113" name="AutoShape 7" descr="0464-1.jpg">
          <a:extLst>
            <a:ext uri="{FF2B5EF4-FFF2-40B4-BE49-F238E27FC236}">
              <a16:creationId xmlns:a16="http://schemas.microsoft.com/office/drawing/2014/main" id="{57C7FAB9-9B41-4F1E-8FF3-538DA198AA4E}"/>
            </a:ext>
          </a:extLst>
        </xdr:cNvPr>
        <xdr:cNvSpPr>
          <a:spLocks noChangeAspect="1" noChangeArrowheads="1"/>
        </xdr:cNvSpPr>
      </xdr:nvSpPr>
      <xdr:spPr bwMode="auto">
        <a:xfrm>
          <a:off x="44053125"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45</xdr:row>
      <xdr:rowOff>0</xdr:rowOff>
    </xdr:from>
    <xdr:ext cx="304800" cy="304800"/>
    <xdr:sp macro="" textlink="">
      <xdr:nvSpPr>
        <xdr:cNvPr id="114" name="AutoShape 8" descr="0464-1.jpg">
          <a:extLst>
            <a:ext uri="{FF2B5EF4-FFF2-40B4-BE49-F238E27FC236}">
              <a16:creationId xmlns:a16="http://schemas.microsoft.com/office/drawing/2014/main" id="{C8130DF5-944E-49BD-B3B1-4DB4EA8C286F}"/>
            </a:ext>
          </a:extLst>
        </xdr:cNvPr>
        <xdr:cNvSpPr>
          <a:spLocks noChangeAspect="1" noChangeArrowheads="1"/>
        </xdr:cNvSpPr>
      </xdr:nvSpPr>
      <xdr:spPr bwMode="auto">
        <a:xfrm>
          <a:off x="44053125"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45</xdr:row>
      <xdr:rowOff>0</xdr:rowOff>
    </xdr:from>
    <xdr:ext cx="304800" cy="304800"/>
    <xdr:sp macro="" textlink="">
      <xdr:nvSpPr>
        <xdr:cNvPr id="115" name="AutoShape 10" descr="Imágenes integradas 1">
          <a:extLst>
            <a:ext uri="{FF2B5EF4-FFF2-40B4-BE49-F238E27FC236}">
              <a16:creationId xmlns:a16="http://schemas.microsoft.com/office/drawing/2014/main" id="{09596346-7770-4517-81FA-5FAA3BCA4282}"/>
            </a:ext>
          </a:extLst>
        </xdr:cNvPr>
        <xdr:cNvSpPr>
          <a:spLocks noChangeAspect="1" noChangeArrowheads="1"/>
        </xdr:cNvSpPr>
      </xdr:nvSpPr>
      <xdr:spPr bwMode="auto">
        <a:xfrm>
          <a:off x="44053125"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45</xdr:row>
      <xdr:rowOff>0</xdr:rowOff>
    </xdr:from>
    <xdr:ext cx="304800" cy="304800"/>
    <xdr:sp macro="" textlink="">
      <xdr:nvSpPr>
        <xdr:cNvPr id="116"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2401CB15-DCDF-44FF-B1C7-17067145345D}"/>
            </a:ext>
          </a:extLst>
        </xdr:cNvPr>
        <xdr:cNvSpPr>
          <a:spLocks noChangeAspect="1" noChangeArrowheads="1"/>
        </xdr:cNvSpPr>
      </xdr:nvSpPr>
      <xdr:spPr bwMode="auto">
        <a:xfrm>
          <a:off x="44053125"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45</xdr:row>
      <xdr:rowOff>0</xdr:rowOff>
    </xdr:from>
    <xdr:ext cx="304800" cy="304800"/>
    <xdr:sp macro="" textlink="">
      <xdr:nvSpPr>
        <xdr:cNvPr id="117"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5FB36BE0-50D0-4267-B421-12BC532FED0E}"/>
            </a:ext>
          </a:extLst>
        </xdr:cNvPr>
        <xdr:cNvSpPr>
          <a:spLocks noChangeAspect="1" noChangeArrowheads="1"/>
        </xdr:cNvSpPr>
      </xdr:nvSpPr>
      <xdr:spPr bwMode="auto">
        <a:xfrm>
          <a:off x="44053125"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45</xdr:row>
      <xdr:rowOff>0</xdr:rowOff>
    </xdr:from>
    <xdr:ext cx="304800" cy="304800"/>
    <xdr:sp macro="" textlink="">
      <xdr:nvSpPr>
        <xdr:cNvPr id="118"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22EDB837-BB62-4E79-8140-130770C6C94D}"/>
            </a:ext>
          </a:extLst>
        </xdr:cNvPr>
        <xdr:cNvSpPr>
          <a:spLocks noChangeAspect="1" noChangeArrowheads="1"/>
        </xdr:cNvSpPr>
      </xdr:nvSpPr>
      <xdr:spPr bwMode="auto">
        <a:xfrm>
          <a:off x="44053125"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45</xdr:row>
      <xdr:rowOff>0</xdr:rowOff>
    </xdr:from>
    <xdr:ext cx="304800" cy="304800"/>
    <xdr:sp macro="" textlink="">
      <xdr:nvSpPr>
        <xdr:cNvPr id="119" name="AutoShape 7" descr="0464-1.jpg">
          <a:extLst>
            <a:ext uri="{FF2B5EF4-FFF2-40B4-BE49-F238E27FC236}">
              <a16:creationId xmlns:a16="http://schemas.microsoft.com/office/drawing/2014/main" id="{F3ABFA25-1956-4929-867F-82C429504A9C}"/>
            </a:ext>
          </a:extLst>
        </xdr:cNvPr>
        <xdr:cNvSpPr>
          <a:spLocks noChangeAspect="1" noChangeArrowheads="1"/>
        </xdr:cNvSpPr>
      </xdr:nvSpPr>
      <xdr:spPr bwMode="auto">
        <a:xfrm>
          <a:off x="44053125"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45</xdr:row>
      <xdr:rowOff>0</xdr:rowOff>
    </xdr:from>
    <xdr:ext cx="304800" cy="304800"/>
    <xdr:sp macro="" textlink="">
      <xdr:nvSpPr>
        <xdr:cNvPr id="120" name="AutoShape 8" descr="0464-1.jpg">
          <a:extLst>
            <a:ext uri="{FF2B5EF4-FFF2-40B4-BE49-F238E27FC236}">
              <a16:creationId xmlns:a16="http://schemas.microsoft.com/office/drawing/2014/main" id="{7A1D7EB8-FADD-4E35-8C36-CBCF013E5C8C}"/>
            </a:ext>
          </a:extLst>
        </xdr:cNvPr>
        <xdr:cNvSpPr>
          <a:spLocks noChangeAspect="1" noChangeArrowheads="1"/>
        </xdr:cNvSpPr>
      </xdr:nvSpPr>
      <xdr:spPr bwMode="auto">
        <a:xfrm>
          <a:off x="44053125"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45</xdr:row>
      <xdr:rowOff>0</xdr:rowOff>
    </xdr:from>
    <xdr:ext cx="304800" cy="304800"/>
    <xdr:sp macro="" textlink="">
      <xdr:nvSpPr>
        <xdr:cNvPr id="121" name="AutoShape 10" descr="Imágenes integradas 1">
          <a:extLst>
            <a:ext uri="{FF2B5EF4-FFF2-40B4-BE49-F238E27FC236}">
              <a16:creationId xmlns:a16="http://schemas.microsoft.com/office/drawing/2014/main" id="{24419926-8A44-4E92-BD8B-170B99384520}"/>
            </a:ext>
          </a:extLst>
        </xdr:cNvPr>
        <xdr:cNvSpPr>
          <a:spLocks noChangeAspect="1" noChangeArrowheads="1"/>
        </xdr:cNvSpPr>
      </xdr:nvSpPr>
      <xdr:spPr bwMode="auto">
        <a:xfrm>
          <a:off x="44053125"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45</xdr:row>
      <xdr:rowOff>0</xdr:rowOff>
    </xdr:from>
    <xdr:ext cx="304800" cy="304800"/>
    <xdr:sp macro="" textlink="">
      <xdr:nvSpPr>
        <xdr:cNvPr id="122"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732B0FC-84AC-4CED-96DC-213D385A0781}"/>
            </a:ext>
          </a:extLst>
        </xdr:cNvPr>
        <xdr:cNvSpPr>
          <a:spLocks noChangeAspect="1" noChangeArrowheads="1"/>
        </xdr:cNvSpPr>
      </xdr:nvSpPr>
      <xdr:spPr bwMode="auto">
        <a:xfrm>
          <a:off x="47053500"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45</xdr:row>
      <xdr:rowOff>0</xdr:rowOff>
    </xdr:from>
    <xdr:ext cx="304800" cy="304800"/>
    <xdr:sp macro="" textlink="">
      <xdr:nvSpPr>
        <xdr:cNvPr id="123"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9DEFB242-C46F-48BB-805E-AD90874C5929}"/>
            </a:ext>
          </a:extLst>
        </xdr:cNvPr>
        <xdr:cNvSpPr>
          <a:spLocks noChangeAspect="1" noChangeArrowheads="1"/>
        </xdr:cNvSpPr>
      </xdr:nvSpPr>
      <xdr:spPr bwMode="auto">
        <a:xfrm>
          <a:off x="47053500"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45</xdr:row>
      <xdr:rowOff>0</xdr:rowOff>
    </xdr:from>
    <xdr:ext cx="304800" cy="304800"/>
    <xdr:sp macro="" textlink="">
      <xdr:nvSpPr>
        <xdr:cNvPr id="124"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C9C98FD7-B1DF-42EE-8DD9-7563DC64F1CE}"/>
            </a:ext>
          </a:extLst>
        </xdr:cNvPr>
        <xdr:cNvSpPr>
          <a:spLocks noChangeAspect="1" noChangeArrowheads="1"/>
        </xdr:cNvSpPr>
      </xdr:nvSpPr>
      <xdr:spPr bwMode="auto">
        <a:xfrm>
          <a:off x="47053500"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45</xdr:row>
      <xdr:rowOff>0</xdr:rowOff>
    </xdr:from>
    <xdr:ext cx="304800" cy="304800"/>
    <xdr:sp macro="" textlink="">
      <xdr:nvSpPr>
        <xdr:cNvPr id="125" name="AutoShape 7" descr="0464-1.jpg">
          <a:extLst>
            <a:ext uri="{FF2B5EF4-FFF2-40B4-BE49-F238E27FC236}">
              <a16:creationId xmlns:a16="http://schemas.microsoft.com/office/drawing/2014/main" id="{8E0E09C1-227B-48A8-9B53-F9A549E92FDE}"/>
            </a:ext>
          </a:extLst>
        </xdr:cNvPr>
        <xdr:cNvSpPr>
          <a:spLocks noChangeAspect="1" noChangeArrowheads="1"/>
        </xdr:cNvSpPr>
      </xdr:nvSpPr>
      <xdr:spPr bwMode="auto">
        <a:xfrm>
          <a:off x="47053500"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45</xdr:row>
      <xdr:rowOff>0</xdr:rowOff>
    </xdr:from>
    <xdr:ext cx="304800" cy="304800"/>
    <xdr:sp macro="" textlink="">
      <xdr:nvSpPr>
        <xdr:cNvPr id="126" name="AutoShape 8" descr="0464-1.jpg">
          <a:extLst>
            <a:ext uri="{FF2B5EF4-FFF2-40B4-BE49-F238E27FC236}">
              <a16:creationId xmlns:a16="http://schemas.microsoft.com/office/drawing/2014/main" id="{A8A3FD8F-AC67-4D6F-A36B-6804DF76DD98}"/>
            </a:ext>
          </a:extLst>
        </xdr:cNvPr>
        <xdr:cNvSpPr>
          <a:spLocks noChangeAspect="1" noChangeArrowheads="1"/>
        </xdr:cNvSpPr>
      </xdr:nvSpPr>
      <xdr:spPr bwMode="auto">
        <a:xfrm>
          <a:off x="47053500"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45</xdr:row>
      <xdr:rowOff>0</xdr:rowOff>
    </xdr:from>
    <xdr:ext cx="304800" cy="304800"/>
    <xdr:sp macro="" textlink="">
      <xdr:nvSpPr>
        <xdr:cNvPr id="127" name="AutoShape 10" descr="Imágenes integradas 1">
          <a:extLst>
            <a:ext uri="{FF2B5EF4-FFF2-40B4-BE49-F238E27FC236}">
              <a16:creationId xmlns:a16="http://schemas.microsoft.com/office/drawing/2014/main" id="{4332DD51-8D38-4EC9-B442-BAA59285E06D}"/>
            </a:ext>
          </a:extLst>
        </xdr:cNvPr>
        <xdr:cNvSpPr>
          <a:spLocks noChangeAspect="1" noChangeArrowheads="1"/>
        </xdr:cNvSpPr>
      </xdr:nvSpPr>
      <xdr:spPr bwMode="auto">
        <a:xfrm>
          <a:off x="47053500"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45</xdr:row>
      <xdr:rowOff>0</xdr:rowOff>
    </xdr:from>
    <xdr:ext cx="304800" cy="304800"/>
    <xdr:sp macro="" textlink="">
      <xdr:nvSpPr>
        <xdr:cNvPr id="128"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7B5839B0-7C0F-48C8-B0EE-FE730E4B303B}"/>
            </a:ext>
          </a:extLst>
        </xdr:cNvPr>
        <xdr:cNvSpPr>
          <a:spLocks noChangeAspect="1" noChangeArrowheads="1"/>
        </xdr:cNvSpPr>
      </xdr:nvSpPr>
      <xdr:spPr bwMode="auto">
        <a:xfrm>
          <a:off x="47053500"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45</xdr:row>
      <xdr:rowOff>0</xdr:rowOff>
    </xdr:from>
    <xdr:ext cx="304800" cy="304800"/>
    <xdr:sp macro="" textlink="">
      <xdr:nvSpPr>
        <xdr:cNvPr id="129"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51B6201D-1FFA-4154-BE1B-B9FD2CF7EEFA}"/>
            </a:ext>
          </a:extLst>
        </xdr:cNvPr>
        <xdr:cNvSpPr>
          <a:spLocks noChangeAspect="1" noChangeArrowheads="1"/>
        </xdr:cNvSpPr>
      </xdr:nvSpPr>
      <xdr:spPr bwMode="auto">
        <a:xfrm>
          <a:off x="47053500"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45</xdr:row>
      <xdr:rowOff>0</xdr:rowOff>
    </xdr:from>
    <xdr:ext cx="304800" cy="304800"/>
    <xdr:sp macro="" textlink="">
      <xdr:nvSpPr>
        <xdr:cNvPr id="130"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6833FA49-2921-4A41-936E-6B604EA1A2D9}"/>
            </a:ext>
          </a:extLst>
        </xdr:cNvPr>
        <xdr:cNvSpPr>
          <a:spLocks noChangeAspect="1" noChangeArrowheads="1"/>
        </xdr:cNvSpPr>
      </xdr:nvSpPr>
      <xdr:spPr bwMode="auto">
        <a:xfrm>
          <a:off x="47053500"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45</xdr:row>
      <xdr:rowOff>0</xdr:rowOff>
    </xdr:from>
    <xdr:ext cx="304800" cy="304800"/>
    <xdr:sp macro="" textlink="">
      <xdr:nvSpPr>
        <xdr:cNvPr id="131" name="AutoShape 7" descr="0464-1.jpg">
          <a:extLst>
            <a:ext uri="{FF2B5EF4-FFF2-40B4-BE49-F238E27FC236}">
              <a16:creationId xmlns:a16="http://schemas.microsoft.com/office/drawing/2014/main" id="{E599DDC3-AC1F-4CBB-9158-960023985BE9}"/>
            </a:ext>
          </a:extLst>
        </xdr:cNvPr>
        <xdr:cNvSpPr>
          <a:spLocks noChangeAspect="1" noChangeArrowheads="1"/>
        </xdr:cNvSpPr>
      </xdr:nvSpPr>
      <xdr:spPr bwMode="auto">
        <a:xfrm>
          <a:off x="47053500"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45</xdr:row>
      <xdr:rowOff>0</xdr:rowOff>
    </xdr:from>
    <xdr:ext cx="304800" cy="304800"/>
    <xdr:sp macro="" textlink="">
      <xdr:nvSpPr>
        <xdr:cNvPr id="132" name="AutoShape 8" descr="0464-1.jpg">
          <a:extLst>
            <a:ext uri="{FF2B5EF4-FFF2-40B4-BE49-F238E27FC236}">
              <a16:creationId xmlns:a16="http://schemas.microsoft.com/office/drawing/2014/main" id="{3B21462C-3B25-4DB1-9BBF-0C6C455AD80B}"/>
            </a:ext>
          </a:extLst>
        </xdr:cNvPr>
        <xdr:cNvSpPr>
          <a:spLocks noChangeAspect="1" noChangeArrowheads="1"/>
        </xdr:cNvSpPr>
      </xdr:nvSpPr>
      <xdr:spPr bwMode="auto">
        <a:xfrm>
          <a:off x="47053500"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45</xdr:row>
      <xdr:rowOff>0</xdr:rowOff>
    </xdr:from>
    <xdr:ext cx="304800" cy="304800"/>
    <xdr:sp macro="" textlink="">
      <xdr:nvSpPr>
        <xdr:cNvPr id="133" name="AutoShape 10" descr="Imágenes integradas 1">
          <a:extLst>
            <a:ext uri="{FF2B5EF4-FFF2-40B4-BE49-F238E27FC236}">
              <a16:creationId xmlns:a16="http://schemas.microsoft.com/office/drawing/2014/main" id="{1550C6EC-902E-453C-879A-67F99B7E7549}"/>
            </a:ext>
          </a:extLst>
        </xdr:cNvPr>
        <xdr:cNvSpPr>
          <a:spLocks noChangeAspect="1" noChangeArrowheads="1"/>
        </xdr:cNvSpPr>
      </xdr:nvSpPr>
      <xdr:spPr bwMode="auto">
        <a:xfrm>
          <a:off x="47053500"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45</xdr:row>
      <xdr:rowOff>0</xdr:rowOff>
    </xdr:from>
    <xdr:ext cx="304800" cy="304800"/>
    <xdr:sp macro="" textlink="">
      <xdr:nvSpPr>
        <xdr:cNvPr id="134"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8520437D-D56F-42BF-A85F-B1A8868E626E}"/>
            </a:ext>
          </a:extLst>
        </xdr:cNvPr>
        <xdr:cNvSpPr>
          <a:spLocks noChangeAspect="1" noChangeArrowheads="1"/>
        </xdr:cNvSpPr>
      </xdr:nvSpPr>
      <xdr:spPr bwMode="auto">
        <a:xfrm>
          <a:off x="55883175"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45</xdr:row>
      <xdr:rowOff>0</xdr:rowOff>
    </xdr:from>
    <xdr:ext cx="304800" cy="304800"/>
    <xdr:sp macro="" textlink="">
      <xdr:nvSpPr>
        <xdr:cNvPr id="135"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6A1ED225-1983-4D38-A248-C9019180A4C7}"/>
            </a:ext>
          </a:extLst>
        </xdr:cNvPr>
        <xdr:cNvSpPr>
          <a:spLocks noChangeAspect="1" noChangeArrowheads="1"/>
        </xdr:cNvSpPr>
      </xdr:nvSpPr>
      <xdr:spPr bwMode="auto">
        <a:xfrm>
          <a:off x="55883175"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45</xdr:row>
      <xdr:rowOff>0</xdr:rowOff>
    </xdr:from>
    <xdr:ext cx="304800" cy="304800"/>
    <xdr:sp macro="" textlink="">
      <xdr:nvSpPr>
        <xdr:cNvPr id="136"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C3A50789-9FE5-449D-915B-93D21EA43C9F}"/>
            </a:ext>
          </a:extLst>
        </xdr:cNvPr>
        <xdr:cNvSpPr>
          <a:spLocks noChangeAspect="1" noChangeArrowheads="1"/>
        </xdr:cNvSpPr>
      </xdr:nvSpPr>
      <xdr:spPr bwMode="auto">
        <a:xfrm>
          <a:off x="55883175"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45</xdr:row>
      <xdr:rowOff>0</xdr:rowOff>
    </xdr:from>
    <xdr:ext cx="304800" cy="304800"/>
    <xdr:sp macro="" textlink="">
      <xdr:nvSpPr>
        <xdr:cNvPr id="137" name="AutoShape 7" descr="0464-1.jpg">
          <a:extLst>
            <a:ext uri="{FF2B5EF4-FFF2-40B4-BE49-F238E27FC236}">
              <a16:creationId xmlns:a16="http://schemas.microsoft.com/office/drawing/2014/main" id="{120DC45A-1FD3-43A9-AACC-3F4F8DE19C96}"/>
            </a:ext>
          </a:extLst>
        </xdr:cNvPr>
        <xdr:cNvSpPr>
          <a:spLocks noChangeAspect="1" noChangeArrowheads="1"/>
        </xdr:cNvSpPr>
      </xdr:nvSpPr>
      <xdr:spPr bwMode="auto">
        <a:xfrm>
          <a:off x="55883175"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45</xdr:row>
      <xdr:rowOff>0</xdr:rowOff>
    </xdr:from>
    <xdr:ext cx="304800" cy="304800"/>
    <xdr:sp macro="" textlink="">
      <xdr:nvSpPr>
        <xdr:cNvPr id="138" name="AutoShape 8" descr="0464-1.jpg">
          <a:extLst>
            <a:ext uri="{FF2B5EF4-FFF2-40B4-BE49-F238E27FC236}">
              <a16:creationId xmlns:a16="http://schemas.microsoft.com/office/drawing/2014/main" id="{1A2754A1-54D1-4BCF-B82E-C9D3ED97ED1A}"/>
            </a:ext>
          </a:extLst>
        </xdr:cNvPr>
        <xdr:cNvSpPr>
          <a:spLocks noChangeAspect="1" noChangeArrowheads="1"/>
        </xdr:cNvSpPr>
      </xdr:nvSpPr>
      <xdr:spPr bwMode="auto">
        <a:xfrm>
          <a:off x="55883175"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45</xdr:row>
      <xdr:rowOff>0</xdr:rowOff>
    </xdr:from>
    <xdr:ext cx="304800" cy="304800"/>
    <xdr:sp macro="" textlink="">
      <xdr:nvSpPr>
        <xdr:cNvPr id="139" name="AutoShape 10" descr="Imágenes integradas 1">
          <a:extLst>
            <a:ext uri="{FF2B5EF4-FFF2-40B4-BE49-F238E27FC236}">
              <a16:creationId xmlns:a16="http://schemas.microsoft.com/office/drawing/2014/main" id="{5BA70837-793F-4EE8-A2E8-90F7E5C16520}"/>
            </a:ext>
          </a:extLst>
        </xdr:cNvPr>
        <xdr:cNvSpPr>
          <a:spLocks noChangeAspect="1" noChangeArrowheads="1"/>
        </xdr:cNvSpPr>
      </xdr:nvSpPr>
      <xdr:spPr bwMode="auto">
        <a:xfrm>
          <a:off x="55883175"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45</xdr:row>
      <xdr:rowOff>0</xdr:rowOff>
    </xdr:from>
    <xdr:ext cx="304800" cy="304800"/>
    <xdr:sp macro="" textlink="">
      <xdr:nvSpPr>
        <xdr:cNvPr id="140"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9E56D636-66C2-4007-80DA-7FE78E665174}"/>
            </a:ext>
          </a:extLst>
        </xdr:cNvPr>
        <xdr:cNvSpPr>
          <a:spLocks noChangeAspect="1" noChangeArrowheads="1"/>
        </xdr:cNvSpPr>
      </xdr:nvSpPr>
      <xdr:spPr bwMode="auto">
        <a:xfrm>
          <a:off x="55883175"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45</xdr:row>
      <xdr:rowOff>0</xdr:rowOff>
    </xdr:from>
    <xdr:ext cx="304800" cy="304800"/>
    <xdr:sp macro="" textlink="">
      <xdr:nvSpPr>
        <xdr:cNvPr id="141"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24E76D2F-C041-4836-9BA3-37EE77F250BE}"/>
            </a:ext>
          </a:extLst>
        </xdr:cNvPr>
        <xdr:cNvSpPr>
          <a:spLocks noChangeAspect="1" noChangeArrowheads="1"/>
        </xdr:cNvSpPr>
      </xdr:nvSpPr>
      <xdr:spPr bwMode="auto">
        <a:xfrm>
          <a:off x="55883175"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45</xdr:row>
      <xdr:rowOff>0</xdr:rowOff>
    </xdr:from>
    <xdr:ext cx="304800" cy="304800"/>
    <xdr:sp macro="" textlink="">
      <xdr:nvSpPr>
        <xdr:cNvPr id="142"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BD616E7E-8086-48F8-908B-9627E030C2A7}"/>
            </a:ext>
          </a:extLst>
        </xdr:cNvPr>
        <xdr:cNvSpPr>
          <a:spLocks noChangeAspect="1" noChangeArrowheads="1"/>
        </xdr:cNvSpPr>
      </xdr:nvSpPr>
      <xdr:spPr bwMode="auto">
        <a:xfrm>
          <a:off x="55883175"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45</xdr:row>
      <xdr:rowOff>0</xdr:rowOff>
    </xdr:from>
    <xdr:ext cx="304800" cy="304800"/>
    <xdr:sp macro="" textlink="">
      <xdr:nvSpPr>
        <xdr:cNvPr id="143" name="AutoShape 7" descr="0464-1.jpg">
          <a:extLst>
            <a:ext uri="{FF2B5EF4-FFF2-40B4-BE49-F238E27FC236}">
              <a16:creationId xmlns:a16="http://schemas.microsoft.com/office/drawing/2014/main" id="{63E3254A-719B-431E-AE3B-AA4DD3A7EDEA}"/>
            </a:ext>
          </a:extLst>
        </xdr:cNvPr>
        <xdr:cNvSpPr>
          <a:spLocks noChangeAspect="1" noChangeArrowheads="1"/>
        </xdr:cNvSpPr>
      </xdr:nvSpPr>
      <xdr:spPr bwMode="auto">
        <a:xfrm>
          <a:off x="55883175"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45</xdr:row>
      <xdr:rowOff>0</xdr:rowOff>
    </xdr:from>
    <xdr:ext cx="304800" cy="304800"/>
    <xdr:sp macro="" textlink="">
      <xdr:nvSpPr>
        <xdr:cNvPr id="144" name="AutoShape 8" descr="0464-1.jpg">
          <a:extLst>
            <a:ext uri="{FF2B5EF4-FFF2-40B4-BE49-F238E27FC236}">
              <a16:creationId xmlns:a16="http://schemas.microsoft.com/office/drawing/2014/main" id="{B584215D-5D8C-4063-9A24-D56673493046}"/>
            </a:ext>
          </a:extLst>
        </xdr:cNvPr>
        <xdr:cNvSpPr>
          <a:spLocks noChangeAspect="1" noChangeArrowheads="1"/>
        </xdr:cNvSpPr>
      </xdr:nvSpPr>
      <xdr:spPr bwMode="auto">
        <a:xfrm>
          <a:off x="55883175"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45</xdr:row>
      <xdr:rowOff>0</xdr:rowOff>
    </xdr:from>
    <xdr:ext cx="304800" cy="304800"/>
    <xdr:sp macro="" textlink="">
      <xdr:nvSpPr>
        <xdr:cNvPr id="145" name="AutoShape 10" descr="Imágenes integradas 1">
          <a:extLst>
            <a:ext uri="{FF2B5EF4-FFF2-40B4-BE49-F238E27FC236}">
              <a16:creationId xmlns:a16="http://schemas.microsoft.com/office/drawing/2014/main" id="{B7B97420-B431-4CB5-B199-FF762044ED99}"/>
            </a:ext>
          </a:extLst>
        </xdr:cNvPr>
        <xdr:cNvSpPr>
          <a:spLocks noChangeAspect="1" noChangeArrowheads="1"/>
        </xdr:cNvSpPr>
      </xdr:nvSpPr>
      <xdr:spPr bwMode="auto">
        <a:xfrm>
          <a:off x="55883175" y="881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73</xdr:row>
      <xdr:rowOff>0</xdr:rowOff>
    </xdr:from>
    <xdr:ext cx="304800" cy="304800"/>
    <xdr:sp macro="" textlink="">
      <xdr:nvSpPr>
        <xdr:cNvPr id="146"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3D9E2EDC-8C9D-483F-AD12-9FF3C437CB11}"/>
            </a:ext>
          </a:extLst>
        </xdr:cNvPr>
        <xdr:cNvSpPr>
          <a:spLocks noChangeAspect="1" noChangeArrowheads="1"/>
        </xdr:cNvSpPr>
      </xdr:nvSpPr>
      <xdr:spPr bwMode="auto">
        <a:xfrm>
          <a:off x="37766625"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73</xdr:row>
      <xdr:rowOff>0</xdr:rowOff>
    </xdr:from>
    <xdr:ext cx="304800" cy="304800"/>
    <xdr:sp macro="" textlink="">
      <xdr:nvSpPr>
        <xdr:cNvPr id="147"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20A34B75-C6AC-42E9-A38E-6B22FAE994DC}"/>
            </a:ext>
          </a:extLst>
        </xdr:cNvPr>
        <xdr:cNvSpPr>
          <a:spLocks noChangeAspect="1" noChangeArrowheads="1"/>
        </xdr:cNvSpPr>
      </xdr:nvSpPr>
      <xdr:spPr bwMode="auto">
        <a:xfrm>
          <a:off x="37766625"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73</xdr:row>
      <xdr:rowOff>0</xdr:rowOff>
    </xdr:from>
    <xdr:ext cx="304800" cy="304800"/>
    <xdr:sp macro="" textlink="">
      <xdr:nvSpPr>
        <xdr:cNvPr id="148"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44BD2712-B443-461A-8F59-42305B8D4A7E}"/>
            </a:ext>
          </a:extLst>
        </xdr:cNvPr>
        <xdr:cNvSpPr>
          <a:spLocks noChangeAspect="1" noChangeArrowheads="1"/>
        </xdr:cNvSpPr>
      </xdr:nvSpPr>
      <xdr:spPr bwMode="auto">
        <a:xfrm>
          <a:off x="37766625"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73</xdr:row>
      <xdr:rowOff>0</xdr:rowOff>
    </xdr:from>
    <xdr:ext cx="304800" cy="304800"/>
    <xdr:sp macro="" textlink="">
      <xdr:nvSpPr>
        <xdr:cNvPr id="149" name="AutoShape 7" descr="0464-1.jpg">
          <a:extLst>
            <a:ext uri="{FF2B5EF4-FFF2-40B4-BE49-F238E27FC236}">
              <a16:creationId xmlns:a16="http://schemas.microsoft.com/office/drawing/2014/main" id="{1BA90B25-8457-42F6-AA1F-A3AF69A5D295}"/>
            </a:ext>
          </a:extLst>
        </xdr:cNvPr>
        <xdr:cNvSpPr>
          <a:spLocks noChangeAspect="1" noChangeArrowheads="1"/>
        </xdr:cNvSpPr>
      </xdr:nvSpPr>
      <xdr:spPr bwMode="auto">
        <a:xfrm>
          <a:off x="37766625"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73</xdr:row>
      <xdr:rowOff>0</xdr:rowOff>
    </xdr:from>
    <xdr:ext cx="304800" cy="304800"/>
    <xdr:sp macro="" textlink="">
      <xdr:nvSpPr>
        <xdr:cNvPr id="150" name="AutoShape 8" descr="0464-1.jpg">
          <a:extLst>
            <a:ext uri="{FF2B5EF4-FFF2-40B4-BE49-F238E27FC236}">
              <a16:creationId xmlns:a16="http://schemas.microsoft.com/office/drawing/2014/main" id="{1DFA394C-81D1-4A0F-B6AB-BF545233CCE9}"/>
            </a:ext>
          </a:extLst>
        </xdr:cNvPr>
        <xdr:cNvSpPr>
          <a:spLocks noChangeAspect="1" noChangeArrowheads="1"/>
        </xdr:cNvSpPr>
      </xdr:nvSpPr>
      <xdr:spPr bwMode="auto">
        <a:xfrm>
          <a:off x="37766625"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73</xdr:row>
      <xdr:rowOff>0</xdr:rowOff>
    </xdr:from>
    <xdr:ext cx="304800" cy="304800"/>
    <xdr:sp macro="" textlink="">
      <xdr:nvSpPr>
        <xdr:cNvPr id="151" name="AutoShape 10" descr="Imágenes integradas 1">
          <a:extLst>
            <a:ext uri="{FF2B5EF4-FFF2-40B4-BE49-F238E27FC236}">
              <a16:creationId xmlns:a16="http://schemas.microsoft.com/office/drawing/2014/main" id="{7920EE23-C781-4D5D-A261-8C56DB3C80A2}"/>
            </a:ext>
          </a:extLst>
        </xdr:cNvPr>
        <xdr:cNvSpPr>
          <a:spLocks noChangeAspect="1" noChangeArrowheads="1"/>
        </xdr:cNvSpPr>
      </xdr:nvSpPr>
      <xdr:spPr bwMode="auto">
        <a:xfrm>
          <a:off x="37766625"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73</xdr:row>
      <xdr:rowOff>0</xdr:rowOff>
    </xdr:from>
    <xdr:ext cx="304800" cy="304800"/>
    <xdr:sp macro="" textlink="">
      <xdr:nvSpPr>
        <xdr:cNvPr id="152"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D07B4F95-1DB1-4327-82BF-7BA711945B56}"/>
            </a:ext>
          </a:extLst>
        </xdr:cNvPr>
        <xdr:cNvSpPr>
          <a:spLocks noChangeAspect="1" noChangeArrowheads="1"/>
        </xdr:cNvSpPr>
      </xdr:nvSpPr>
      <xdr:spPr bwMode="auto">
        <a:xfrm>
          <a:off x="37766625"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73</xdr:row>
      <xdr:rowOff>0</xdr:rowOff>
    </xdr:from>
    <xdr:ext cx="304800" cy="304800"/>
    <xdr:sp macro="" textlink="">
      <xdr:nvSpPr>
        <xdr:cNvPr id="153"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46F87383-B300-4091-8998-01E38828C30E}"/>
            </a:ext>
          </a:extLst>
        </xdr:cNvPr>
        <xdr:cNvSpPr>
          <a:spLocks noChangeAspect="1" noChangeArrowheads="1"/>
        </xdr:cNvSpPr>
      </xdr:nvSpPr>
      <xdr:spPr bwMode="auto">
        <a:xfrm>
          <a:off x="37766625"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73</xdr:row>
      <xdr:rowOff>0</xdr:rowOff>
    </xdr:from>
    <xdr:ext cx="304800" cy="304800"/>
    <xdr:sp macro="" textlink="">
      <xdr:nvSpPr>
        <xdr:cNvPr id="154"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B6E22993-EB31-4D3B-B570-E61E508ED34D}"/>
            </a:ext>
          </a:extLst>
        </xdr:cNvPr>
        <xdr:cNvSpPr>
          <a:spLocks noChangeAspect="1" noChangeArrowheads="1"/>
        </xdr:cNvSpPr>
      </xdr:nvSpPr>
      <xdr:spPr bwMode="auto">
        <a:xfrm>
          <a:off x="37766625"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73</xdr:row>
      <xdr:rowOff>0</xdr:rowOff>
    </xdr:from>
    <xdr:ext cx="304800" cy="304800"/>
    <xdr:sp macro="" textlink="">
      <xdr:nvSpPr>
        <xdr:cNvPr id="155" name="AutoShape 7" descr="0464-1.jpg">
          <a:extLst>
            <a:ext uri="{FF2B5EF4-FFF2-40B4-BE49-F238E27FC236}">
              <a16:creationId xmlns:a16="http://schemas.microsoft.com/office/drawing/2014/main" id="{1765C2C0-DE0F-42A6-AF6F-59E9246D844B}"/>
            </a:ext>
          </a:extLst>
        </xdr:cNvPr>
        <xdr:cNvSpPr>
          <a:spLocks noChangeAspect="1" noChangeArrowheads="1"/>
        </xdr:cNvSpPr>
      </xdr:nvSpPr>
      <xdr:spPr bwMode="auto">
        <a:xfrm>
          <a:off x="37766625"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73</xdr:row>
      <xdr:rowOff>0</xdr:rowOff>
    </xdr:from>
    <xdr:ext cx="304800" cy="304800"/>
    <xdr:sp macro="" textlink="">
      <xdr:nvSpPr>
        <xdr:cNvPr id="156" name="AutoShape 8" descr="0464-1.jpg">
          <a:extLst>
            <a:ext uri="{FF2B5EF4-FFF2-40B4-BE49-F238E27FC236}">
              <a16:creationId xmlns:a16="http://schemas.microsoft.com/office/drawing/2014/main" id="{D915698E-CC68-44B5-91C5-5E02597B0C24}"/>
            </a:ext>
          </a:extLst>
        </xdr:cNvPr>
        <xdr:cNvSpPr>
          <a:spLocks noChangeAspect="1" noChangeArrowheads="1"/>
        </xdr:cNvSpPr>
      </xdr:nvSpPr>
      <xdr:spPr bwMode="auto">
        <a:xfrm>
          <a:off x="37766625"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73</xdr:row>
      <xdr:rowOff>0</xdr:rowOff>
    </xdr:from>
    <xdr:ext cx="304800" cy="304800"/>
    <xdr:sp macro="" textlink="">
      <xdr:nvSpPr>
        <xdr:cNvPr id="157" name="AutoShape 10" descr="Imágenes integradas 1">
          <a:extLst>
            <a:ext uri="{FF2B5EF4-FFF2-40B4-BE49-F238E27FC236}">
              <a16:creationId xmlns:a16="http://schemas.microsoft.com/office/drawing/2014/main" id="{430237C4-5599-49CA-901E-D72940612E59}"/>
            </a:ext>
          </a:extLst>
        </xdr:cNvPr>
        <xdr:cNvSpPr>
          <a:spLocks noChangeAspect="1" noChangeArrowheads="1"/>
        </xdr:cNvSpPr>
      </xdr:nvSpPr>
      <xdr:spPr bwMode="auto">
        <a:xfrm>
          <a:off x="37766625"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73</xdr:row>
      <xdr:rowOff>0</xdr:rowOff>
    </xdr:from>
    <xdr:ext cx="304800" cy="304800"/>
    <xdr:sp macro="" textlink="">
      <xdr:nvSpPr>
        <xdr:cNvPr id="158"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79BC0EC1-BB7E-4BAA-AF32-D03A1BA4F136}"/>
            </a:ext>
          </a:extLst>
        </xdr:cNvPr>
        <xdr:cNvSpPr>
          <a:spLocks noChangeAspect="1" noChangeArrowheads="1"/>
        </xdr:cNvSpPr>
      </xdr:nvSpPr>
      <xdr:spPr bwMode="auto">
        <a:xfrm>
          <a:off x="40957500"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73</xdr:row>
      <xdr:rowOff>0</xdr:rowOff>
    </xdr:from>
    <xdr:ext cx="304800" cy="304800"/>
    <xdr:sp macro="" textlink="">
      <xdr:nvSpPr>
        <xdr:cNvPr id="159"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B7435FA7-869D-4D30-813B-57B68B12AE1D}"/>
            </a:ext>
          </a:extLst>
        </xdr:cNvPr>
        <xdr:cNvSpPr>
          <a:spLocks noChangeAspect="1" noChangeArrowheads="1"/>
        </xdr:cNvSpPr>
      </xdr:nvSpPr>
      <xdr:spPr bwMode="auto">
        <a:xfrm>
          <a:off x="40957500"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73</xdr:row>
      <xdr:rowOff>0</xdr:rowOff>
    </xdr:from>
    <xdr:ext cx="304800" cy="304800"/>
    <xdr:sp macro="" textlink="">
      <xdr:nvSpPr>
        <xdr:cNvPr id="160"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A2EA9F17-49F0-4948-BF20-A9116EABAC8A}"/>
            </a:ext>
          </a:extLst>
        </xdr:cNvPr>
        <xdr:cNvSpPr>
          <a:spLocks noChangeAspect="1" noChangeArrowheads="1"/>
        </xdr:cNvSpPr>
      </xdr:nvSpPr>
      <xdr:spPr bwMode="auto">
        <a:xfrm>
          <a:off x="40957500"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73</xdr:row>
      <xdr:rowOff>0</xdr:rowOff>
    </xdr:from>
    <xdr:ext cx="304800" cy="304800"/>
    <xdr:sp macro="" textlink="">
      <xdr:nvSpPr>
        <xdr:cNvPr id="161" name="AutoShape 7" descr="0464-1.jpg">
          <a:extLst>
            <a:ext uri="{FF2B5EF4-FFF2-40B4-BE49-F238E27FC236}">
              <a16:creationId xmlns:a16="http://schemas.microsoft.com/office/drawing/2014/main" id="{A8025146-D6CF-495F-880B-2C3D89E93C4F}"/>
            </a:ext>
          </a:extLst>
        </xdr:cNvPr>
        <xdr:cNvSpPr>
          <a:spLocks noChangeAspect="1" noChangeArrowheads="1"/>
        </xdr:cNvSpPr>
      </xdr:nvSpPr>
      <xdr:spPr bwMode="auto">
        <a:xfrm>
          <a:off x="40957500"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73</xdr:row>
      <xdr:rowOff>0</xdr:rowOff>
    </xdr:from>
    <xdr:ext cx="304800" cy="304800"/>
    <xdr:sp macro="" textlink="">
      <xdr:nvSpPr>
        <xdr:cNvPr id="162" name="AutoShape 8" descr="0464-1.jpg">
          <a:extLst>
            <a:ext uri="{FF2B5EF4-FFF2-40B4-BE49-F238E27FC236}">
              <a16:creationId xmlns:a16="http://schemas.microsoft.com/office/drawing/2014/main" id="{06E8490A-DEAF-4B3C-9E1D-E9DF9EB8C637}"/>
            </a:ext>
          </a:extLst>
        </xdr:cNvPr>
        <xdr:cNvSpPr>
          <a:spLocks noChangeAspect="1" noChangeArrowheads="1"/>
        </xdr:cNvSpPr>
      </xdr:nvSpPr>
      <xdr:spPr bwMode="auto">
        <a:xfrm>
          <a:off x="40957500"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73</xdr:row>
      <xdr:rowOff>0</xdr:rowOff>
    </xdr:from>
    <xdr:ext cx="304800" cy="304800"/>
    <xdr:sp macro="" textlink="">
      <xdr:nvSpPr>
        <xdr:cNvPr id="163" name="AutoShape 10" descr="Imágenes integradas 1">
          <a:extLst>
            <a:ext uri="{FF2B5EF4-FFF2-40B4-BE49-F238E27FC236}">
              <a16:creationId xmlns:a16="http://schemas.microsoft.com/office/drawing/2014/main" id="{FCF70022-4F47-4EDA-B037-DA9D914BBF96}"/>
            </a:ext>
          </a:extLst>
        </xdr:cNvPr>
        <xdr:cNvSpPr>
          <a:spLocks noChangeAspect="1" noChangeArrowheads="1"/>
        </xdr:cNvSpPr>
      </xdr:nvSpPr>
      <xdr:spPr bwMode="auto">
        <a:xfrm>
          <a:off x="40957500"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73</xdr:row>
      <xdr:rowOff>0</xdr:rowOff>
    </xdr:from>
    <xdr:ext cx="304800" cy="304800"/>
    <xdr:sp macro="" textlink="">
      <xdr:nvSpPr>
        <xdr:cNvPr id="164"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9935B4F5-885E-4274-870F-C60E10B7536E}"/>
            </a:ext>
          </a:extLst>
        </xdr:cNvPr>
        <xdr:cNvSpPr>
          <a:spLocks noChangeAspect="1" noChangeArrowheads="1"/>
        </xdr:cNvSpPr>
      </xdr:nvSpPr>
      <xdr:spPr bwMode="auto">
        <a:xfrm>
          <a:off x="40957500"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73</xdr:row>
      <xdr:rowOff>0</xdr:rowOff>
    </xdr:from>
    <xdr:ext cx="304800" cy="304800"/>
    <xdr:sp macro="" textlink="">
      <xdr:nvSpPr>
        <xdr:cNvPr id="165"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9A26CBA3-D89D-45FA-B77B-D5D3A9109E9A}"/>
            </a:ext>
          </a:extLst>
        </xdr:cNvPr>
        <xdr:cNvSpPr>
          <a:spLocks noChangeAspect="1" noChangeArrowheads="1"/>
        </xdr:cNvSpPr>
      </xdr:nvSpPr>
      <xdr:spPr bwMode="auto">
        <a:xfrm>
          <a:off x="40957500"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73</xdr:row>
      <xdr:rowOff>0</xdr:rowOff>
    </xdr:from>
    <xdr:ext cx="304800" cy="304800"/>
    <xdr:sp macro="" textlink="">
      <xdr:nvSpPr>
        <xdr:cNvPr id="166"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F7558237-EB22-4763-A98B-E8A3C9D6C2B3}"/>
            </a:ext>
          </a:extLst>
        </xdr:cNvPr>
        <xdr:cNvSpPr>
          <a:spLocks noChangeAspect="1" noChangeArrowheads="1"/>
        </xdr:cNvSpPr>
      </xdr:nvSpPr>
      <xdr:spPr bwMode="auto">
        <a:xfrm>
          <a:off x="40957500"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73</xdr:row>
      <xdr:rowOff>0</xdr:rowOff>
    </xdr:from>
    <xdr:ext cx="304800" cy="304800"/>
    <xdr:sp macro="" textlink="">
      <xdr:nvSpPr>
        <xdr:cNvPr id="167" name="AutoShape 7" descr="0464-1.jpg">
          <a:extLst>
            <a:ext uri="{FF2B5EF4-FFF2-40B4-BE49-F238E27FC236}">
              <a16:creationId xmlns:a16="http://schemas.microsoft.com/office/drawing/2014/main" id="{60BE6CFB-274A-4C5F-8C69-DF3AFDF14CA0}"/>
            </a:ext>
          </a:extLst>
        </xdr:cNvPr>
        <xdr:cNvSpPr>
          <a:spLocks noChangeAspect="1" noChangeArrowheads="1"/>
        </xdr:cNvSpPr>
      </xdr:nvSpPr>
      <xdr:spPr bwMode="auto">
        <a:xfrm>
          <a:off x="40957500"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73</xdr:row>
      <xdr:rowOff>0</xdr:rowOff>
    </xdr:from>
    <xdr:ext cx="304800" cy="304800"/>
    <xdr:sp macro="" textlink="">
      <xdr:nvSpPr>
        <xdr:cNvPr id="168" name="AutoShape 8" descr="0464-1.jpg">
          <a:extLst>
            <a:ext uri="{FF2B5EF4-FFF2-40B4-BE49-F238E27FC236}">
              <a16:creationId xmlns:a16="http://schemas.microsoft.com/office/drawing/2014/main" id="{1165B5BF-DB61-4501-A5D1-46AAC5E5E453}"/>
            </a:ext>
          </a:extLst>
        </xdr:cNvPr>
        <xdr:cNvSpPr>
          <a:spLocks noChangeAspect="1" noChangeArrowheads="1"/>
        </xdr:cNvSpPr>
      </xdr:nvSpPr>
      <xdr:spPr bwMode="auto">
        <a:xfrm>
          <a:off x="40957500"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73</xdr:row>
      <xdr:rowOff>0</xdr:rowOff>
    </xdr:from>
    <xdr:ext cx="304800" cy="304800"/>
    <xdr:sp macro="" textlink="">
      <xdr:nvSpPr>
        <xdr:cNvPr id="169" name="AutoShape 10" descr="Imágenes integradas 1">
          <a:extLst>
            <a:ext uri="{FF2B5EF4-FFF2-40B4-BE49-F238E27FC236}">
              <a16:creationId xmlns:a16="http://schemas.microsoft.com/office/drawing/2014/main" id="{6F020F82-E3D4-4ABD-B8DE-48C3B190D8B9}"/>
            </a:ext>
          </a:extLst>
        </xdr:cNvPr>
        <xdr:cNvSpPr>
          <a:spLocks noChangeAspect="1" noChangeArrowheads="1"/>
        </xdr:cNvSpPr>
      </xdr:nvSpPr>
      <xdr:spPr bwMode="auto">
        <a:xfrm>
          <a:off x="40957500"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73</xdr:row>
      <xdr:rowOff>0</xdr:rowOff>
    </xdr:from>
    <xdr:ext cx="304800" cy="304800"/>
    <xdr:sp macro="" textlink="">
      <xdr:nvSpPr>
        <xdr:cNvPr id="170"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4B498C34-78DA-423A-81D4-2F87A0D35C31}"/>
            </a:ext>
          </a:extLst>
        </xdr:cNvPr>
        <xdr:cNvSpPr>
          <a:spLocks noChangeAspect="1" noChangeArrowheads="1"/>
        </xdr:cNvSpPr>
      </xdr:nvSpPr>
      <xdr:spPr bwMode="auto">
        <a:xfrm>
          <a:off x="44053125"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73</xdr:row>
      <xdr:rowOff>0</xdr:rowOff>
    </xdr:from>
    <xdr:ext cx="304800" cy="304800"/>
    <xdr:sp macro="" textlink="">
      <xdr:nvSpPr>
        <xdr:cNvPr id="171"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214FFD12-FEFC-453B-8F88-A6A56585DF40}"/>
            </a:ext>
          </a:extLst>
        </xdr:cNvPr>
        <xdr:cNvSpPr>
          <a:spLocks noChangeAspect="1" noChangeArrowheads="1"/>
        </xdr:cNvSpPr>
      </xdr:nvSpPr>
      <xdr:spPr bwMode="auto">
        <a:xfrm>
          <a:off x="44053125"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73</xdr:row>
      <xdr:rowOff>0</xdr:rowOff>
    </xdr:from>
    <xdr:ext cx="304800" cy="304800"/>
    <xdr:sp macro="" textlink="">
      <xdr:nvSpPr>
        <xdr:cNvPr id="172"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3E687821-EC3C-4026-89F6-E2B5D0E1F9BD}"/>
            </a:ext>
          </a:extLst>
        </xdr:cNvPr>
        <xdr:cNvSpPr>
          <a:spLocks noChangeAspect="1" noChangeArrowheads="1"/>
        </xdr:cNvSpPr>
      </xdr:nvSpPr>
      <xdr:spPr bwMode="auto">
        <a:xfrm>
          <a:off x="44053125"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73</xdr:row>
      <xdr:rowOff>0</xdr:rowOff>
    </xdr:from>
    <xdr:ext cx="304800" cy="304800"/>
    <xdr:sp macro="" textlink="">
      <xdr:nvSpPr>
        <xdr:cNvPr id="173" name="AutoShape 7" descr="0464-1.jpg">
          <a:extLst>
            <a:ext uri="{FF2B5EF4-FFF2-40B4-BE49-F238E27FC236}">
              <a16:creationId xmlns:a16="http://schemas.microsoft.com/office/drawing/2014/main" id="{AA52C6CF-C706-49CF-944C-BD3D78CDFF0B}"/>
            </a:ext>
          </a:extLst>
        </xdr:cNvPr>
        <xdr:cNvSpPr>
          <a:spLocks noChangeAspect="1" noChangeArrowheads="1"/>
        </xdr:cNvSpPr>
      </xdr:nvSpPr>
      <xdr:spPr bwMode="auto">
        <a:xfrm>
          <a:off x="44053125"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73</xdr:row>
      <xdr:rowOff>0</xdr:rowOff>
    </xdr:from>
    <xdr:ext cx="304800" cy="304800"/>
    <xdr:sp macro="" textlink="">
      <xdr:nvSpPr>
        <xdr:cNvPr id="174" name="AutoShape 8" descr="0464-1.jpg">
          <a:extLst>
            <a:ext uri="{FF2B5EF4-FFF2-40B4-BE49-F238E27FC236}">
              <a16:creationId xmlns:a16="http://schemas.microsoft.com/office/drawing/2014/main" id="{E0E2E799-D3A7-42B6-9669-148C2991186D}"/>
            </a:ext>
          </a:extLst>
        </xdr:cNvPr>
        <xdr:cNvSpPr>
          <a:spLocks noChangeAspect="1" noChangeArrowheads="1"/>
        </xdr:cNvSpPr>
      </xdr:nvSpPr>
      <xdr:spPr bwMode="auto">
        <a:xfrm>
          <a:off x="44053125"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73</xdr:row>
      <xdr:rowOff>0</xdr:rowOff>
    </xdr:from>
    <xdr:ext cx="304800" cy="304800"/>
    <xdr:sp macro="" textlink="">
      <xdr:nvSpPr>
        <xdr:cNvPr id="175" name="AutoShape 10" descr="Imágenes integradas 1">
          <a:extLst>
            <a:ext uri="{FF2B5EF4-FFF2-40B4-BE49-F238E27FC236}">
              <a16:creationId xmlns:a16="http://schemas.microsoft.com/office/drawing/2014/main" id="{98702934-A911-44F0-8279-1CDD25723A9B}"/>
            </a:ext>
          </a:extLst>
        </xdr:cNvPr>
        <xdr:cNvSpPr>
          <a:spLocks noChangeAspect="1" noChangeArrowheads="1"/>
        </xdr:cNvSpPr>
      </xdr:nvSpPr>
      <xdr:spPr bwMode="auto">
        <a:xfrm>
          <a:off x="44053125"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73</xdr:row>
      <xdr:rowOff>0</xdr:rowOff>
    </xdr:from>
    <xdr:ext cx="304800" cy="304800"/>
    <xdr:sp macro="" textlink="">
      <xdr:nvSpPr>
        <xdr:cNvPr id="176"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67D51066-89E0-4AA3-A699-A5CE338DA9CB}"/>
            </a:ext>
          </a:extLst>
        </xdr:cNvPr>
        <xdr:cNvSpPr>
          <a:spLocks noChangeAspect="1" noChangeArrowheads="1"/>
        </xdr:cNvSpPr>
      </xdr:nvSpPr>
      <xdr:spPr bwMode="auto">
        <a:xfrm>
          <a:off x="44053125"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73</xdr:row>
      <xdr:rowOff>0</xdr:rowOff>
    </xdr:from>
    <xdr:ext cx="304800" cy="304800"/>
    <xdr:sp macro="" textlink="">
      <xdr:nvSpPr>
        <xdr:cNvPr id="177"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DDBEDBC9-0FA5-4428-A834-0208C6E0563B}"/>
            </a:ext>
          </a:extLst>
        </xdr:cNvPr>
        <xdr:cNvSpPr>
          <a:spLocks noChangeAspect="1" noChangeArrowheads="1"/>
        </xdr:cNvSpPr>
      </xdr:nvSpPr>
      <xdr:spPr bwMode="auto">
        <a:xfrm>
          <a:off x="44053125"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73</xdr:row>
      <xdr:rowOff>0</xdr:rowOff>
    </xdr:from>
    <xdr:ext cx="304800" cy="304800"/>
    <xdr:sp macro="" textlink="">
      <xdr:nvSpPr>
        <xdr:cNvPr id="178"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82AC2C7B-D418-4273-AF01-60F128AF57C6}"/>
            </a:ext>
          </a:extLst>
        </xdr:cNvPr>
        <xdr:cNvSpPr>
          <a:spLocks noChangeAspect="1" noChangeArrowheads="1"/>
        </xdr:cNvSpPr>
      </xdr:nvSpPr>
      <xdr:spPr bwMode="auto">
        <a:xfrm>
          <a:off x="44053125"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73</xdr:row>
      <xdr:rowOff>0</xdr:rowOff>
    </xdr:from>
    <xdr:ext cx="304800" cy="304800"/>
    <xdr:sp macro="" textlink="">
      <xdr:nvSpPr>
        <xdr:cNvPr id="179" name="AutoShape 7" descr="0464-1.jpg">
          <a:extLst>
            <a:ext uri="{FF2B5EF4-FFF2-40B4-BE49-F238E27FC236}">
              <a16:creationId xmlns:a16="http://schemas.microsoft.com/office/drawing/2014/main" id="{E7A01830-641D-4164-9C53-4890F1907BA7}"/>
            </a:ext>
          </a:extLst>
        </xdr:cNvPr>
        <xdr:cNvSpPr>
          <a:spLocks noChangeAspect="1" noChangeArrowheads="1"/>
        </xdr:cNvSpPr>
      </xdr:nvSpPr>
      <xdr:spPr bwMode="auto">
        <a:xfrm>
          <a:off x="44053125"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73</xdr:row>
      <xdr:rowOff>0</xdr:rowOff>
    </xdr:from>
    <xdr:ext cx="304800" cy="304800"/>
    <xdr:sp macro="" textlink="">
      <xdr:nvSpPr>
        <xdr:cNvPr id="180" name="AutoShape 8" descr="0464-1.jpg">
          <a:extLst>
            <a:ext uri="{FF2B5EF4-FFF2-40B4-BE49-F238E27FC236}">
              <a16:creationId xmlns:a16="http://schemas.microsoft.com/office/drawing/2014/main" id="{AF5E73F9-E252-4F17-90EF-D70FDE6DC434}"/>
            </a:ext>
          </a:extLst>
        </xdr:cNvPr>
        <xdr:cNvSpPr>
          <a:spLocks noChangeAspect="1" noChangeArrowheads="1"/>
        </xdr:cNvSpPr>
      </xdr:nvSpPr>
      <xdr:spPr bwMode="auto">
        <a:xfrm>
          <a:off x="44053125"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73</xdr:row>
      <xdr:rowOff>0</xdr:rowOff>
    </xdr:from>
    <xdr:ext cx="304800" cy="304800"/>
    <xdr:sp macro="" textlink="">
      <xdr:nvSpPr>
        <xdr:cNvPr id="181" name="AutoShape 10" descr="Imágenes integradas 1">
          <a:extLst>
            <a:ext uri="{FF2B5EF4-FFF2-40B4-BE49-F238E27FC236}">
              <a16:creationId xmlns:a16="http://schemas.microsoft.com/office/drawing/2014/main" id="{D668C6D8-6623-4BB5-93C5-E3FFAB8EB41F}"/>
            </a:ext>
          </a:extLst>
        </xdr:cNvPr>
        <xdr:cNvSpPr>
          <a:spLocks noChangeAspect="1" noChangeArrowheads="1"/>
        </xdr:cNvSpPr>
      </xdr:nvSpPr>
      <xdr:spPr bwMode="auto">
        <a:xfrm>
          <a:off x="44053125"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73</xdr:row>
      <xdr:rowOff>0</xdr:rowOff>
    </xdr:from>
    <xdr:ext cx="304800" cy="304800"/>
    <xdr:sp macro="" textlink="">
      <xdr:nvSpPr>
        <xdr:cNvPr id="182"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CCEEF823-967F-459B-8604-5B3842B39635}"/>
            </a:ext>
          </a:extLst>
        </xdr:cNvPr>
        <xdr:cNvSpPr>
          <a:spLocks noChangeAspect="1" noChangeArrowheads="1"/>
        </xdr:cNvSpPr>
      </xdr:nvSpPr>
      <xdr:spPr bwMode="auto">
        <a:xfrm>
          <a:off x="47053500"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73</xdr:row>
      <xdr:rowOff>0</xdr:rowOff>
    </xdr:from>
    <xdr:ext cx="304800" cy="304800"/>
    <xdr:sp macro="" textlink="">
      <xdr:nvSpPr>
        <xdr:cNvPr id="183"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61AF0E1D-8146-4482-BA43-35021645C152}"/>
            </a:ext>
          </a:extLst>
        </xdr:cNvPr>
        <xdr:cNvSpPr>
          <a:spLocks noChangeAspect="1" noChangeArrowheads="1"/>
        </xdr:cNvSpPr>
      </xdr:nvSpPr>
      <xdr:spPr bwMode="auto">
        <a:xfrm>
          <a:off x="47053500"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73</xdr:row>
      <xdr:rowOff>0</xdr:rowOff>
    </xdr:from>
    <xdr:ext cx="304800" cy="304800"/>
    <xdr:sp macro="" textlink="">
      <xdr:nvSpPr>
        <xdr:cNvPr id="184"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834107C3-9AEC-4711-8D9B-8049FB117576}"/>
            </a:ext>
          </a:extLst>
        </xdr:cNvPr>
        <xdr:cNvSpPr>
          <a:spLocks noChangeAspect="1" noChangeArrowheads="1"/>
        </xdr:cNvSpPr>
      </xdr:nvSpPr>
      <xdr:spPr bwMode="auto">
        <a:xfrm>
          <a:off x="47053500"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73</xdr:row>
      <xdr:rowOff>0</xdr:rowOff>
    </xdr:from>
    <xdr:ext cx="304800" cy="304800"/>
    <xdr:sp macro="" textlink="">
      <xdr:nvSpPr>
        <xdr:cNvPr id="185" name="AutoShape 7" descr="0464-1.jpg">
          <a:extLst>
            <a:ext uri="{FF2B5EF4-FFF2-40B4-BE49-F238E27FC236}">
              <a16:creationId xmlns:a16="http://schemas.microsoft.com/office/drawing/2014/main" id="{8C5CB767-9A9F-4CDB-A064-FE09C35FF7C3}"/>
            </a:ext>
          </a:extLst>
        </xdr:cNvPr>
        <xdr:cNvSpPr>
          <a:spLocks noChangeAspect="1" noChangeArrowheads="1"/>
        </xdr:cNvSpPr>
      </xdr:nvSpPr>
      <xdr:spPr bwMode="auto">
        <a:xfrm>
          <a:off x="47053500"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73</xdr:row>
      <xdr:rowOff>0</xdr:rowOff>
    </xdr:from>
    <xdr:ext cx="304800" cy="304800"/>
    <xdr:sp macro="" textlink="">
      <xdr:nvSpPr>
        <xdr:cNvPr id="186" name="AutoShape 8" descr="0464-1.jpg">
          <a:extLst>
            <a:ext uri="{FF2B5EF4-FFF2-40B4-BE49-F238E27FC236}">
              <a16:creationId xmlns:a16="http://schemas.microsoft.com/office/drawing/2014/main" id="{A48B316B-A198-4497-B61B-8963A0362369}"/>
            </a:ext>
          </a:extLst>
        </xdr:cNvPr>
        <xdr:cNvSpPr>
          <a:spLocks noChangeAspect="1" noChangeArrowheads="1"/>
        </xdr:cNvSpPr>
      </xdr:nvSpPr>
      <xdr:spPr bwMode="auto">
        <a:xfrm>
          <a:off x="47053500"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73</xdr:row>
      <xdr:rowOff>0</xdr:rowOff>
    </xdr:from>
    <xdr:ext cx="304800" cy="304800"/>
    <xdr:sp macro="" textlink="">
      <xdr:nvSpPr>
        <xdr:cNvPr id="187" name="AutoShape 10" descr="Imágenes integradas 1">
          <a:extLst>
            <a:ext uri="{FF2B5EF4-FFF2-40B4-BE49-F238E27FC236}">
              <a16:creationId xmlns:a16="http://schemas.microsoft.com/office/drawing/2014/main" id="{43498043-D475-4432-985C-C02053118CD2}"/>
            </a:ext>
          </a:extLst>
        </xdr:cNvPr>
        <xdr:cNvSpPr>
          <a:spLocks noChangeAspect="1" noChangeArrowheads="1"/>
        </xdr:cNvSpPr>
      </xdr:nvSpPr>
      <xdr:spPr bwMode="auto">
        <a:xfrm>
          <a:off x="47053500"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73</xdr:row>
      <xdr:rowOff>0</xdr:rowOff>
    </xdr:from>
    <xdr:ext cx="304800" cy="304800"/>
    <xdr:sp macro="" textlink="">
      <xdr:nvSpPr>
        <xdr:cNvPr id="188"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AA2F4D66-FCA5-4892-BCE3-85ADBE30F97A}"/>
            </a:ext>
          </a:extLst>
        </xdr:cNvPr>
        <xdr:cNvSpPr>
          <a:spLocks noChangeAspect="1" noChangeArrowheads="1"/>
        </xdr:cNvSpPr>
      </xdr:nvSpPr>
      <xdr:spPr bwMode="auto">
        <a:xfrm>
          <a:off x="47053500"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73</xdr:row>
      <xdr:rowOff>0</xdr:rowOff>
    </xdr:from>
    <xdr:ext cx="304800" cy="304800"/>
    <xdr:sp macro="" textlink="">
      <xdr:nvSpPr>
        <xdr:cNvPr id="189"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F4C447A8-272E-47BC-8381-8D87D98B6021}"/>
            </a:ext>
          </a:extLst>
        </xdr:cNvPr>
        <xdr:cNvSpPr>
          <a:spLocks noChangeAspect="1" noChangeArrowheads="1"/>
        </xdr:cNvSpPr>
      </xdr:nvSpPr>
      <xdr:spPr bwMode="auto">
        <a:xfrm>
          <a:off x="47053500"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73</xdr:row>
      <xdr:rowOff>0</xdr:rowOff>
    </xdr:from>
    <xdr:ext cx="304800" cy="304800"/>
    <xdr:sp macro="" textlink="">
      <xdr:nvSpPr>
        <xdr:cNvPr id="190"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220D441F-21A7-4533-844E-AEE8569A2A3C}"/>
            </a:ext>
          </a:extLst>
        </xdr:cNvPr>
        <xdr:cNvSpPr>
          <a:spLocks noChangeAspect="1" noChangeArrowheads="1"/>
        </xdr:cNvSpPr>
      </xdr:nvSpPr>
      <xdr:spPr bwMode="auto">
        <a:xfrm>
          <a:off x="47053500"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73</xdr:row>
      <xdr:rowOff>0</xdr:rowOff>
    </xdr:from>
    <xdr:ext cx="304800" cy="304800"/>
    <xdr:sp macro="" textlink="">
      <xdr:nvSpPr>
        <xdr:cNvPr id="191" name="AutoShape 7" descr="0464-1.jpg">
          <a:extLst>
            <a:ext uri="{FF2B5EF4-FFF2-40B4-BE49-F238E27FC236}">
              <a16:creationId xmlns:a16="http://schemas.microsoft.com/office/drawing/2014/main" id="{499A2483-0178-4DE5-8F6A-1DDF3F3FC333}"/>
            </a:ext>
          </a:extLst>
        </xdr:cNvPr>
        <xdr:cNvSpPr>
          <a:spLocks noChangeAspect="1" noChangeArrowheads="1"/>
        </xdr:cNvSpPr>
      </xdr:nvSpPr>
      <xdr:spPr bwMode="auto">
        <a:xfrm>
          <a:off x="47053500"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73</xdr:row>
      <xdr:rowOff>0</xdr:rowOff>
    </xdr:from>
    <xdr:ext cx="304800" cy="304800"/>
    <xdr:sp macro="" textlink="">
      <xdr:nvSpPr>
        <xdr:cNvPr id="192" name="AutoShape 8" descr="0464-1.jpg">
          <a:extLst>
            <a:ext uri="{FF2B5EF4-FFF2-40B4-BE49-F238E27FC236}">
              <a16:creationId xmlns:a16="http://schemas.microsoft.com/office/drawing/2014/main" id="{6093BFFA-79B7-459C-AD51-CBA90F9F73F6}"/>
            </a:ext>
          </a:extLst>
        </xdr:cNvPr>
        <xdr:cNvSpPr>
          <a:spLocks noChangeAspect="1" noChangeArrowheads="1"/>
        </xdr:cNvSpPr>
      </xdr:nvSpPr>
      <xdr:spPr bwMode="auto">
        <a:xfrm>
          <a:off x="47053500"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73</xdr:row>
      <xdr:rowOff>0</xdr:rowOff>
    </xdr:from>
    <xdr:ext cx="304800" cy="304800"/>
    <xdr:sp macro="" textlink="">
      <xdr:nvSpPr>
        <xdr:cNvPr id="193" name="AutoShape 10" descr="Imágenes integradas 1">
          <a:extLst>
            <a:ext uri="{FF2B5EF4-FFF2-40B4-BE49-F238E27FC236}">
              <a16:creationId xmlns:a16="http://schemas.microsoft.com/office/drawing/2014/main" id="{91A6AA37-3917-406C-858A-110DA12494C6}"/>
            </a:ext>
          </a:extLst>
        </xdr:cNvPr>
        <xdr:cNvSpPr>
          <a:spLocks noChangeAspect="1" noChangeArrowheads="1"/>
        </xdr:cNvSpPr>
      </xdr:nvSpPr>
      <xdr:spPr bwMode="auto">
        <a:xfrm>
          <a:off x="47053500"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73</xdr:row>
      <xdr:rowOff>0</xdr:rowOff>
    </xdr:from>
    <xdr:ext cx="304800" cy="304800"/>
    <xdr:sp macro="" textlink="">
      <xdr:nvSpPr>
        <xdr:cNvPr id="194"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2CB6405E-D1D1-4328-8383-7E7B32D00C4B}"/>
            </a:ext>
          </a:extLst>
        </xdr:cNvPr>
        <xdr:cNvSpPr>
          <a:spLocks noChangeAspect="1" noChangeArrowheads="1"/>
        </xdr:cNvSpPr>
      </xdr:nvSpPr>
      <xdr:spPr bwMode="auto">
        <a:xfrm>
          <a:off x="55883175"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73</xdr:row>
      <xdr:rowOff>0</xdr:rowOff>
    </xdr:from>
    <xdr:ext cx="304800" cy="304800"/>
    <xdr:sp macro="" textlink="">
      <xdr:nvSpPr>
        <xdr:cNvPr id="195"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0A333F82-8156-4A2D-8E98-422FD0ECA6B1}"/>
            </a:ext>
          </a:extLst>
        </xdr:cNvPr>
        <xdr:cNvSpPr>
          <a:spLocks noChangeAspect="1" noChangeArrowheads="1"/>
        </xdr:cNvSpPr>
      </xdr:nvSpPr>
      <xdr:spPr bwMode="auto">
        <a:xfrm>
          <a:off x="55883175"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73</xdr:row>
      <xdr:rowOff>0</xdr:rowOff>
    </xdr:from>
    <xdr:ext cx="304800" cy="304800"/>
    <xdr:sp macro="" textlink="">
      <xdr:nvSpPr>
        <xdr:cNvPr id="196"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663EC171-011B-4528-8429-2520DC70C87B}"/>
            </a:ext>
          </a:extLst>
        </xdr:cNvPr>
        <xdr:cNvSpPr>
          <a:spLocks noChangeAspect="1" noChangeArrowheads="1"/>
        </xdr:cNvSpPr>
      </xdr:nvSpPr>
      <xdr:spPr bwMode="auto">
        <a:xfrm>
          <a:off x="55883175"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73</xdr:row>
      <xdr:rowOff>0</xdr:rowOff>
    </xdr:from>
    <xdr:ext cx="304800" cy="304800"/>
    <xdr:sp macro="" textlink="">
      <xdr:nvSpPr>
        <xdr:cNvPr id="197" name="AutoShape 7" descr="0464-1.jpg">
          <a:extLst>
            <a:ext uri="{FF2B5EF4-FFF2-40B4-BE49-F238E27FC236}">
              <a16:creationId xmlns:a16="http://schemas.microsoft.com/office/drawing/2014/main" id="{EAA8D673-E0A5-4475-BFB5-2D4B1BCD8918}"/>
            </a:ext>
          </a:extLst>
        </xdr:cNvPr>
        <xdr:cNvSpPr>
          <a:spLocks noChangeAspect="1" noChangeArrowheads="1"/>
        </xdr:cNvSpPr>
      </xdr:nvSpPr>
      <xdr:spPr bwMode="auto">
        <a:xfrm>
          <a:off x="55883175"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73</xdr:row>
      <xdr:rowOff>0</xdr:rowOff>
    </xdr:from>
    <xdr:ext cx="304800" cy="304800"/>
    <xdr:sp macro="" textlink="">
      <xdr:nvSpPr>
        <xdr:cNvPr id="198" name="AutoShape 8" descr="0464-1.jpg">
          <a:extLst>
            <a:ext uri="{FF2B5EF4-FFF2-40B4-BE49-F238E27FC236}">
              <a16:creationId xmlns:a16="http://schemas.microsoft.com/office/drawing/2014/main" id="{07A08A67-D469-453D-B8E4-8B4DE0D7E3F5}"/>
            </a:ext>
          </a:extLst>
        </xdr:cNvPr>
        <xdr:cNvSpPr>
          <a:spLocks noChangeAspect="1" noChangeArrowheads="1"/>
        </xdr:cNvSpPr>
      </xdr:nvSpPr>
      <xdr:spPr bwMode="auto">
        <a:xfrm>
          <a:off x="55883175"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73</xdr:row>
      <xdr:rowOff>0</xdr:rowOff>
    </xdr:from>
    <xdr:ext cx="304800" cy="304800"/>
    <xdr:sp macro="" textlink="">
      <xdr:nvSpPr>
        <xdr:cNvPr id="199" name="AutoShape 10" descr="Imágenes integradas 1">
          <a:extLst>
            <a:ext uri="{FF2B5EF4-FFF2-40B4-BE49-F238E27FC236}">
              <a16:creationId xmlns:a16="http://schemas.microsoft.com/office/drawing/2014/main" id="{6882C549-9C38-49D4-B2DA-BFCF8CA63EFA}"/>
            </a:ext>
          </a:extLst>
        </xdr:cNvPr>
        <xdr:cNvSpPr>
          <a:spLocks noChangeAspect="1" noChangeArrowheads="1"/>
        </xdr:cNvSpPr>
      </xdr:nvSpPr>
      <xdr:spPr bwMode="auto">
        <a:xfrm>
          <a:off x="55883175"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73</xdr:row>
      <xdr:rowOff>0</xdr:rowOff>
    </xdr:from>
    <xdr:ext cx="304800" cy="304800"/>
    <xdr:sp macro="" textlink="">
      <xdr:nvSpPr>
        <xdr:cNvPr id="200"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DEB31AB5-4762-4093-8998-1FD2950E3143}"/>
            </a:ext>
          </a:extLst>
        </xdr:cNvPr>
        <xdr:cNvSpPr>
          <a:spLocks noChangeAspect="1" noChangeArrowheads="1"/>
        </xdr:cNvSpPr>
      </xdr:nvSpPr>
      <xdr:spPr bwMode="auto">
        <a:xfrm>
          <a:off x="55883175"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73</xdr:row>
      <xdr:rowOff>0</xdr:rowOff>
    </xdr:from>
    <xdr:ext cx="304800" cy="304800"/>
    <xdr:sp macro="" textlink="">
      <xdr:nvSpPr>
        <xdr:cNvPr id="201"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9C58705B-CEBC-4251-AD25-C9D2DA7E4B34}"/>
            </a:ext>
          </a:extLst>
        </xdr:cNvPr>
        <xdr:cNvSpPr>
          <a:spLocks noChangeAspect="1" noChangeArrowheads="1"/>
        </xdr:cNvSpPr>
      </xdr:nvSpPr>
      <xdr:spPr bwMode="auto">
        <a:xfrm>
          <a:off x="55883175"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73</xdr:row>
      <xdr:rowOff>0</xdr:rowOff>
    </xdr:from>
    <xdr:ext cx="304800" cy="304800"/>
    <xdr:sp macro="" textlink="">
      <xdr:nvSpPr>
        <xdr:cNvPr id="202"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id="{3164C5E4-727B-4C33-A475-BBC09DD8C035}"/>
            </a:ext>
          </a:extLst>
        </xdr:cNvPr>
        <xdr:cNvSpPr>
          <a:spLocks noChangeAspect="1" noChangeArrowheads="1"/>
        </xdr:cNvSpPr>
      </xdr:nvSpPr>
      <xdr:spPr bwMode="auto">
        <a:xfrm>
          <a:off x="55883175"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73</xdr:row>
      <xdr:rowOff>0</xdr:rowOff>
    </xdr:from>
    <xdr:ext cx="304800" cy="304800"/>
    <xdr:sp macro="" textlink="">
      <xdr:nvSpPr>
        <xdr:cNvPr id="203" name="AutoShape 7" descr="0464-1.jpg">
          <a:extLst>
            <a:ext uri="{FF2B5EF4-FFF2-40B4-BE49-F238E27FC236}">
              <a16:creationId xmlns:a16="http://schemas.microsoft.com/office/drawing/2014/main" id="{EF43CD27-AE16-4BC8-9DED-953766B4C907}"/>
            </a:ext>
          </a:extLst>
        </xdr:cNvPr>
        <xdr:cNvSpPr>
          <a:spLocks noChangeAspect="1" noChangeArrowheads="1"/>
        </xdr:cNvSpPr>
      </xdr:nvSpPr>
      <xdr:spPr bwMode="auto">
        <a:xfrm>
          <a:off x="55883175"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73</xdr:row>
      <xdr:rowOff>0</xdr:rowOff>
    </xdr:from>
    <xdr:ext cx="304800" cy="304800"/>
    <xdr:sp macro="" textlink="">
      <xdr:nvSpPr>
        <xdr:cNvPr id="204" name="AutoShape 8" descr="0464-1.jpg">
          <a:extLst>
            <a:ext uri="{FF2B5EF4-FFF2-40B4-BE49-F238E27FC236}">
              <a16:creationId xmlns:a16="http://schemas.microsoft.com/office/drawing/2014/main" id="{E99BA35E-D7F5-49F2-B29D-DA9FEEAC5A56}"/>
            </a:ext>
          </a:extLst>
        </xdr:cNvPr>
        <xdr:cNvSpPr>
          <a:spLocks noChangeAspect="1" noChangeArrowheads="1"/>
        </xdr:cNvSpPr>
      </xdr:nvSpPr>
      <xdr:spPr bwMode="auto">
        <a:xfrm>
          <a:off x="55883175"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73</xdr:row>
      <xdr:rowOff>0</xdr:rowOff>
    </xdr:from>
    <xdr:ext cx="304800" cy="304800"/>
    <xdr:sp macro="" textlink="">
      <xdr:nvSpPr>
        <xdr:cNvPr id="205" name="AutoShape 10" descr="Imágenes integradas 1">
          <a:extLst>
            <a:ext uri="{FF2B5EF4-FFF2-40B4-BE49-F238E27FC236}">
              <a16:creationId xmlns:a16="http://schemas.microsoft.com/office/drawing/2014/main" id="{9AF5E768-E185-45ED-937F-80652342F1DB}"/>
            </a:ext>
          </a:extLst>
        </xdr:cNvPr>
        <xdr:cNvSpPr>
          <a:spLocks noChangeAspect="1" noChangeArrowheads="1"/>
        </xdr:cNvSpPr>
      </xdr:nvSpPr>
      <xdr:spPr bwMode="auto">
        <a:xfrm>
          <a:off x="55883175" y="14094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0</xdr:col>
      <xdr:colOff>390526</xdr:colOff>
      <xdr:row>0</xdr:row>
      <xdr:rowOff>214310</xdr:rowOff>
    </xdr:from>
    <xdr:to>
      <xdr:col>0</xdr:col>
      <xdr:colOff>4057650</xdr:colOff>
      <xdr:row>0</xdr:row>
      <xdr:rowOff>1738311</xdr:rowOff>
    </xdr:to>
    <xdr:pic>
      <xdr:nvPicPr>
        <xdr:cNvPr id="206" name="Imagen 205">
          <a:extLst>
            <a:ext uri="{FF2B5EF4-FFF2-40B4-BE49-F238E27FC236}">
              <a16:creationId xmlns:a16="http://schemas.microsoft.com/office/drawing/2014/main" id="{686DA3ED-B59C-446F-9643-85DC734C71F3}"/>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63961"/>
        <a:stretch/>
      </xdr:blipFill>
      <xdr:spPr bwMode="auto">
        <a:xfrm>
          <a:off x="390526" y="214310"/>
          <a:ext cx="3667124" cy="1524001"/>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25</xdr:col>
      <xdr:colOff>1419224</xdr:colOff>
      <xdr:row>0</xdr:row>
      <xdr:rowOff>133350</xdr:rowOff>
    </xdr:from>
    <xdr:to>
      <xdr:col>25</xdr:col>
      <xdr:colOff>5395911</xdr:colOff>
      <xdr:row>0</xdr:row>
      <xdr:rowOff>1860926</xdr:rowOff>
    </xdr:to>
    <xdr:pic>
      <xdr:nvPicPr>
        <xdr:cNvPr id="207" name="Imagen 206">
          <a:extLst>
            <a:ext uri="{FF2B5EF4-FFF2-40B4-BE49-F238E27FC236}">
              <a16:creationId xmlns:a16="http://schemas.microsoft.com/office/drawing/2014/main" id="{C64EFD21-057A-413E-9B8B-A7FDA77EDFB5}"/>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62112"/>
        <a:stretch/>
      </xdr:blipFill>
      <xdr:spPr>
        <a:xfrm>
          <a:off x="87372824" y="133350"/>
          <a:ext cx="3976687" cy="172757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G184"/>
  <sheetViews>
    <sheetView showGridLines="0" tabSelected="1" zoomScale="40" zoomScaleNormal="40" zoomScaleSheetLayoutView="40" workbookViewId="0">
      <selection activeCell="G161" sqref="G161"/>
    </sheetView>
  </sheetViews>
  <sheetFormatPr baseColWidth="10" defaultColWidth="70.7109375" defaultRowHeight="23.25" x14ac:dyDescent="0.35"/>
  <cols>
    <col min="1" max="1" width="106.85546875" style="248" customWidth="1"/>
    <col min="2" max="2" width="82.5703125" style="248" customWidth="1"/>
    <col min="3" max="3" width="86" style="248" customWidth="1"/>
    <col min="4" max="4" width="59.140625" style="248" customWidth="1"/>
    <col min="5" max="5" width="53.7109375" style="248" customWidth="1"/>
    <col min="6" max="6" width="48.28515625" style="14" customWidth="1"/>
    <col min="7" max="7" width="55.28515625" style="1" customWidth="1"/>
    <col min="8" max="8" width="48.5703125" style="14" customWidth="1"/>
    <col min="9" max="9" width="53.7109375" style="15" customWidth="1"/>
    <col min="10" max="10" width="47.85546875" style="15" customWidth="1"/>
    <col min="11" max="11" width="46.42578125" style="15" customWidth="1"/>
    <col min="12" max="14" width="45" style="15" customWidth="1"/>
    <col min="15" max="15" width="48.85546875" style="15" customWidth="1"/>
    <col min="16" max="16" width="42" style="15" customWidth="1"/>
    <col min="17" max="17" width="41.5703125" style="15" customWidth="1"/>
    <col min="18" max="18" width="51.28515625" style="15" customWidth="1"/>
    <col min="19" max="19" width="66.42578125" style="248" customWidth="1"/>
    <col min="20" max="20" width="72.7109375" style="248" customWidth="1"/>
    <col min="21" max="21" width="44.5703125" style="14" customWidth="1"/>
    <col min="22" max="22" width="49.5703125" style="1" customWidth="1"/>
    <col min="23" max="23" width="44.85546875" style="15" customWidth="1"/>
    <col min="24" max="24" width="69.42578125" style="198" customWidth="1"/>
    <col min="25" max="25" width="70.28515625" style="198" customWidth="1"/>
    <col min="26" max="26" width="81.5703125" style="248" customWidth="1"/>
    <col min="27" max="27" width="0" style="3" hidden="1" customWidth="1"/>
    <col min="28" max="241" width="70.7109375" style="3"/>
    <col min="242" max="16384" width="70.7109375" style="248"/>
  </cols>
  <sheetData>
    <row r="1" spans="1:241" ht="176.25" customHeight="1" x14ac:dyDescent="0.25">
      <c r="A1" s="560"/>
      <c r="B1" s="560"/>
      <c r="C1" s="560"/>
      <c r="D1" s="561" t="s">
        <v>717</v>
      </c>
      <c r="E1" s="561"/>
      <c r="F1" s="561"/>
      <c r="G1" s="561"/>
      <c r="H1" s="561"/>
      <c r="I1" s="561"/>
      <c r="J1" s="561"/>
      <c r="K1" s="561"/>
      <c r="L1" s="561"/>
      <c r="M1" s="561"/>
      <c r="N1" s="561"/>
      <c r="O1" s="561"/>
      <c r="P1" s="561"/>
      <c r="Q1" s="561"/>
      <c r="R1" s="561"/>
      <c r="S1" s="561"/>
      <c r="T1" s="561"/>
      <c r="U1" s="561"/>
      <c r="V1" s="561"/>
      <c r="W1" s="561"/>
      <c r="X1" s="190"/>
      <c r="Y1" s="190"/>
      <c r="Z1" s="191"/>
      <c r="AA1" s="248"/>
      <c r="AB1" s="248"/>
      <c r="AC1" s="248"/>
      <c r="AD1" s="248"/>
      <c r="AE1" s="248"/>
      <c r="AF1" s="248"/>
      <c r="AG1" s="248"/>
      <c r="AH1" s="248"/>
      <c r="AI1" s="248"/>
      <c r="AJ1" s="248"/>
      <c r="AK1" s="248"/>
      <c r="AL1" s="248"/>
      <c r="AM1" s="248"/>
      <c r="AN1" s="248"/>
      <c r="AO1" s="248"/>
      <c r="AP1" s="248"/>
      <c r="AQ1" s="248"/>
      <c r="AR1" s="248"/>
      <c r="AS1" s="248"/>
      <c r="AT1" s="248"/>
      <c r="AU1" s="248"/>
      <c r="AV1" s="248"/>
      <c r="AW1" s="248"/>
      <c r="AX1" s="248"/>
      <c r="AY1" s="248"/>
      <c r="AZ1" s="248"/>
      <c r="BA1" s="248"/>
      <c r="BB1" s="248"/>
      <c r="BC1" s="248"/>
      <c r="BD1" s="248"/>
      <c r="BE1" s="248"/>
      <c r="BF1" s="248"/>
      <c r="BG1" s="248"/>
      <c r="BH1" s="248"/>
      <c r="BI1" s="248"/>
      <c r="BJ1" s="248"/>
      <c r="BK1" s="248"/>
      <c r="BL1" s="248"/>
      <c r="BM1" s="248"/>
      <c r="BN1" s="248"/>
      <c r="BO1" s="248"/>
      <c r="BP1" s="248"/>
      <c r="BQ1" s="248"/>
      <c r="BR1" s="248"/>
      <c r="BS1" s="248"/>
      <c r="BT1" s="248"/>
      <c r="BU1" s="248"/>
      <c r="BV1" s="248"/>
      <c r="BW1" s="248"/>
      <c r="BX1" s="248"/>
      <c r="BY1" s="248"/>
      <c r="BZ1" s="248"/>
      <c r="CA1" s="248"/>
      <c r="CB1" s="248"/>
      <c r="CC1" s="248"/>
      <c r="CD1" s="248"/>
      <c r="CE1" s="248"/>
      <c r="CF1" s="248"/>
      <c r="CG1" s="248"/>
      <c r="CH1" s="248"/>
      <c r="CI1" s="248"/>
      <c r="CJ1" s="248"/>
      <c r="CK1" s="248"/>
      <c r="CL1" s="248"/>
      <c r="CM1" s="248"/>
      <c r="CN1" s="248"/>
      <c r="CO1" s="248"/>
      <c r="CP1" s="248"/>
      <c r="CQ1" s="248"/>
      <c r="CR1" s="248"/>
      <c r="CS1" s="248"/>
      <c r="CT1" s="248"/>
      <c r="CU1" s="248"/>
      <c r="CV1" s="248"/>
      <c r="CW1" s="248"/>
      <c r="CX1" s="248"/>
      <c r="CY1" s="248"/>
      <c r="CZ1" s="248"/>
      <c r="DA1" s="248"/>
      <c r="DB1" s="248"/>
      <c r="DC1" s="248"/>
      <c r="DD1" s="248"/>
      <c r="DE1" s="248"/>
      <c r="DF1" s="248"/>
      <c r="DG1" s="248"/>
      <c r="DH1" s="248"/>
      <c r="DI1" s="248"/>
      <c r="DJ1" s="248"/>
      <c r="DK1" s="248"/>
      <c r="DL1" s="248"/>
      <c r="DM1" s="248"/>
      <c r="DN1" s="248"/>
      <c r="DO1" s="248"/>
      <c r="DP1" s="248"/>
      <c r="DQ1" s="248"/>
      <c r="DR1" s="248"/>
      <c r="DS1" s="248"/>
      <c r="DT1" s="248"/>
      <c r="DU1" s="248"/>
      <c r="DV1" s="248"/>
      <c r="DW1" s="248"/>
      <c r="DX1" s="248"/>
      <c r="DY1" s="248"/>
      <c r="DZ1" s="248"/>
      <c r="EA1" s="248"/>
      <c r="EB1" s="248"/>
      <c r="EC1" s="248"/>
      <c r="ED1" s="248"/>
      <c r="EE1" s="248"/>
      <c r="EF1" s="248"/>
      <c r="EG1" s="248"/>
      <c r="EH1" s="248"/>
      <c r="EI1" s="248"/>
      <c r="EJ1" s="248"/>
      <c r="EK1" s="248"/>
      <c r="EL1" s="248"/>
      <c r="EM1" s="248"/>
      <c r="EN1" s="248"/>
      <c r="EO1" s="248"/>
      <c r="EP1" s="248"/>
      <c r="EQ1" s="248"/>
      <c r="ER1" s="248"/>
      <c r="ES1" s="248"/>
      <c r="ET1" s="248"/>
      <c r="EU1" s="248"/>
      <c r="EV1" s="248"/>
      <c r="EW1" s="248"/>
      <c r="EX1" s="248"/>
      <c r="EY1" s="248"/>
      <c r="EZ1" s="248"/>
      <c r="FA1" s="248"/>
      <c r="FB1" s="248"/>
      <c r="FC1" s="248"/>
      <c r="FD1" s="248"/>
      <c r="FE1" s="248"/>
      <c r="FF1" s="248"/>
      <c r="FG1" s="248"/>
      <c r="FH1" s="248"/>
      <c r="FI1" s="248"/>
      <c r="FJ1" s="248"/>
      <c r="FK1" s="248"/>
      <c r="FL1" s="248"/>
      <c r="FM1" s="248"/>
      <c r="FN1" s="248"/>
      <c r="FO1" s="248"/>
      <c r="FP1" s="248"/>
      <c r="FQ1" s="248"/>
      <c r="FR1" s="248"/>
      <c r="FS1" s="248"/>
      <c r="FT1" s="248"/>
      <c r="FU1" s="248"/>
      <c r="FV1" s="248"/>
      <c r="FW1" s="248"/>
      <c r="FX1" s="248"/>
      <c r="FY1" s="248"/>
      <c r="FZ1" s="248"/>
      <c r="GA1" s="248"/>
      <c r="GB1" s="248"/>
      <c r="GC1" s="248"/>
      <c r="GD1" s="248"/>
      <c r="GE1" s="248"/>
      <c r="GF1" s="248"/>
      <c r="GG1" s="248"/>
      <c r="GH1" s="248"/>
      <c r="GI1" s="248"/>
      <c r="GJ1" s="248"/>
      <c r="GK1" s="248"/>
      <c r="GL1" s="248"/>
      <c r="GM1" s="248"/>
      <c r="GN1" s="248"/>
      <c r="GO1" s="248"/>
      <c r="GP1" s="248"/>
      <c r="GQ1" s="248"/>
      <c r="GR1" s="248"/>
      <c r="GS1" s="248"/>
      <c r="GT1" s="248"/>
      <c r="GU1" s="248"/>
      <c r="GV1" s="248"/>
      <c r="GW1" s="248"/>
      <c r="GX1" s="248"/>
      <c r="GY1" s="248"/>
      <c r="GZ1" s="248"/>
      <c r="HA1" s="248"/>
      <c r="HB1" s="248"/>
      <c r="HC1" s="248"/>
      <c r="HD1" s="248"/>
      <c r="HE1" s="248"/>
      <c r="HF1" s="248"/>
      <c r="HG1" s="248"/>
      <c r="HH1" s="248"/>
      <c r="HI1" s="248"/>
      <c r="HJ1" s="248"/>
      <c r="HK1" s="248"/>
      <c r="HL1" s="248"/>
      <c r="HM1" s="248"/>
      <c r="HN1" s="248"/>
      <c r="HO1" s="248"/>
      <c r="HP1" s="248"/>
      <c r="HQ1" s="248"/>
      <c r="HR1" s="248"/>
      <c r="HS1" s="248"/>
      <c r="HT1" s="248"/>
      <c r="HU1" s="248"/>
      <c r="HV1" s="248"/>
      <c r="HW1" s="248"/>
      <c r="HX1" s="248"/>
      <c r="HY1" s="248"/>
      <c r="HZ1" s="248"/>
      <c r="IA1" s="248"/>
      <c r="IB1" s="248"/>
      <c r="IC1" s="248"/>
      <c r="ID1" s="248"/>
      <c r="IE1" s="248"/>
      <c r="IF1" s="248"/>
      <c r="IG1" s="248"/>
    </row>
    <row r="2" spans="1:241" s="193" customFormat="1" ht="90" customHeight="1" x14ac:dyDescent="0.35">
      <c r="A2" s="562" t="s">
        <v>0</v>
      </c>
      <c r="B2" s="564" t="s">
        <v>1</v>
      </c>
      <c r="C2" s="564" t="s">
        <v>2</v>
      </c>
      <c r="D2" s="564" t="s">
        <v>3</v>
      </c>
      <c r="E2" s="564" t="s">
        <v>4</v>
      </c>
      <c r="F2" s="552" t="s">
        <v>5</v>
      </c>
      <c r="G2" s="552" t="s">
        <v>6</v>
      </c>
      <c r="H2" s="552" t="s">
        <v>7</v>
      </c>
      <c r="I2" s="566" t="s">
        <v>8</v>
      </c>
      <c r="J2" s="566" t="s">
        <v>9</v>
      </c>
      <c r="K2" s="566"/>
      <c r="L2" s="566"/>
      <c r="M2" s="566"/>
      <c r="N2" s="566"/>
      <c r="O2" s="566"/>
      <c r="P2" s="566"/>
      <c r="Q2" s="566"/>
      <c r="R2" s="566"/>
      <c r="S2" s="558" t="s">
        <v>10</v>
      </c>
      <c r="T2" s="552" t="s">
        <v>11</v>
      </c>
      <c r="U2" s="552" t="s">
        <v>12</v>
      </c>
      <c r="V2" s="552"/>
      <c r="W2" s="552"/>
      <c r="X2" s="552" t="s">
        <v>692</v>
      </c>
      <c r="Y2" s="558" t="s">
        <v>680</v>
      </c>
      <c r="Z2" s="552" t="s">
        <v>13</v>
      </c>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192"/>
      <c r="DK2" s="192"/>
      <c r="DL2" s="192"/>
      <c r="DM2" s="192"/>
      <c r="DN2" s="192"/>
      <c r="DO2" s="192"/>
      <c r="DP2" s="192"/>
      <c r="DQ2" s="192"/>
      <c r="DR2" s="192"/>
      <c r="DS2" s="192"/>
      <c r="DT2" s="192"/>
      <c r="DU2" s="192"/>
      <c r="DV2" s="192"/>
      <c r="DW2" s="192"/>
      <c r="DX2" s="192"/>
      <c r="DY2" s="192"/>
      <c r="DZ2" s="192"/>
      <c r="EA2" s="192"/>
      <c r="EB2" s="192"/>
      <c r="EC2" s="192"/>
      <c r="ED2" s="192"/>
      <c r="EE2" s="192"/>
      <c r="EF2" s="192"/>
      <c r="EG2" s="192"/>
      <c r="EH2" s="192"/>
      <c r="EI2" s="192"/>
      <c r="EJ2" s="192"/>
      <c r="EK2" s="192"/>
      <c r="EL2" s="192"/>
      <c r="EM2" s="192"/>
      <c r="EN2" s="192"/>
      <c r="EO2" s="192"/>
      <c r="EP2" s="192"/>
      <c r="EQ2" s="192"/>
      <c r="ER2" s="192"/>
      <c r="ES2" s="192"/>
      <c r="ET2" s="192"/>
      <c r="EU2" s="192"/>
      <c r="EV2" s="192"/>
      <c r="EW2" s="192"/>
      <c r="EX2" s="192"/>
      <c r="EY2" s="192"/>
      <c r="EZ2" s="192"/>
      <c r="FA2" s="192"/>
      <c r="FB2" s="192"/>
      <c r="FC2" s="192"/>
      <c r="FD2" s="192"/>
      <c r="FE2" s="192"/>
      <c r="FF2" s="192"/>
      <c r="FG2" s="192"/>
      <c r="FH2" s="192"/>
      <c r="FI2" s="192"/>
      <c r="FJ2" s="192"/>
      <c r="FK2" s="192"/>
      <c r="FL2" s="192"/>
      <c r="FM2" s="192"/>
      <c r="FN2" s="192"/>
      <c r="FO2" s="192"/>
      <c r="FP2" s="192"/>
      <c r="FQ2" s="192"/>
      <c r="FR2" s="192"/>
      <c r="FS2" s="192"/>
      <c r="FT2" s="192"/>
      <c r="FU2" s="192"/>
      <c r="FV2" s="192"/>
      <c r="FW2" s="192"/>
      <c r="FX2" s="192"/>
      <c r="FY2" s="192"/>
      <c r="FZ2" s="192"/>
      <c r="GA2" s="192"/>
      <c r="GB2" s="192"/>
      <c r="GC2" s="192"/>
      <c r="GD2" s="192"/>
      <c r="GE2" s="192"/>
      <c r="GF2" s="192"/>
      <c r="GG2" s="192"/>
      <c r="GH2" s="192"/>
      <c r="GI2" s="192"/>
      <c r="GJ2" s="192"/>
      <c r="GK2" s="192"/>
      <c r="GL2" s="192"/>
      <c r="GM2" s="192"/>
      <c r="GN2" s="192"/>
      <c r="GO2" s="192"/>
      <c r="GP2" s="192"/>
      <c r="GQ2" s="192"/>
      <c r="GR2" s="192"/>
      <c r="GS2" s="192"/>
      <c r="GT2" s="192"/>
      <c r="GU2" s="192"/>
      <c r="GV2" s="192"/>
      <c r="GW2" s="192"/>
      <c r="GX2" s="192"/>
      <c r="GY2" s="192"/>
      <c r="GZ2" s="192"/>
      <c r="HA2" s="192"/>
      <c r="HB2" s="192"/>
      <c r="HC2" s="192"/>
      <c r="HD2" s="192"/>
      <c r="HE2" s="192"/>
      <c r="HF2" s="192"/>
      <c r="HG2" s="192"/>
      <c r="HH2" s="192"/>
      <c r="HI2" s="192"/>
      <c r="HJ2" s="192"/>
      <c r="HK2" s="192"/>
      <c r="HL2" s="192"/>
      <c r="HM2" s="192"/>
      <c r="HN2" s="192"/>
      <c r="HO2" s="192"/>
      <c r="HP2" s="192"/>
      <c r="HQ2" s="192"/>
      <c r="HR2" s="192"/>
      <c r="HS2" s="192"/>
      <c r="HT2" s="192"/>
      <c r="HU2" s="192"/>
      <c r="HV2" s="192"/>
      <c r="HW2" s="192"/>
      <c r="HX2" s="192"/>
      <c r="HY2" s="192"/>
      <c r="HZ2" s="192"/>
      <c r="IA2" s="192"/>
      <c r="IB2" s="192"/>
      <c r="IC2" s="192"/>
      <c r="ID2" s="192"/>
      <c r="IE2" s="192"/>
      <c r="IF2" s="192"/>
      <c r="IG2" s="192"/>
    </row>
    <row r="3" spans="1:241" s="197" customFormat="1" ht="114.75" customHeight="1" x14ac:dyDescent="0.25">
      <c r="A3" s="563"/>
      <c r="B3" s="565"/>
      <c r="C3" s="565"/>
      <c r="D3" s="565"/>
      <c r="E3" s="565"/>
      <c r="F3" s="552"/>
      <c r="G3" s="552"/>
      <c r="H3" s="552"/>
      <c r="I3" s="566"/>
      <c r="J3" s="194" t="s">
        <v>14</v>
      </c>
      <c r="K3" s="194" t="s">
        <v>15</v>
      </c>
      <c r="L3" s="194" t="s">
        <v>16</v>
      </c>
      <c r="M3" s="341" t="s">
        <v>709</v>
      </c>
      <c r="N3" s="341" t="s">
        <v>710</v>
      </c>
      <c r="O3" s="194" t="s">
        <v>17</v>
      </c>
      <c r="P3" s="194" t="s">
        <v>18</v>
      </c>
      <c r="Q3" s="194" t="s">
        <v>19</v>
      </c>
      <c r="R3" s="194" t="s">
        <v>20</v>
      </c>
      <c r="S3" s="559"/>
      <c r="T3" s="552"/>
      <c r="U3" s="195" t="s">
        <v>21</v>
      </c>
      <c r="V3" s="195" t="s">
        <v>22</v>
      </c>
      <c r="W3" s="196" t="s">
        <v>23</v>
      </c>
      <c r="X3" s="552"/>
      <c r="Y3" s="559"/>
      <c r="Z3" s="552"/>
    </row>
    <row r="4" spans="1:241" ht="189.75" customHeight="1" x14ac:dyDescent="0.35">
      <c r="A4" s="221" t="s">
        <v>24</v>
      </c>
      <c r="B4" s="16" t="s">
        <v>25</v>
      </c>
      <c r="C4" s="16" t="s">
        <v>26</v>
      </c>
      <c r="D4" s="16" t="s">
        <v>27</v>
      </c>
      <c r="E4" s="16" t="s">
        <v>28</v>
      </c>
      <c r="F4" s="342" t="s">
        <v>29</v>
      </c>
      <c r="G4" s="219" t="s">
        <v>510</v>
      </c>
      <c r="H4" s="220">
        <v>41529</v>
      </c>
      <c r="I4" s="24">
        <f>SUM(J4:R4)</f>
        <v>3740750000</v>
      </c>
      <c r="J4" s="24"/>
      <c r="K4" s="24"/>
      <c r="L4" s="281">
        <v>3735750000</v>
      </c>
      <c r="M4" s="334"/>
      <c r="N4" s="334"/>
      <c r="O4" s="281"/>
      <c r="P4" s="281"/>
      <c r="Q4" s="281"/>
      <c r="R4" s="281">
        <v>5000000</v>
      </c>
      <c r="S4" s="221" t="s">
        <v>28</v>
      </c>
      <c r="T4" s="25" t="s">
        <v>622</v>
      </c>
      <c r="U4" s="26" t="s">
        <v>30</v>
      </c>
      <c r="V4" s="27">
        <v>679</v>
      </c>
      <c r="W4" s="28">
        <v>3735750000</v>
      </c>
      <c r="X4" s="29" t="s">
        <v>643</v>
      </c>
      <c r="Y4" s="29" t="s">
        <v>648</v>
      </c>
      <c r="Z4" s="221"/>
      <c r="AA4" s="320" t="s">
        <v>705</v>
      </c>
      <c r="AB4" s="248"/>
      <c r="AC4" s="248"/>
      <c r="AD4" s="248"/>
      <c r="AE4" s="248"/>
      <c r="AF4" s="248"/>
      <c r="AG4" s="248"/>
      <c r="AH4" s="248"/>
      <c r="AI4" s="248"/>
      <c r="AJ4" s="248"/>
      <c r="AK4" s="248"/>
      <c r="AL4" s="248"/>
      <c r="AM4" s="248"/>
      <c r="AN4" s="248"/>
      <c r="AO4" s="248"/>
      <c r="AP4" s="248"/>
      <c r="AQ4" s="248"/>
      <c r="AR4" s="248"/>
      <c r="AS4" s="248"/>
      <c r="AT4" s="248"/>
      <c r="AU4" s="248"/>
      <c r="AV4" s="248"/>
      <c r="AW4" s="248"/>
      <c r="AX4" s="248"/>
      <c r="AY4" s="248"/>
      <c r="AZ4" s="248"/>
      <c r="BA4" s="248"/>
      <c r="BB4" s="248"/>
      <c r="BC4" s="248"/>
      <c r="BD4" s="248"/>
      <c r="BE4" s="248"/>
      <c r="BF4" s="248"/>
      <c r="BG4" s="248"/>
      <c r="BH4" s="248"/>
      <c r="BI4" s="248"/>
      <c r="BJ4" s="248"/>
      <c r="BK4" s="248"/>
      <c r="BL4" s="248"/>
      <c r="BM4" s="248"/>
      <c r="BN4" s="248"/>
      <c r="BO4" s="248"/>
      <c r="BP4" s="248"/>
      <c r="BQ4" s="248"/>
      <c r="BR4" s="248"/>
      <c r="BS4" s="248"/>
      <c r="BT4" s="248"/>
      <c r="BU4" s="248"/>
      <c r="BV4" s="248"/>
      <c r="BW4" s="248"/>
      <c r="BX4" s="248"/>
      <c r="BY4" s="248"/>
      <c r="BZ4" s="248"/>
      <c r="CA4" s="248"/>
      <c r="CB4" s="248"/>
      <c r="CC4" s="248"/>
      <c r="CD4" s="248"/>
      <c r="CE4" s="248"/>
      <c r="CF4" s="248"/>
      <c r="CG4" s="248"/>
      <c r="CH4" s="248"/>
      <c r="CI4" s="248"/>
      <c r="CJ4" s="248"/>
      <c r="CK4" s="248"/>
      <c r="CL4" s="248"/>
      <c r="CM4" s="248"/>
      <c r="CN4" s="248"/>
      <c r="CO4" s="248"/>
      <c r="CP4" s="248"/>
      <c r="CQ4" s="248"/>
      <c r="CR4" s="248"/>
      <c r="CS4" s="248"/>
      <c r="CT4" s="248"/>
      <c r="CU4" s="248"/>
      <c r="CV4" s="248"/>
      <c r="CW4" s="248"/>
      <c r="CX4" s="248"/>
      <c r="CY4" s="248"/>
      <c r="CZ4" s="248"/>
      <c r="DA4" s="248"/>
      <c r="DB4" s="248"/>
      <c r="DC4" s="248"/>
      <c r="DD4" s="248"/>
      <c r="DE4" s="248"/>
      <c r="DF4" s="248"/>
      <c r="DG4" s="248"/>
      <c r="DH4" s="248"/>
      <c r="DI4" s="248"/>
      <c r="DJ4" s="248"/>
      <c r="DK4" s="248"/>
      <c r="DL4" s="248"/>
      <c r="DM4" s="248"/>
      <c r="DN4" s="248"/>
      <c r="DO4" s="248"/>
      <c r="DP4" s="248"/>
      <c r="DQ4" s="248"/>
      <c r="DR4" s="248"/>
      <c r="DS4" s="248"/>
      <c r="DT4" s="248"/>
      <c r="DU4" s="248"/>
      <c r="DV4" s="248"/>
      <c r="DW4" s="248"/>
      <c r="DX4" s="248"/>
      <c r="DY4" s="248"/>
      <c r="DZ4" s="248"/>
      <c r="EA4" s="248"/>
      <c r="EB4" s="248"/>
      <c r="EC4" s="248"/>
      <c r="ED4" s="248"/>
      <c r="EE4" s="248"/>
      <c r="EF4" s="248"/>
      <c r="EG4" s="248"/>
      <c r="EH4" s="248"/>
      <c r="EI4" s="248"/>
      <c r="EJ4" s="248"/>
      <c r="EK4" s="248"/>
      <c r="EL4" s="248"/>
      <c r="EM4" s="248"/>
      <c r="EN4" s="248"/>
      <c r="EO4" s="248"/>
      <c r="EP4" s="248"/>
      <c r="EQ4" s="248"/>
      <c r="ER4" s="248"/>
      <c r="ES4" s="248"/>
      <c r="ET4" s="248"/>
      <c r="EU4" s="248"/>
      <c r="EV4" s="248"/>
      <c r="EW4" s="248"/>
      <c r="EX4" s="248"/>
      <c r="EY4" s="248"/>
      <c r="EZ4" s="248"/>
      <c r="FA4" s="248"/>
      <c r="FB4" s="248"/>
      <c r="FC4" s="248"/>
      <c r="FD4" s="248"/>
      <c r="FE4" s="248"/>
      <c r="FF4" s="248"/>
      <c r="FG4" s="248"/>
      <c r="FH4" s="248"/>
      <c r="FI4" s="248"/>
      <c r="FJ4" s="248"/>
      <c r="FK4" s="248"/>
      <c r="FL4" s="248"/>
      <c r="FM4" s="248"/>
      <c r="FN4" s="248"/>
      <c r="FO4" s="248"/>
      <c r="FP4" s="248"/>
      <c r="FQ4" s="248"/>
      <c r="FR4" s="248"/>
      <c r="FS4" s="248"/>
      <c r="FT4" s="248"/>
      <c r="FU4" s="248"/>
      <c r="FV4" s="248"/>
      <c r="FW4" s="248"/>
      <c r="FX4" s="248"/>
      <c r="FY4" s="248"/>
      <c r="FZ4" s="248"/>
      <c r="GA4" s="248"/>
      <c r="GB4" s="248"/>
      <c r="GC4" s="248"/>
      <c r="GD4" s="248"/>
      <c r="GE4" s="248"/>
      <c r="GF4" s="248"/>
      <c r="GG4" s="248"/>
      <c r="GH4" s="248"/>
      <c r="GI4" s="248"/>
      <c r="GJ4" s="248"/>
      <c r="GK4" s="248"/>
      <c r="GL4" s="248"/>
      <c r="GM4" s="248"/>
      <c r="GN4" s="248"/>
      <c r="GO4" s="248"/>
      <c r="GP4" s="248"/>
      <c r="GQ4" s="248"/>
      <c r="GR4" s="248"/>
      <c r="GS4" s="248"/>
      <c r="GT4" s="248"/>
      <c r="GU4" s="248"/>
      <c r="GV4" s="248"/>
      <c r="GW4" s="248"/>
      <c r="GX4" s="248"/>
      <c r="GY4" s="248"/>
      <c r="GZ4" s="248"/>
      <c r="HA4" s="248"/>
      <c r="HB4" s="248"/>
      <c r="HC4" s="248"/>
      <c r="HD4" s="248"/>
      <c r="HE4" s="248"/>
      <c r="HF4" s="248"/>
      <c r="HG4" s="248"/>
      <c r="HH4" s="248"/>
      <c r="HI4" s="248"/>
      <c r="HJ4" s="248"/>
      <c r="HK4" s="248"/>
      <c r="HL4" s="248"/>
      <c r="HM4" s="248"/>
      <c r="HN4" s="248"/>
      <c r="HO4" s="248"/>
      <c r="HP4" s="248"/>
      <c r="HQ4" s="248"/>
      <c r="HR4" s="248"/>
      <c r="HS4" s="248"/>
      <c r="HT4" s="248"/>
      <c r="HU4" s="248"/>
      <c r="HV4" s="248"/>
      <c r="HW4" s="248"/>
      <c r="HX4" s="248"/>
      <c r="HY4" s="248"/>
      <c r="HZ4" s="248"/>
      <c r="IA4" s="248"/>
      <c r="IB4" s="248"/>
      <c r="IC4" s="248"/>
      <c r="ID4" s="248"/>
      <c r="IE4" s="248"/>
      <c r="IF4" s="248"/>
      <c r="IG4" s="248"/>
    </row>
    <row r="5" spans="1:241" ht="191.25" customHeight="1" x14ac:dyDescent="0.35">
      <c r="A5" s="221" t="s">
        <v>31</v>
      </c>
      <c r="B5" s="16" t="s">
        <v>32</v>
      </c>
      <c r="C5" s="16" t="s">
        <v>33</v>
      </c>
      <c r="D5" s="16" t="s">
        <v>34</v>
      </c>
      <c r="E5" s="16" t="s">
        <v>28</v>
      </c>
      <c r="F5" s="342" t="s">
        <v>35</v>
      </c>
      <c r="G5" s="30" t="s">
        <v>510</v>
      </c>
      <c r="H5" s="31">
        <v>41529</v>
      </c>
      <c r="I5" s="33">
        <f t="shared" ref="I5:I71" si="0">SUM(J5:R5)</f>
        <v>2331169400</v>
      </c>
      <c r="J5" s="33"/>
      <c r="K5" s="33"/>
      <c r="L5" s="34">
        <v>2331169400</v>
      </c>
      <c r="M5" s="34"/>
      <c r="N5" s="34"/>
      <c r="O5" s="34"/>
      <c r="P5" s="34"/>
      <c r="Q5" s="34"/>
      <c r="R5" s="34"/>
      <c r="S5" s="221" t="s">
        <v>36</v>
      </c>
      <c r="T5" s="25" t="s">
        <v>623</v>
      </c>
      <c r="U5" s="35">
        <v>41541</v>
      </c>
      <c r="V5" s="36">
        <v>679</v>
      </c>
      <c r="W5" s="37">
        <v>2331169400</v>
      </c>
      <c r="X5" s="38" t="s">
        <v>643</v>
      </c>
      <c r="Y5" s="38" t="s">
        <v>649</v>
      </c>
      <c r="Z5" s="221"/>
      <c r="AA5" s="248" t="s">
        <v>706</v>
      </c>
      <c r="AB5" s="248"/>
      <c r="AC5" s="248"/>
      <c r="AD5" s="248"/>
      <c r="AE5" s="248"/>
      <c r="AF5" s="248"/>
      <c r="AG5" s="248"/>
      <c r="AH5" s="248"/>
      <c r="AI5" s="248"/>
      <c r="AJ5" s="248"/>
      <c r="AK5" s="248"/>
      <c r="AL5" s="248"/>
      <c r="AM5" s="248"/>
      <c r="AN5" s="248"/>
      <c r="AO5" s="248"/>
      <c r="AP5" s="248"/>
      <c r="AQ5" s="248"/>
      <c r="AR5" s="248"/>
      <c r="AS5" s="248"/>
      <c r="AT5" s="248"/>
      <c r="AU5" s="248"/>
      <c r="AV5" s="248"/>
      <c r="AW5" s="248"/>
      <c r="AX5" s="248"/>
      <c r="AY5" s="248"/>
      <c r="AZ5" s="248"/>
      <c r="BA5" s="248"/>
      <c r="BB5" s="248"/>
      <c r="BC5" s="248"/>
      <c r="BD5" s="248"/>
      <c r="BE5" s="248"/>
      <c r="BF5" s="248"/>
      <c r="BG5" s="248"/>
      <c r="BH5" s="248"/>
      <c r="BI5" s="248"/>
      <c r="BJ5" s="248"/>
      <c r="BK5" s="248"/>
      <c r="BL5" s="248"/>
      <c r="BM5" s="248"/>
      <c r="BN5" s="248"/>
      <c r="BO5" s="248"/>
      <c r="BP5" s="248"/>
      <c r="BQ5" s="248"/>
      <c r="BR5" s="248"/>
      <c r="BS5" s="248"/>
      <c r="BT5" s="248"/>
      <c r="BU5" s="248"/>
      <c r="BV5" s="248"/>
      <c r="BW5" s="248"/>
      <c r="BX5" s="248"/>
      <c r="BY5" s="248"/>
      <c r="BZ5" s="248"/>
      <c r="CA5" s="248"/>
      <c r="CB5" s="248"/>
      <c r="CC5" s="248"/>
      <c r="CD5" s="248"/>
      <c r="CE5" s="248"/>
      <c r="CF5" s="248"/>
      <c r="CG5" s="248"/>
      <c r="CH5" s="248"/>
      <c r="CI5" s="248"/>
      <c r="CJ5" s="248"/>
      <c r="CK5" s="248"/>
      <c r="CL5" s="248"/>
      <c r="CM5" s="248"/>
      <c r="CN5" s="248"/>
      <c r="CO5" s="248"/>
      <c r="CP5" s="248"/>
      <c r="CQ5" s="248"/>
      <c r="CR5" s="248"/>
      <c r="CS5" s="248"/>
      <c r="CT5" s="248"/>
      <c r="CU5" s="248"/>
      <c r="CV5" s="248"/>
      <c r="CW5" s="248"/>
      <c r="CX5" s="248"/>
      <c r="CY5" s="248"/>
      <c r="CZ5" s="248"/>
      <c r="DA5" s="248"/>
      <c r="DB5" s="248"/>
      <c r="DC5" s="248"/>
      <c r="DD5" s="248"/>
      <c r="DE5" s="248"/>
      <c r="DF5" s="248"/>
      <c r="DG5" s="248"/>
      <c r="DH5" s="248"/>
      <c r="DI5" s="248"/>
      <c r="DJ5" s="248"/>
      <c r="DK5" s="248"/>
      <c r="DL5" s="248"/>
      <c r="DM5" s="248"/>
      <c r="DN5" s="248"/>
      <c r="DO5" s="248"/>
      <c r="DP5" s="248"/>
      <c r="DQ5" s="248"/>
      <c r="DR5" s="248"/>
      <c r="DS5" s="248"/>
      <c r="DT5" s="248"/>
      <c r="DU5" s="248"/>
      <c r="DV5" s="248"/>
      <c r="DW5" s="248"/>
      <c r="DX5" s="248"/>
      <c r="DY5" s="248"/>
      <c r="DZ5" s="248"/>
      <c r="EA5" s="248"/>
      <c r="EB5" s="248"/>
      <c r="EC5" s="248"/>
      <c r="ED5" s="248"/>
      <c r="EE5" s="248"/>
      <c r="EF5" s="248"/>
      <c r="EG5" s="248"/>
      <c r="EH5" s="248"/>
      <c r="EI5" s="248"/>
      <c r="EJ5" s="248"/>
      <c r="EK5" s="248"/>
      <c r="EL5" s="248"/>
      <c r="EM5" s="248"/>
      <c r="EN5" s="248"/>
      <c r="EO5" s="248"/>
      <c r="EP5" s="248"/>
      <c r="EQ5" s="248"/>
      <c r="ER5" s="248"/>
      <c r="ES5" s="248"/>
      <c r="ET5" s="248"/>
      <c r="EU5" s="248"/>
      <c r="EV5" s="248"/>
      <c r="EW5" s="248"/>
      <c r="EX5" s="248"/>
      <c r="EY5" s="248"/>
      <c r="EZ5" s="248"/>
      <c r="FA5" s="248"/>
      <c r="FB5" s="248"/>
      <c r="FC5" s="248"/>
      <c r="FD5" s="248"/>
      <c r="FE5" s="248"/>
      <c r="FF5" s="248"/>
      <c r="FG5" s="248"/>
      <c r="FH5" s="248"/>
      <c r="FI5" s="248"/>
      <c r="FJ5" s="248"/>
      <c r="FK5" s="248"/>
      <c r="FL5" s="248"/>
      <c r="FM5" s="248"/>
      <c r="FN5" s="248"/>
      <c r="FO5" s="248"/>
      <c r="FP5" s="248"/>
      <c r="FQ5" s="248"/>
      <c r="FR5" s="248"/>
      <c r="FS5" s="248"/>
      <c r="FT5" s="248"/>
      <c r="FU5" s="248"/>
      <c r="FV5" s="248"/>
      <c r="FW5" s="248"/>
      <c r="FX5" s="248"/>
      <c r="FY5" s="248"/>
      <c r="FZ5" s="248"/>
      <c r="GA5" s="248"/>
      <c r="GB5" s="248"/>
      <c r="GC5" s="248"/>
      <c r="GD5" s="248"/>
      <c r="GE5" s="248"/>
      <c r="GF5" s="248"/>
      <c r="GG5" s="248"/>
      <c r="GH5" s="248"/>
      <c r="GI5" s="248"/>
      <c r="GJ5" s="248"/>
      <c r="GK5" s="248"/>
      <c r="GL5" s="248"/>
      <c r="GM5" s="248"/>
      <c r="GN5" s="248"/>
      <c r="GO5" s="248"/>
      <c r="GP5" s="248"/>
      <c r="GQ5" s="248"/>
      <c r="GR5" s="248"/>
      <c r="GS5" s="248"/>
      <c r="GT5" s="248"/>
      <c r="GU5" s="248"/>
      <c r="GV5" s="248"/>
      <c r="GW5" s="248"/>
      <c r="GX5" s="248"/>
      <c r="GY5" s="248"/>
      <c r="GZ5" s="248"/>
      <c r="HA5" s="248"/>
      <c r="HB5" s="248"/>
      <c r="HC5" s="248"/>
      <c r="HD5" s="248"/>
      <c r="HE5" s="248"/>
      <c r="HF5" s="248"/>
      <c r="HG5" s="248"/>
      <c r="HH5" s="248"/>
      <c r="HI5" s="248"/>
      <c r="HJ5" s="248"/>
      <c r="HK5" s="248"/>
      <c r="HL5" s="248"/>
      <c r="HM5" s="248"/>
      <c r="HN5" s="248"/>
      <c r="HO5" s="248"/>
      <c r="HP5" s="248"/>
      <c r="HQ5" s="248"/>
      <c r="HR5" s="248"/>
      <c r="HS5" s="248"/>
      <c r="HT5" s="248"/>
      <c r="HU5" s="248"/>
      <c r="HV5" s="248"/>
      <c r="HW5" s="248"/>
      <c r="HX5" s="248"/>
      <c r="HY5" s="248"/>
      <c r="HZ5" s="248"/>
      <c r="IA5" s="248"/>
      <c r="IB5" s="248"/>
      <c r="IC5" s="248"/>
      <c r="ID5" s="248"/>
      <c r="IE5" s="248"/>
      <c r="IF5" s="248"/>
      <c r="IG5" s="248"/>
    </row>
    <row r="6" spans="1:241" ht="98.25" customHeight="1" x14ac:dyDescent="0.25">
      <c r="A6" s="492" t="s">
        <v>37</v>
      </c>
      <c r="B6" s="493" t="s">
        <v>38</v>
      </c>
      <c r="C6" s="493" t="s">
        <v>39</v>
      </c>
      <c r="D6" s="493" t="s">
        <v>620</v>
      </c>
      <c r="E6" s="493" t="s">
        <v>28</v>
      </c>
      <c r="F6" s="507" t="s">
        <v>40</v>
      </c>
      <c r="G6" s="536" t="s">
        <v>510</v>
      </c>
      <c r="H6" s="522">
        <v>41529</v>
      </c>
      <c r="I6" s="512">
        <f t="shared" si="0"/>
        <v>6474755419.0500002</v>
      </c>
      <c r="J6" s="512"/>
      <c r="K6" s="512">
        <v>6474755419.0500002</v>
      </c>
      <c r="L6" s="512"/>
      <c r="M6" s="334"/>
      <c r="N6" s="334"/>
      <c r="O6" s="512"/>
      <c r="P6" s="281"/>
      <c r="Q6" s="281"/>
      <c r="R6" s="512"/>
      <c r="S6" s="407" t="s">
        <v>28</v>
      </c>
      <c r="T6" s="455" t="s">
        <v>623</v>
      </c>
      <c r="U6" s="35">
        <v>41541</v>
      </c>
      <c r="V6" s="36">
        <v>679</v>
      </c>
      <c r="W6" s="39">
        <v>5500732854</v>
      </c>
      <c r="X6" s="556" t="s">
        <v>643</v>
      </c>
      <c r="Y6" s="556" t="s">
        <v>650</v>
      </c>
      <c r="Z6" s="407"/>
      <c r="AA6" s="320" t="s">
        <v>706</v>
      </c>
      <c r="AB6" s="248"/>
      <c r="AC6" s="248"/>
      <c r="AD6" s="248"/>
      <c r="AE6" s="248"/>
      <c r="AF6" s="248"/>
      <c r="AG6" s="248"/>
      <c r="AH6" s="248"/>
      <c r="AI6" s="248"/>
      <c r="AJ6" s="248"/>
      <c r="AK6" s="248"/>
      <c r="AL6" s="248"/>
      <c r="AM6" s="248"/>
      <c r="AN6" s="248"/>
      <c r="AO6" s="248"/>
      <c r="AP6" s="248"/>
      <c r="AQ6" s="248"/>
      <c r="AR6" s="248"/>
      <c r="AS6" s="248"/>
      <c r="AT6" s="248"/>
      <c r="AU6" s="248"/>
      <c r="AV6" s="248"/>
      <c r="AW6" s="248"/>
      <c r="AX6" s="248"/>
      <c r="AY6" s="248"/>
      <c r="AZ6" s="248"/>
      <c r="BA6" s="248"/>
      <c r="BB6" s="248"/>
      <c r="BC6" s="248"/>
      <c r="BD6" s="248"/>
      <c r="BE6" s="248"/>
      <c r="BF6" s="248"/>
      <c r="BG6" s="248"/>
      <c r="BH6" s="248"/>
      <c r="BI6" s="248"/>
      <c r="BJ6" s="248"/>
      <c r="BK6" s="248"/>
      <c r="BL6" s="248"/>
      <c r="BM6" s="248"/>
      <c r="BN6" s="248"/>
      <c r="BO6" s="248"/>
      <c r="BP6" s="248"/>
      <c r="BQ6" s="248"/>
      <c r="BR6" s="248"/>
      <c r="BS6" s="248"/>
      <c r="BT6" s="248"/>
      <c r="BU6" s="248"/>
      <c r="BV6" s="248"/>
      <c r="BW6" s="248"/>
      <c r="BX6" s="248"/>
      <c r="BY6" s="248"/>
      <c r="BZ6" s="248"/>
      <c r="CA6" s="248"/>
      <c r="CB6" s="248"/>
      <c r="CC6" s="248"/>
      <c r="CD6" s="248"/>
      <c r="CE6" s="248"/>
      <c r="CF6" s="248"/>
      <c r="CG6" s="248"/>
      <c r="CH6" s="248"/>
      <c r="CI6" s="248"/>
      <c r="CJ6" s="248"/>
      <c r="CK6" s="248"/>
      <c r="CL6" s="248"/>
      <c r="CM6" s="248"/>
      <c r="CN6" s="248"/>
      <c r="CO6" s="248"/>
      <c r="CP6" s="248"/>
      <c r="CQ6" s="248"/>
      <c r="CR6" s="248"/>
      <c r="CS6" s="248"/>
      <c r="CT6" s="248"/>
      <c r="CU6" s="248"/>
      <c r="CV6" s="248"/>
      <c r="CW6" s="248"/>
      <c r="CX6" s="248"/>
      <c r="CY6" s="248"/>
      <c r="CZ6" s="248"/>
      <c r="DA6" s="248"/>
      <c r="DB6" s="248"/>
      <c r="DC6" s="248"/>
      <c r="DD6" s="248"/>
      <c r="DE6" s="248"/>
      <c r="DF6" s="248"/>
      <c r="DG6" s="248"/>
      <c r="DH6" s="248"/>
      <c r="DI6" s="248"/>
      <c r="DJ6" s="248"/>
      <c r="DK6" s="248"/>
      <c r="DL6" s="248"/>
      <c r="DM6" s="248"/>
      <c r="DN6" s="248"/>
      <c r="DO6" s="248"/>
      <c r="DP6" s="248"/>
      <c r="DQ6" s="248"/>
      <c r="DR6" s="248"/>
      <c r="DS6" s="248"/>
      <c r="DT6" s="248"/>
      <c r="DU6" s="248"/>
      <c r="DV6" s="248"/>
      <c r="DW6" s="248"/>
      <c r="DX6" s="248"/>
      <c r="DY6" s="248"/>
      <c r="DZ6" s="248"/>
      <c r="EA6" s="248"/>
      <c r="EB6" s="248"/>
      <c r="EC6" s="248"/>
      <c r="ED6" s="248"/>
      <c r="EE6" s="248"/>
      <c r="EF6" s="248"/>
      <c r="EG6" s="248"/>
      <c r="EH6" s="248"/>
      <c r="EI6" s="248"/>
      <c r="EJ6" s="248"/>
      <c r="EK6" s="248"/>
      <c r="EL6" s="248"/>
      <c r="EM6" s="248"/>
      <c r="EN6" s="248"/>
      <c r="EO6" s="248"/>
      <c r="EP6" s="248"/>
      <c r="EQ6" s="248"/>
      <c r="ER6" s="248"/>
      <c r="ES6" s="248"/>
      <c r="ET6" s="248"/>
      <c r="EU6" s="248"/>
      <c r="EV6" s="248"/>
      <c r="EW6" s="248"/>
      <c r="EX6" s="248"/>
      <c r="EY6" s="248"/>
      <c r="EZ6" s="248"/>
      <c r="FA6" s="248"/>
      <c r="FB6" s="248"/>
      <c r="FC6" s="248"/>
      <c r="FD6" s="248"/>
      <c r="FE6" s="248"/>
      <c r="FF6" s="248"/>
      <c r="FG6" s="248"/>
      <c r="FH6" s="248"/>
      <c r="FI6" s="248"/>
      <c r="FJ6" s="248"/>
      <c r="FK6" s="248"/>
      <c r="FL6" s="248"/>
      <c r="FM6" s="248"/>
      <c r="FN6" s="248"/>
      <c r="FO6" s="248"/>
      <c r="FP6" s="248"/>
      <c r="FQ6" s="248"/>
      <c r="FR6" s="248"/>
      <c r="FS6" s="248"/>
      <c r="FT6" s="248"/>
      <c r="FU6" s="248"/>
      <c r="FV6" s="248"/>
      <c r="FW6" s="248"/>
      <c r="FX6" s="248"/>
      <c r="FY6" s="248"/>
      <c r="FZ6" s="248"/>
      <c r="GA6" s="248"/>
      <c r="GB6" s="248"/>
      <c r="GC6" s="248"/>
      <c r="GD6" s="248"/>
      <c r="GE6" s="248"/>
      <c r="GF6" s="248"/>
      <c r="GG6" s="248"/>
      <c r="GH6" s="248"/>
      <c r="GI6" s="248"/>
      <c r="GJ6" s="248"/>
      <c r="GK6" s="248"/>
      <c r="GL6" s="248"/>
      <c r="GM6" s="248"/>
      <c r="GN6" s="248"/>
      <c r="GO6" s="248"/>
      <c r="GP6" s="248"/>
      <c r="GQ6" s="248"/>
      <c r="GR6" s="248"/>
      <c r="GS6" s="248"/>
      <c r="GT6" s="248"/>
      <c r="GU6" s="248"/>
      <c r="GV6" s="248"/>
      <c r="GW6" s="248"/>
      <c r="GX6" s="248"/>
      <c r="GY6" s="248"/>
      <c r="GZ6" s="248"/>
      <c r="HA6" s="248"/>
      <c r="HB6" s="248"/>
      <c r="HC6" s="248"/>
      <c r="HD6" s="248"/>
      <c r="HE6" s="248"/>
      <c r="HF6" s="248"/>
      <c r="HG6" s="248"/>
      <c r="HH6" s="248"/>
      <c r="HI6" s="248"/>
      <c r="HJ6" s="248"/>
      <c r="HK6" s="248"/>
      <c r="HL6" s="248"/>
      <c r="HM6" s="248"/>
      <c r="HN6" s="248"/>
      <c r="HO6" s="248"/>
      <c r="HP6" s="248"/>
      <c r="HQ6" s="248"/>
      <c r="HR6" s="248"/>
      <c r="HS6" s="248"/>
      <c r="HT6" s="248"/>
      <c r="HU6" s="248"/>
      <c r="HV6" s="248"/>
      <c r="HW6" s="248"/>
      <c r="HX6" s="248"/>
      <c r="HY6" s="248"/>
      <c r="HZ6" s="248"/>
      <c r="IA6" s="248"/>
      <c r="IB6" s="248"/>
      <c r="IC6" s="248"/>
      <c r="ID6" s="248"/>
      <c r="IE6" s="248"/>
      <c r="IF6" s="248"/>
      <c r="IG6" s="248"/>
    </row>
    <row r="7" spans="1:241" ht="84.75" customHeight="1" x14ac:dyDescent="0.25">
      <c r="A7" s="492"/>
      <c r="B7" s="494"/>
      <c r="C7" s="494"/>
      <c r="D7" s="494"/>
      <c r="E7" s="494"/>
      <c r="F7" s="507"/>
      <c r="G7" s="537"/>
      <c r="H7" s="524"/>
      <c r="I7" s="514"/>
      <c r="J7" s="514"/>
      <c r="K7" s="514"/>
      <c r="L7" s="514"/>
      <c r="M7" s="336"/>
      <c r="N7" s="336"/>
      <c r="O7" s="514"/>
      <c r="P7" s="283"/>
      <c r="Q7" s="283"/>
      <c r="R7" s="514"/>
      <c r="S7" s="409"/>
      <c r="T7" s="457"/>
      <c r="U7" s="35">
        <v>42090</v>
      </c>
      <c r="V7" s="36">
        <v>188</v>
      </c>
      <c r="W7" s="39">
        <v>974022564.04999995</v>
      </c>
      <c r="X7" s="557"/>
      <c r="Y7" s="557"/>
      <c r="Z7" s="409"/>
      <c r="AA7" s="248"/>
      <c r="AB7" s="248"/>
      <c r="AC7" s="248"/>
      <c r="AD7" s="248"/>
      <c r="AE7" s="248"/>
      <c r="AF7" s="248"/>
      <c r="AG7" s="248"/>
      <c r="AH7" s="248"/>
      <c r="AI7" s="248"/>
      <c r="AJ7" s="248"/>
      <c r="AK7" s="248"/>
      <c r="AL7" s="248"/>
      <c r="AM7" s="248"/>
      <c r="AN7" s="248"/>
      <c r="AO7" s="248"/>
      <c r="AP7" s="248"/>
      <c r="AQ7" s="248"/>
      <c r="AR7" s="248"/>
      <c r="AS7" s="248"/>
      <c r="AT7" s="248"/>
      <c r="AU7" s="248"/>
      <c r="AV7" s="248"/>
      <c r="AW7" s="248"/>
      <c r="AX7" s="248"/>
      <c r="AY7" s="248"/>
      <c r="AZ7" s="248"/>
      <c r="BA7" s="248"/>
      <c r="BB7" s="248"/>
      <c r="BC7" s="248"/>
      <c r="BD7" s="248"/>
      <c r="BE7" s="248"/>
      <c r="BF7" s="248"/>
      <c r="BG7" s="248"/>
      <c r="BH7" s="248"/>
      <c r="BI7" s="248"/>
      <c r="BJ7" s="248"/>
      <c r="BK7" s="248"/>
      <c r="BL7" s="248"/>
      <c r="BM7" s="248"/>
      <c r="BN7" s="248"/>
      <c r="BO7" s="248"/>
      <c r="BP7" s="248"/>
      <c r="BQ7" s="248"/>
      <c r="BR7" s="248"/>
      <c r="BS7" s="248"/>
      <c r="BT7" s="248"/>
      <c r="BU7" s="248"/>
      <c r="BV7" s="248"/>
      <c r="BW7" s="248"/>
      <c r="BX7" s="248"/>
      <c r="BY7" s="248"/>
      <c r="BZ7" s="248"/>
      <c r="CA7" s="248"/>
      <c r="CB7" s="248"/>
      <c r="CC7" s="248"/>
      <c r="CD7" s="248"/>
      <c r="CE7" s="248"/>
      <c r="CF7" s="248"/>
      <c r="CG7" s="248"/>
      <c r="CH7" s="248"/>
      <c r="CI7" s="248"/>
      <c r="CJ7" s="248"/>
      <c r="CK7" s="248"/>
      <c r="CL7" s="248"/>
      <c r="CM7" s="248"/>
      <c r="CN7" s="248"/>
      <c r="CO7" s="248"/>
      <c r="CP7" s="248"/>
      <c r="CQ7" s="248"/>
      <c r="CR7" s="248"/>
      <c r="CS7" s="248"/>
      <c r="CT7" s="248"/>
      <c r="CU7" s="248"/>
      <c r="CV7" s="248"/>
      <c r="CW7" s="248"/>
      <c r="CX7" s="248"/>
      <c r="CY7" s="248"/>
      <c r="CZ7" s="248"/>
      <c r="DA7" s="248"/>
      <c r="DB7" s="248"/>
      <c r="DC7" s="248"/>
      <c r="DD7" s="248"/>
      <c r="DE7" s="248"/>
      <c r="DF7" s="248"/>
      <c r="DG7" s="248"/>
      <c r="DH7" s="248"/>
      <c r="DI7" s="248"/>
      <c r="DJ7" s="248"/>
      <c r="DK7" s="248"/>
      <c r="DL7" s="248"/>
      <c r="DM7" s="248"/>
      <c r="DN7" s="248"/>
      <c r="DO7" s="248"/>
      <c r="DP7" s="248"/>
      <c r="DQ7" s="248"/>
      <c r="DR7" s="248"/>
      <c r="DS7" s="248"/>
      <c r="DT7" s="248"/>
      <c r="DU7" s="248"/>
      <c r="DV7" s="248"/>
      <c r="DW7" s="248"/>
      <c r="DX7" s="248"/>
      <c r="DY7" s="248"/>
      <c r="DZ7" s="248"/>
      <c r="EA7" s="248"/>
      <c r="EB7" s="248"/>
      <c r="EC7" s="248"/>
      <c r="ED7" s="248"/>
      <c r="EE7" s="248"/>
      <c r="EF7" s="248"/>
      <c r="EG7" s="248"/>
      <c r="EH7" s="248"/>
      <c r="EI7" s="248"/>
      <c r="EJ7" s="248"/>
      <c r="EK7" s="248"/>
      <c r="EL7" s="248"/>
      <c r="EM7" s="248"/>
      <c r="EN7" s="248"/>
      <c r="EO7" s="248"/>
      <c r="EP7" s="248"/>
      <c r="EQ7" s="248"/>
      <c r="ER7" s="248"/>
      <c r="ES7" s="248"/>
      <c r="ET7" s="248"/>
      <c r="EU7" s="248"/>
      <c r="EV7" s="248"/>
      <c r="EW7" s="248"/>
      <c r="EX7" s="248"/>
      <c r="EY7" s="248"/>
      <c r="EZ7" s="248"/>
      <c r="FA7" s="248"/>
      <c r="FB7" s="248"/>
      <c r="FC7" s="248"/>
      <c r="FD7" s="248"/>
      <c r="FE7" s="248"/>
      <c r="FF7" s="248"/>
      <c r="FG7" s="248"/>
      <c r="FH7" s="248"/>
      <c r="FI7" s="248"/>
      <c r="FJ7" s="248"/>
      <c r="FK7" s="248"/>
      <c r="FL7" s="248"/>
      <c r="FM7" s="248"/>
      <c r="FN7" s="248"/>
      <c r="FO7" s="248"/>
      <c r="FP7" s="248"/>
      <c r="FQ7" s="248"/>
      <c r="FR7" s="248"/>
      <c r="FS7" s="248"/>
      <c r="FT7" s="248"/>
      <c r="FU7" s="248"/>
      <c r="FV7" s="248"/>
      <c r="FW7" s="248"/>
      <c r="FX7" s="248"/>
      <c r="FY7" s="248"/>
      <c r="FZ7" s="248"/>
      <c r="GA7" s="248"/>
      <c r="GB7" s="248"/>
      <c r="GC7" s="248"/>
      <c r="GD7" s="248"/>
      <c r="GE7" s="248"/>
      <c r="GF7" s="248"/>
      <c r="GG7" s="248"/>
      <c r="GH7" s="248"/>
      <c r="GI7" s="248"/>
      <c r="GJ7" s="248"/>
      <c r="GK7" s="248"/>
      <c r="GL7" s="248"/>
      <c r="GM7" s="248"/>
      <c r="GN7" s="248"/>
      <c r="GO7" s="248"/>
      <c r="GP7" s="248"/>
      <c r="GQ7" s="248"/>
      <c r="GR7" s="248"/>
      <c r="GS7" s="248"/>
      <c r="GT7" s="248"/>
      <c r="GU7" s="248"/>
      <c r="GV7" s="248"/>
      <c r="GW7" s="248"/>
      <c r="GX7" s="248"/>
      <c r="GY7" s="248"/>
      <c r="GZ7" s="248"/>
      <c r="HA7" s="248"/>
      <c r="HB7" s="248"/>
      <c r="HC7" s="248"/>
      <c r="HD7" s="248"/>
      <c r="HE7" s="248"/>
      <c r="HF7" s="248"/>
      <c r="HG7" s="248"/>
      <c r="HH7" s="248"/>
      <c r="HI7" s="248"/>
      <c r="HJ7" s="248"/>
      <c r="HK7" s="248"/>
      <c r="HL7" s="248"/>
      <c r="HM7" s="248"/>
      <c r="HN7" s="248"/>
      <c r="HO7" s="248"/>
      <c r="HP7" s="248"/>
      <c r="HQ7" s="248"/>
      <c r="HR7" s="248"/>
      <c r="HS7" s="248"/>
      <c r="HT7" s="248"/>
      <c r="HU7" s="248"/>
      <c r="HV7" s="248"/>
      <c r="HW7" s="248"/>
      <c r="HX7" s="248"/>
      <c r="HY7" s="248"/>
      <c r="HZ7" s="248"/>
      <c r="IA7" s="248"/>
      <c r="IB7" s="248"/>
      <c r="IC7" s="248"/>
      <c r="ID7" s="248"/>
      <c r="IE7" s="248"/>
      <c r="IF7" s="248"/>
      <c r="IG7" s="248"/>
    </row>
    <row r="8" spans="1:241" ht="180.75" customHeight="1" x14ac:dyDescent="0.25">
      <c r="A8" s="235" t="s">
        <v>41</v>
      </c>
      <c r="B8" s="64" t="s">
        <v>42</v>
      </c>
      <c r="C8" s="64" t="s">
        <v>43</v>
      </c>
      <c r="D8" s="64" t="s">
        <v>34</v>
      </c>
      <c r="E8" s="64" t="s">
        <v>28</v>
      </c>
      <c r="F8" s="343" t="s">
        <v>44</v>
      </c>
      <c r="G8" s="65" t="s">
        <v>510</v>
      </c>
      <c r="H8" s="66">
        <v>41529</v>
      </c>
      <c r="I8" s="67">
        <f t="shared" si="0"/>
        <v>17256911385</v>
      </c>
      <c r="J8" s="67">
        <v>4458903</v>
      </c>
      <c r="K8" s="67">
        <v>442521177</v>
      </c>
      <c r="L8" s="67">
        <f>16584890505+225040800</f>
        <v>16809931305</v>
      </c>
      <c r="M8" s="67"/>
      <c r="N8" s="67"/>
      <c r="O8" s="67"/>
      <c r="P8" s="67"/>
      <c r="Q8" s="67"/>
      <c r="R8" s="67"/>
      <c r="S8" s="235" t="s">
        <v>45</v>
      </c>
      <c r="T8" s="68" t="s">
        <v>46</v>
      </c>
      <c r="U8" s="69" t="s">
        <v>589</v>
      </c>
      <c r="V8" s="70" t="s">
        <v>613</v>
      </c>
      <c r="W8" s="71">
        <v>17256911385</v>
      </c>
      <c r="X8" s="302" t="s">
        <v>509</v>
      </c>
      <c r="Y8" s="269"/>
      <c r="Z8" s="235"/>
      <c r="AA8" s="248"/>
      <c r="AB8" s="248"/>
      <c r="AC8" s="248"/>
      <c r="AD8" s="248"/>
      <c r="AE8" s="248"/>
      <c r="AF8" s="248"/>
      <c r="AG8" s="248"/>
      <c r="AH8" s="248"/>
      <c r="AI8" s="248"/>
      <c r="AJ8" s="248"/>
      <c r="AK8" s="248"/>
      <c r="AL8" s="248"/>
      <c r="AM8" s="248"/>
      <c r="AN8" s="248"/>
      <c r="AO8" s="248"/>
      <c r="AP8" s="248"/>
      <c r="AQ8" s="248"/>
      <c r="AR8" s="248"/>
      <c r="AS8" s="248"/>
      <c r="AT8" s="248"/>
      <c r="AU8" s="248"/>
      <c r="AV8" s="248"/>
      <c r="AW8" s="248"/>
      <c r="AX8" s="248"/>
      <c r="AY8" s="248"/>
      <c r="AZ8" s="248"/>
      <c r="BA8" s="248"/>
      <c r="BB8" s="248"/>
      <c r="BC8" s="248"/>
      <c r="BD8" s="248"/>
      <c r="BE8" s="248"/>
      <c r="BF8" s="248"/>
      <c r="BG8" s="248"/>
      <c r="BH8" s="248"/>
      <c r="BI8" s="248"/>
      <c r="BJ8" s="248"/>
      <c r="BK8" s="248"/>
      <c r="BL8" s="248"/>
      <c r="BM8" s="248"/>
      <c r="BN8" s="248"/>
      <c r="BO8" s="248"/>
      <c r="BP8" s="248"/>
      <c r="BQ8" s="248"/>
      <c r="BR8" s="248"/>
      <c r="BS8" s="248"/>
      <c r="BT8" s="248"/>
      <c r="BU8" s="248"/>
      <c r="BV8" s="248"/>
      <c r="BW8" s="248"/>
      <c r="BX8" s="248"/>
      <c r="BY8" s="248"/>
      <c r="BZ8" s="248"/>
      <c r="CA8" s="248"/>
      <c r="CB8" s="248"/>
      <c r="CC8" s="248"/>
      <c r="CD8" s="248"/>
      <c r="CE8" s="248"/>
      <c r="CF8" s="248"/>
      <c r="CG8" s="248"/>
      <c r="CH8" s="248"/>
      <c r="CI8" s="248"/>
      <c r="CJ8" s="248"/>
      <c r="CK8" s="248"/>
      <c r="CL8" s="248"/>
      <c r="CM8" s="248"/>
      <c r="CN8" s="248"/>
      <c r="CO8" s="248"/>
      <c r="CP8" s="248"/>
      <c r="CQ8" s="248"/>
      <c r="CR8" s="248"/>
      <c r="CS8" s="248"/>
      <c r="CT8" s="248"/>
      <c r="CU8" s="248"/>
      <c r="CV8" s="248"/>
      <c r="CW8" s="248"/>
      <c r="CX8" s="248"/>
      <c r="CY8" s="248"/>
      <c r="CZ8" s="248"/>
      <c r="DA8" s="248"/>
      <c r="DB8" s="248"/>
      <c r="DC8" s="248"/>
      <c r="DD8" s="248"/>
      <c r="DE8" s="248"/>
      <c r="DF8" s="248"/>
      <c r="DG8" s="248"/>
      <c r="DH8" s="248"/>
      <c r="DI8" s="248"/>
      <c r="DJ8" s="248"/>
      <c r="DK8" s="248"/>
      <c r="DL8" s="248"/>
      <c r="DM8" s="248"/>
      <c r="DN8" s="248"/>
      <c r="DO8" s="248"/>
      <c r="DP8" s="248"/>
      <c r="DQ8" s="248"/>
      <c r="DR8" s="248"/>
      <c r="DS8" s="248"/>
      <c r="DT8" s="248"/>
      <c r="DU8" s="248"/>
      <c r="DV8" s="248"/>
      <c r="DW8" s="248"/>
      <c r="DX8" s="248"/>
      <c r="DY8" s="248"/>
      <c r="DZ8" s="248"/>
      <c r="EA8" s="248"/>
      <c r="EB8" s="248"/>
      <c r="EC8" s="248"/>
      <c r="ED8" s="248"/>
      <c r="EE8" s="248"/>
      <c r="EF8" s="248"/>
      <c r="EG8" s="248"/>
      <c r="EH8" s="248"/>
      <c r="EI8" s="248"/>
      <c r="EJ8" s="248"/>
      <c r="EK8" s="248"/>
      <c r="EL8" s="248"/>
      <c r="EM8" s="248"/>
      <c r="EN8" s="248"/>
      <c r="EO8" s="248"/>
      <c r="EP8" s="248"/>
      <c r="EQ8" s="248"/>
      <c r="ER8" s="248"/>
      <c r="ES8" s="248"/>
      <c r="ET8" s="248"/>
      <c r="EU8" s="248"/>
      <c r="EV8" s="248"/>
      <c r="EW8" s="248"/>
      <c r="EX8" s="248"/>
      <c r="EY8" s="248"/>
      <c r="EZ8" s="248"/>
      <c r="FA8" s="248"/>
      <c r="FB8" s="248"/>
      <c r="FC8" s="248"/>
      <c r="FD8" s="248"/>
      <c r="FE8" s="248"/>
      <c r="FF8" s="248"/>
      <c r="FG8" s="248"/>
      <c r="FH8" s="248"/>
      <c r="FI8" s="248"/>
      <c r="FJ8" s="248"/>
      <c r="FK8" s="248"/>
      <c r="FL8" s="248"/>
      <c r="FM8" s="248"/>
      <c r="FN8" s="248"/>
      <c r="FO8" s="248"/>
      <c r="FP8" s="248"/>
      <c r="FQ8" s="248"/>
      <c r="FR8" s="248"/>
      <c r="FS8" s="248"/>
      <c r="FT8" s="248"/>
      <c r="FU8" s="248"/>
      <c r="FV8" s="248"/>
      <c r="FW8" s="248"/>
      <c r="FX8" s="248"/>
      <c r="FY8" s="248"/>
      <c r="FZ8" s="248"/>
      <c r="GA8" s="248"/>
      <c r="GB8" s="248"/>
      <c r="GC8" s="248"/>
      <c r="GD8" s="248"/>
      <c r="GE8" s="248"/>
      <c r="GF8" s="248"/>
      <c r="GG8" s="248"/>
      <c r="GH8" s="248"/>
      <c r="GI8" s="248"/>
      <c r="GJ8" s="248"/>
      <c r="GK8" s="248"/>
      <c r="GL8" s="248"/>
      <c r="GM8" s="248"/>
      <c r="GN8" s="248"/>
      <c r="GO8" s="248"/>
      <c r="GP8" s="248"/>
      <c r="GQ8" s="248"/>
      <c r="GR8" s="248"/>
      <c r="GS8" s="248"/>
      <c r="GT8" s="248"/>
      <c r="GU8" s="248"/>
      <c r="GV8" s="248"/>
      <c r="GW8" s="248"/>
      <c r="GX8" s="248"/>
      <c r="GY8" s="248"/>
      <c r="GZ8" s="248"/>
      <c r="HA8" s="248"/>
      <c r="HB8" s="248"/>
      <c r="HC8" s="248"/>
      <c r="HD8" s="248"/>
      <c r="HE8" s="248"/>
      <c r="HF8" s="248"/>
      <c r="HG8" s="248"/>
      <c r="HH8" s="248"/>
      <c r="HI8" s="248"/>
      <c r="HJ8" s="248"/>
      <c r="HK8" s="248"/>
      <c r="HL8" s="248"/>
      <c r="HM8" s="248"/>
      <c r="HN8" s="248"/>
      <c r="HO8" s="248"/>
      <c r="HP8" s="248"/>
      <c r="HQ8" s="248"/>
      <c r="HR8" s="248"/>
      <c r="HS8" s="248"/>
      <c r="HT8" s="248"/>
      <c r="HU8" s="248"/>
      <c r="HV8" s="248"/>
      <c r="HW8" s="248"/>
      <c r="HX8" s="248"/>
      <c r="HY8" s="248"/>
      <c r="HZ8" s="248"/>
      <c r="IA8" s="248"/>
      <c r="IB8" s="248"/>
      <c r="IC8" s="248"/>
      <c r="ID8" s="248"/>
      <c r="IE8" s="248"/>
      <c r="IF8" s="248"/>
      <c r="IG8" s="248"/>
    </row>
    <row r="9" spans="1:241" ht="166.5" customHeight="1" x14ac:dyDescent="0.25">
      <c r="A9" s="235" t="s">
        <v>47</v>
      </c>
      <c r="B9" s="64" t="s">
        <v>48</v>
      </c>
      <c r="C9" s="64" t="s">
        <v>49</v>
      </c>
      <c r="D9" s="64" t="s">
        <v>50</v>
      </c>
      <c r="E9" s="64" t="s">
        <v>28</v>
      </c>
      <c r="F9" s="343" t="s">
        <v>51</v>
      </c>
      <c r="G9" s="65" t="s">
        <v>510</v>
      </c>
      <c r="H9" s="66">
        <v>41529</v>
      </c>
      <c r="I9" s="72">
        <f t="shared" si="0"/>
        <v>4554949677</v>
      </c>
      <c r="J9" s="72"/>
      <c r="K9" s="72">
        <v>4554949677</v>
      </c>
      <c r="L9" s="67"/>
      <c r="M9" s="67"/>
      <c r="N9" s="67"/>
      <c r="O9" s="67"/>
      <c r="P9" s="67"/>
      <c r="Q9" s="67"/>
      <c r="R9" s="67"/>
      <c r="S9" s="235" t="s">
        <v>52</v>
      </c>
      <c r="T9" s="68" t="s">
        <v>53</v>
      </c>
      <c r="U9" s="69">
        <v>41547</v>
      </c>
      <c r="V9" s="70">
        <v>3138</v>
      </c>
      <c r="W9" s="72">
        <v>4554949677</v>
      </c>
      <c r="X9" s="64" t="s">
        <v>643</v>
      </c>
      <c r="Y9" s="64" t="s">
        <v>651</v>
      </c>
      <c r="Z9" s="235"/>
      <c r="AA9" s="248" t="s">
        <v>707</v>
      </c>
      <c r="AB9" s="248"/>
      <c r="AC9" s="248"/>
      <c r="AD9" s="248"/>
      <c r="AE9" s="248"/>
      <c r="AF9" s="248"/>
      <c r="AG9" s="248"/>
      <c r="AH9" s="248"/>
      <c r="AI9" s="248"/>
      <c r="AJ9" s="248"/>
      <c r="AK9" s="248"/>
      <c r="AL9" s="248"/>
      <c r="AM9" s="248"/>
      <c r="AN9" s="248"/>
      <c r="AO9" s="248"/>
      <c r="AP9" s="248"/>
      <c r="AQ9" s="248"/>
      <c r="AR9" s="248"/>
      <c r="AS9" s="248"/>
      <c r="AT9" s="248"/>
      <c r="AU9" s="248"/>
      <c r="AV9" s="248"/>
      <c r="AW9" s="248"/>
      <c r="AX9" s="248"/>
      <c r="AY9" s="248"/>
      <c r="AZ9" s="248"/>
      <c r="BA9" s="248"/>
      <c r="BB9" s="248"/>
      <c r="BC9" s="248"/>
      <c r="BD9" s="248"/>
      <c r="BE9" s="248"/>
      <c r="BF9" s="248"/>
      <c r="BG9" s="248"/>
      <c r="BH9" s="248"/>
      <c r="BI9" s="248"/>
      <c r="BJ9" s="248"/>
      <c r="BK9" s="248"/>
      <c r="BL9" s="248"/>
      <c r="BM9" s="248"/>
      <c r="BN9" s="248"/>
      <c r="BO9" s="248"/>
      <c r="BP9" s="248"/>
      <c r="BQ9" s="248"/>
      <c r="BR9" s="248"/>
      <c r="BS9" s="248"/>
      <c r="BT9" s="248"/>
      <c r="BU9" s="248"/>
      <c r="BV9" s="248"/>
      <c r="BW9" s="248"/>
      <c r="BX9" s="248"/>
      <c r="BY9" s="248"/>
      <c r="BZ9" s="248"/>
      <c r="CA9" s="248"/>
      <c r="CB9" s="248"/>
      <c r="CC9" s="248"/>
      <c r="CD9" s="248"/>
      <c r="CE9" s="248"/>
      <c r="CF9" s="248"/>
      <c r="CG9" s="248"/>
      <c r="CH9" s="248"/>
      <c r="CI9" s="248"/>
      <c r="CJ9" s="248"/>
      <c r="CK9" s="248"/>
      <c r="CL9" s="248"/>
      <c r="CM9" s="248"/>
      <c r="CN9" s="248"/>
      <c r="CO9" s="248"/>
      <c r="CP9" s="248"/>
      <c r="CQ9" s="248"/>
      <c r="CR9" s="248"/>
      <c r="CS9" s="248"/>
      <c r="CT9" s="248"/>
      <c r="CU9" s="248"/>
      <c r="CV9" s="248"/>
      <c r="CW9" s="248"/>
      <c r="CX9" s="248"/>
      <c r="CY9" s="248"/>
      <c r="CZ9" s="248"/>
      <c r="DA9" s="248"/>
      <c r="DB9" s="248"/>
      <c r="DC9" s="248"/>
      <c r="DD9" s="248"/>
      <c r="DE9" s="248"/>
      <c r="DF9" s="248"/>
      <c r="DG9" s="248"/>
      <c r="DH9" s="248"/>
      <c r="DI9" s="248"/>
      <c r="DJ9" s="248"/>
      <c r="DK9" s="248"/>
      <c r="DL9" s="248"/>
      <c r="DM9" s="248"/>
      <c r="DN9" s="248"/>
      <c r="DO9" s="248"/>
      <c r="DP9" s="248"/>
      <c r="DQ9" s="248"/>
      <c r="DR9" s="248"/>
      <c r="DS9" s="248"/>
      <c r="DT9" s="248"/>
      <c r="DU9" s="248"/>
      <c r="DV9" s="248"/>
      <c r="DW9" s="248"/>
      <c r="DX9" s="248"/>
      <c r="DY9" s="248"/>
      <c r="DZ9" s="248"/>
      <c r="EA9" s="248"/>
      <c r="EB9" s="248"/>
      <c r="EC9" s="248"/>
      <c r="ED9" s="248"/>
      <c r="EE9" s="248"/>
      <c r="EF9" s="248"/>
      <c r="EG9" s="248"/>
      <c r="EH9" s="248"/>
      <c r="EI9" s="248"/>
      <c r="EJ9" s="248"/>
      <c r="EK9" s="248"/>
      <c r="EL9" s="248"/>
      <c r="EM9" s="248"/>
      <c r="EN9" s="248"/>
      <c r="EO9" s="248"/>
      <c r="EP9" s="248"/>
      <c r="EQ9" s="248"/>
      <c r="ER9" s="248"/>
      <c r="ES9" s="248"/>
      <c r="ET9" s="248"/>
      <c r="EU9" s="248"/>
      <c r="EV9" s="248"/>
      <c r="EW9" s="248"/>
      <c r="EX9" s="248"/>
      <c r="EY9" s="248"/>
      <c r="EZ9" s="248"/>
      <c r="FA9" s="248"/>
      <c r="FB9" s="248"/>
      <c r="FC9" s="248"/>
      <c r="FD9" s="248"/>
      <c r="FE9" s="248"/>
      <c r="FF9" s="248"/>
      <c r="FG9" s="248"/>
      <c r="FH9" s="248"/>
      <c r="FI9" s="248"/>
      <c r="FJ9" s="248"/>
      <c r="FK9" s="248"/>
      <c r="FL9" s="248"/>
      <c r="FM9" s="248"/>
      <c r="FN9" s="248"/>
      <c r="FO9" s="248"/>
      <c r="FP9" s="248"/>
      <c r="FQ9" s="248"/>
      <c r="FR9" s="248"/>
      <c r="FS9" s="248"/>
      <c r="FT9" s="248"/>
      <c r="FU9" s="248"/>
      <c r="FV9" s="248"/>
      <c r="FW9" s="248"/>
      <c r="FX9" s="248"/>
      <c r="FY9" s="248"/>
      <c r="FZ9" s="248"/>
      <c r="GA9" s="248"/>
      <c r="GB9" s="248"/>
      <c r="GC9" s="248"/>
      <c r="GD9" s="248"/>
      <c r="GE9" s="248"/>
      <c r="GF9" s="248"/>
      <c r="GG9" s="248"/>
      <c r="GH9" s="248"/>
      <c r="GI9" s="248"/>
      <c r="GJ9" s="248"/>
      <c r="GK9" s="248"/>
      <c r="GL9" s="248"/>
      <c r="GM9" s="248"/>
      <c r="GN9" s="248"/>
      <c r="GO9" s="248"/>
      <c r="GP9" s="248"/>
      <c r="GQ9" s="248"/>
      <c r="GR9" s="248"/>
      <c r="GS9" s="248"/>
      <c r="GT9" s="248"/>
      <c r="GU9" s="248"/>
      <c r="GV9" s="248"/>
      <c r="GW9" s="248"/>
      <c r="GX9" s="248"/>
      <c r="GY9" s="248"/>
      <c r="GZ9" s="248"/>
      <c r="HA9" s="248"/>
      <c r="HB9" s="248"/>
      <c r="HC9" s="248"/>
      <c r="HD9" s="248"/>
      <c r="HE9" s="248"/>
      <c r="HF9" s="248"/>
      <c r="HG9" s="248"/>
      <c r="HH9" s="248"/>
      <c r="HI9" s="248"/>
      <c r="HJ9" s="248"/>
      <c r="HK9" s="248"/>
      <c r="HL9" s="248"/>
      <c r="HM9" s="248"/>
      <c r="HN9" s="248"/>
      <c r="HO9" s="248"/>
      <c r="HP9" s="248"/>
      <c r="HQ9" s="248"/>
      <c r="HR9" s="248"/>
      <c r="HS9" s="248"/>
      <c r="HT9" s="248"/>
      <c r="HU9" s="248"/>
      <c r="HV9" s="248"/>
      <c r="HW9" s="248"/>
      <c r="HX9" s="248"/>
      <c r="HY9" s="248"/>
      <c r="HZ9" s="248"/>
      <c r="IA9" s="248"/>
      <c r="IB9" s="248"/>
      <c r="IC9" s="248"/>
      <c r="ID9" s="248"/>
      <c r="IE9" s="248"/>
      <c r="IF9" s="248"/>
      <c r="IG9" s="248"/>
    </row>
    <row r="10" spans="1:241" ht="149.25" customHeight="1" x14ac:dyDescent="0.25">
      <c r="A10" s="221" t="s">
        <v>54</v>
      </c>
      <c r="B10" s="16" t="s">
        <v>55</v>
      </c>
      <c r="C10" s="16" t="s">
        <v>56</v>
      </c>
      <c r="D10" s="16" t="s">
        <v>57</v>
      </c>
      <c r="E10" s="16" t="s">
        <v>28</v>
      </c>
      <c r="F10" s="342" t="s">
        <v>58</v>
      </c>
      <c r="G10" s="219" t="s">
        <v>510</v>
      </c>
      <c r="H10" s="220">
        <v>41529</v>
      </c>
      <c r="I10" s="388">
        <f t="shared" si="0"/>
        <v>1067035080</v>
      </c>
      <c r="J10" s="230"/>
      <c r="K10" s="284">
        <v>1000500000</v>
      </c>
      <c r="L10" s="281"/>
      <c r="M10" s="334"/>
      <c r="N10" s="334"/>
      <c r="O10" s="281"/>
      <c r="P10" s="281"/>
      <c r="Q10" s="281"/>
      <c r="R10" s="281">
        <v>66535080</v>
      </c>
      <c r="S10" s="221" t="s">
        <v>28</v>
      </c>
      <c r="T10" s="229" t="s">
        <v>624</v>
      </c>
      <c r="U10" s="43">
        <v>41541</v>
      </c>
      <c r="V10" s="44">
        <v>679</v>
      </c>
      <c r="W10" s="45">
        <v>1000500000</v>
      </c>
      <c r="X10" s="305" t="s">
        <v>643</v>
      </c>
      <c r="Y10" s="267" t="s">
        <v>652</v>
      </c>
      <c r="Z10" s="221"/>
      <c r="AA10" s="320" t="s">
        <v>706</v>
      </c>
      <c r="AB10" s="248"/>
      <c r="AC10" s="248"/>
      <c r="AD10" s="248"/>
      <c r="AE10" s="248"/>
      <c r="AF10" s="248"/>
      <c r="AG10" s="248"/>
      <c r="AH10" s="248"/>
      <c r="AI10" s="248"/>
      <c r="AJ10" s="248"/>
      <c r="AK10" s="248"/>
      <c r="AL10" s="248"/>
      <c r="AM10" s="248"/>
      <c r="AN10" s="248"/>
      <c r="AO10" s="248"/>
      <c r="AP10" s="248"/>
      <c r="AQ10" s="248"/>
      <c r="AR10" s="248"/>
      <c r="AS10" s="248"/>
      <c r="AT10" s="248"/>
      <c r="AU10" s="248"/>
      <c r="AV10" s="248"/>
      <c r="AW10" s="248"/>
      <c r="AX10" s="248"/>
      <c r="AY10" s="248"/>
      <c r="AZ10" s="248"/>
      <c r="BA10" s="248"/>
      <c r="BB10" s="248"/>
      <c r="BC10" s="248"/>
      <c r="BD10" s="248"/>
      <c r="BE10" s="248"/>
      <c r="BF10" s="248"/>
      <c r="BG10" s="248"/>
      <c r="BH10" s="248"/>
      <c r="BI10" s="248"/>
      <c r="BJ10" s="248"/>
      <c r="BK10" s="248"/>
      <c r="BL10" s="248"/>
      <c r="BM10" s="248"/>
      <c r="BN10" s="248"/>
      <c r="BO10" s="248"/>
      <c r="BP10" s="248"/>
      <c r="BQ10" s="248"/>
      <c r="BR10" s="248"/>
      <c r="BS10" s="248"/>
      <c r="BT10" s="248"/>
      <c r="BU10" s="248"/>
      <c r="BV10" s="248"/>
      <c r="BW10" s="248"/>
      <c r="BX10" s="248"/>
      <c r="BY10" s="248"/>
      <c r="BZ10" s="248"/>
      <c r="CA10" s="248"/>
      <c r="CB10" s="248"/>
      <c r="CC10" s="248"/>
      <c r="CD10" s="248"/>
      <c r="CE10" s="248"/>
      <c r="CF10" s="248"/>
      <c r="CG10" s="248"/>
      <c r="CH10" s="248"/>
      <c r="CI10" s="248"/>
      <c r="CJ10" s="248"/>
      <c r="CK10" s="248"/>
      <c r="CL10" s="248"/>
      <c r="CM10" s="248"/>
      <c r="CN10" s="248"/>
      <c r="CO10" s="248"/>
      <c r="CP10" s="248"/>
      <c r="CQ10" s="248"/>
      <c r="CR10" s="248"/>
      <c r="CS10" s="248"/>
      <c r="CT10" s="248"/>
      <c r="CU10" s="248"/>
      <c r="CV10" s="248"/>
      <c r="CW10" s="248"/>
      <c r="CX10" s="248"/>
      <c r="CY10" s="248"/>
      <c r="CZ10" s="248"/>
      <c r="DA10" s="248"/>
      <c r="DB10" s="248"/>
      <c r="DC10" s="248"/>
      <c r="DD10" s="248"/>
      <c r="DE10" s="248"/>
      <c r="DF10" s="248"/>
      <c r="DG10" s="248"/>
      <c r="DH10" s="248"/>
      <c r="DI10" s="248"/>
      <c r="DJ10" s="248"/>
      <c r="DK10" s="248"/>
      <c r="DL10" s="248"/>
      <c r="DM10" s="248"/>
      <c r="DN10" s="248"/>
      <c r="DO10" s="248"/>
      <c r="DP10" s="248"/>
      <c r="DQ10" s="248"/>
      <c r="DR10" s="248"/>
      <c r="DS10" s="248"/>
      <c r="DT10" s="248"/>
      <c r="DU10" s="248"/>
      <c r="DV10" s="248"/>
      <c r="DW10" s="248"/>
      <c r="DX10" s="248"/>
      <c r="DY10" s="248"/>
      <c r="DZ10" s="248"/>
      <c r="EA10" s="248"/>
      <c r="EB10" s="248"/>
      <c r="EC10" s="248"/>
      <c r="ED10" s="248"/>
      <c r="EE10" s="248"/>
      <c r="EF10" s="248"/>
      <c r="EG10" s="248"/>
      <c r="EH10" s="248"/>
      <c r="EI10" s="248"/>
      <c r="EJ10" s="248"/>
      <c r="EK10" s="248"/>
      <c r="EL10" s="248"/>
      <c r="EM10" s="248"/>
      <c r="EN10" s="248"/>
      <c r="EO10" s="248"/>
      <c r="EP10" s="248"/>
      <c r="EQ10" s="248"/>
      <c r="ER10" s="248"/>
      <c r="ES10" s="248"/>
      <c r="ET10" s="248"/>
      <c r="EU10" s="248"/>
      <c r="EV10" s="248"/>
      <c r="EW10" s="248"/>
      <c r="EX10" s="248"/>
      <c r="EY10" s="248"/>
      <c r="EZ10" s="248"/>
      <c r="FA10" s="248"/>
      <c r="FB10" s="248"/>
      <c r="FC10" s="248"/>
      <c r="FD10" s="248"/>
      <c r="FE10" s="248"/>
      <c r="FF10" s="248"/>
      <c r="FG10" s="248"/>
      <c r="FH10" s="248"/>
      <c r="FI10" s="248"/>
      <c r="FJ10" s="248"/>
      <c r="FK10" s="248"/>
      <c r="FL10" s="248"/>
      <c r="FM10" s="248"/>
      <c r="FN10" s="248"/>
      <c r="FO10" s="248"/>
      <c r="FP10" s="248"/>
      <c r="FQ10" s="248"/>
      <c r="FR10" s="248"/>
      <c r="FS10" s="248"/>
      <c r="FT10" s="248"/>
      <c r="FU10" s="248"/>
      <c r="FV10" s="248"/>
      <c r="FW10" s="248"/>
      <c r="FX10" s="248"/>
      <c r="FY10" s="248"/>
      <c r="FZ10" s="248"/>
      <c r="GA10" s="248"/>
      <c r="GB10" s="248"/>
      <c r="GC10" s="248"/>
      <c r="GD10" s="248"/>
      <c r="GE10" s="248"/>
      <c r="GF10" s="248"/>
      <c r="GG10" s="248"/>
      <c r="GH10" s="248"/>
      <c r="GI10" s="248"/>
      <c r="GJ10" s="248"/>
      <c r="GK10" s="248"/>
      <c r="GL10" s="248"/>
      <c r="GM10" s="248"/>
      <c r="GN10" s="248"/>
      <c r="GO10" s="248"/>
      <c r="GP10" s="248"/>
      <c r="GQ10" s="248"/>
      <c r="GR10" s="248"/>
      <c r="GS10" s="248"/>
      <c r="GT10" s="248"/>
      <c r="GU10" s="248"/>
      <c r="GV10" s="248"/>
      <c r="GW10" s="248"/>
      <c r="GX10" s="248"/>
      <c r="GY10" s="248"/>
      <c r="GZ10" s="248"/>
      <c r="HA10" s="248"/>
      <c r="HB10" s="248"/>
      <c r="HC10" s="248"/>
      <c r="HD10" s="248"/>
      <c r="HE10" s="248"/>
      <c r="HF10" s="248"/>
      <c r="HG10" s="248"/>
      <c r="HH10" s="248"/>
      <c r="HI10" s="248"/>
      <c r="HJ10" s="248"/>
      <c r="HK10" s="248"/>
      <c r="HL10" s="248"/>
      <c r="HM10" s="248"/>
      <c r="HN10" s="248"/>
      <c r="HO10" s="248"/>
      <c r="HP10" s="248"/>
      <c r="HQ10" s="248"/>
      <c r="HR10" s="248"/>
      <c r="HS10" s="248"/>
      <c r="HT10" s="248"/>
      <c r="HU10" s="248"/>
      <c r="HV10" s="248"/>
      <c r="HW10" s="248"/>
      <c r="HX10" s="248"/>
      <c r="HY10" s="248"/>
      <c r="HZ10" s="248"/>
      <c r="IA10" s="248"/>
      <c r="IB10" s="248"/>
      <c r="IC10" s="248"/>
      <c r="ID10" s="248"/>
      <c r="IE10" s="248"/>
      <c r="IF10" s="248"/>
      <c r="IG10" s="248"/>
    </row>
    <row r="11" spans="1:241" ht="156" customHeight="1" x14ac:dyDescent="0.25">
      <c r="A11" s="221" t="s">
        <v>59</v>
      </c>
      <c r="B11" s="16" t="s">
        <v>60</v>
      </c>
      <c r="C11" s="16" t="s">
        <v>61</v>
      </c>
      <c r="D11" s="16" t="s">
        <v>34</v>
      </c>
      <c r="E11" s="16" t="s">
        <v>28</v>
      </c>
      <c r="F11" s="342" t="s">
        <v>62</v>
      </c>
      <c r="G11" s="219" t="s">
        <v>510</v>
      </c>
      <c r="H11" s="220">
        <v>41529</v>
      </c>
      <c r="I11" s="388">
        <f t="shared" si="0"/>
        <v>4182283895</v>
      </c>
      <c r="J11" s="230"/>
      <c r="K11" s="284">
        <v>4182283895</v>
      </c>
      <c r="L11" s="284"/>
      <c r="M11" s="327"/>
      <c r="N11" s="327"/>
      <c r="O11" s="281"/>
      <c r="P11" s="281"/>
      <c r="Q11" s="281"/>
      <c r="R11" s="281"/>
      <c r="S11" s="221" t="s">
        <v>28</v>
      </c>
      <c r="T11" s="229" t="s">
        <v>625</v>
      </c>
      <c r="U11" s="35">
        <v>41541</v>
      </c>
      <c r="V11" s="36">
        <v>679</v>
      </c>
      <c r="W11" s="41">
        <v>4182283895</v>
      </c>
      <c r="X11" s="42" t="s">
        <v>643</v>
      </c>
      <c r="Y11" s="42" t="s">
        <v>653</v>
      </c>
      <c r="Z11" s="221"/>
      <c r="AA11" s="320" t="s">
        <v>707</v>
      </c>
      <c r="AB11" s="248"/>
      <c r="AC11" s="248"/>
      <c r="AD11" s="248"/>
      <c r="AE11" s="248"/>
      <c r="AF11" s="248"/>
      <c r="AG11" s="248"/>
      <c r="AH11" s="248"/>
      <c r="AI11" s="248"/>
      <c r="AJ11" s="248"/>
      <c r="AK11" s="248"/>
      <c r="AL11" s="248"/>
      <c r="AM11" s="248"/>
      <c r="AN11" s="248"/>
      <c r="AO11" s="248"/>
      <c r="AP11" s="248"/>
      <c r="AQ11" s="248"/>
      <c r="AR11" s="248"/>
      <c r="AS11" s="248"/>
      <c r="AT11" s="248"/>
      <c r="AU11" s="248"/>
      <c r="AV11" s="248"/>
      <c r="AW11" s="248"/>
      <c r="AX11" s="248"/>
      <c r="AY11" s="248"/>
      <c r="AZ11" s="248"/>
      <c r="BA11" s="248"/>
      <c r="BB11" s="248"/>
      <c r="BC11" s="248"/>
      <c r="BD11" s="248"/>
      <c r="BE11" s="248"/>
      <c r="BF11" s="248"/>
      <c r="BG11" s="248"/>
      <c r="BH11" s="248"/>
      <c r="BI11" s="248"/>
      <c r="BJ11" s="248"/>
      <c r="BK11" s="248"/>
      <c r="BL11" s="248"/>
      <c r="BM11" s="248"/>
      <c r="BN11" s="248"/>
      <c r="BO11" s="248"/>
      <c r="BP11" s="248"/>
      <c r="BQ11" s="248"/>
      <c r="BR11" s="248"/>
      <c r="BS11" s="248"/>
      <c r="BT11" s="248"/>
      <c r="BU11" s="248"/>
      <c r="BV11" s="248"/>
      <c r="BW11" s="248"/>
      <c r="BX11" s="248"/>
      <c r="BY11" s="248"/>
      <c r="BZ11" s="248"/>
      <c r="CA11" s="248"/>
      <c r="CB11" s="248"/>
      <c r="CC11" s="248"/>
      <c r="CD11" s="248"/>
      <c r="CE11" s="248"/>
      <c r="CF11" s="248"/>
      <c r="CG11" s="248"/>
      <c r="CH11" s="248"/>
      <c r="CI11" s="248"/>
      <c r="CJ11" s="248"/>
      <c r="CK11" s="248"/>
      <c r="CL11" s="248"/>
      <c r="CM11" s="248"/>
      <c r="CN11" s="248"/>
      <c r="CO11" s="248"/>
      <c r="CP11" s="248"/>
      <c r="CQ11" s="248"/>
      <c r="CR11" s="248"/>
      <c r="CS11" s="248"/>
      <c r="CT11" s="248"/>
      <c r="CU11" s="248"/>
      <c r="CV11" s="248"/>
      <c r="CW11" s="248"/>
      <c r="CX11" s="248"/>
      <c r="CY11" s="248"/>
      <c r="CZ11" s="248"/>
      <c r="DA11" s="248"/>
      <c r="DB11" s="248"/>
      <c r="DC11" s="248"/>
      <c r="DD11" s="248"/>
      <c r="DE11" s="248"/>
      <c r="DF11" s="248"/>
      <c r="DG11" s="248"/>
      <c r="DH11" s="248"/>
      <c r="DI11" s="248"/>
      <c r="DJ11" s="248"/>
      <c r="DK11" s="248"/>
      <c r="DL11" s="248"/>
      <c r="DM11" s="248"/>
      <c r="DN11" s="248"/>
      <c r="DO11" s="248"/>
      <c r="DP11" s="248"/>
      <c r="DQ11" s="248"/>
      <c r="DR11" s="248"/>
      <c r="DS11" s="248"/>
      <c r="DT11" s="248"/>
      <c r="DU11" s="248"/>
      <c r="DV11" s="248"/>
      <c r="DW11" s="248"/>
      <c r="DX11" s="248"/>
      <c r="DY11" s="248"/>
      <c r="DZ11" s="248"/>
      <c r="EA11" s="248"/>
      <c r="EB11" s="248"/>
      <c r="EC11" s="248"/>
      <c r="ED11" s="248"/>
      <c r="EE11" s="248"/>
      <c r="EF11" s="248"/>
      <c r="EG11" s="248"/>
      <c r="EH11" s="248"/>
      <c r="EI11" s="248"/>
      <c r="EJ11" s="248"/>
      <c r="EK11" s="248"/>
      <c r="EL11" s="248"/>
      <c r="EM11" s="248"/>
      <c r="EN11" s="248"/>
      <c r="EO11" s="248"/>
      <c r="EP11" s="248"/>
      <c r="EQ11" s="248"/>
      <c r="ER11" s="248"/>
      <c r="ES11" s="248"/>
      <c r="ET11" s="248"/>
      <c r="EU11" s="248"/>
      <c r="EV11" s="248"/>
      <c r="EW11" s="248"/>
      <c r="EX11" s="248"/>
      <c r="EY11" s="248"/>
      <c r="EZ11" s="248"/>
      <c r="FA11" s="248"/>
      <c r="FB11" s="248"/>
      <c r="FC11" s="248"/>
      <c r="FD11" s="248"/>
      <c r="FE11" s="248"/>
      <c r="FF11" s="248"/>
      <c r="FG11" s="248"/>
      <c r="FH11" s="248"/>
      <c r="FI11" s="248"/>
      <c r="FJ11" s="248"/>
      <c r="FK11" s="248"/>
      <c r="FL11" s="248"/>
      <c r="FM11" s="248"/>
      <c r="FN11" s="248"/>
      <c r="FO11" s="248"/>
      <c r="FP11" s="248"/>
      <c r="FQ11" s="248"/>
      <c r="FR11" s="248"/>
      <c r="FS11" s="248"/>
      <c r="FT11" s="248"/>
      <c r="FU11" s="248"/>
      <c r="FV11" s="248"/>
      <c r="FW11" s="248"/>
      <c r="FX11" s="248"/>
      <c r="FY11" s="248"/>
      <c r="FZ11" s="248"/>
      <c r="GA11" s="248"/>
      <c r="GB11" s="248"/>
      <c r="GC11" s="248"/>
      <c r="GD11" s="248"/>
      <c r="GE11" s="248"/>
      <c r="GF11" s="248"/>
      <c r="GG11" s="248"/>
      <c r="GH11" s="248"/>
      <c r="GI11" s="248"/>
      <c r="GJ11" s="248"/>
      <c r="GK11" s="248"/>
      <c r="GL11" s="248"/>
      <c r="GM11" s="248"/>
      <c r="GN11" s="248"/>
      <c r="GO11" s="248"/>
      <c r="GP11" s="248"/>
      <c r="GQ11" s="248"/>
      <c r="GR11" s="248"/>
      <c r="GS11" s="248"/>
      <c r="GT11" s="248"/>
      <c r="GU11" s="248"/>
      <c r="GV11" s="248"/>
      <c r="GW11" s="248"/>
      <c r="GX11" s="248"/>
      <c r="GY11" s="248"/>
      <c r="GZ11" s="248"/>
      <c r="HA11" s="248"/>
      <c r="HB11" s="248"/>
      <c r="HC11" s="248"/>
      <c r="HD11" s="248"/>
      <c r="HE11" s="248"/>
      <c r="HF11" s="248"/>
      <c r="HG11" s="248"/>
      <c r="HH11" s="248"/>
      <c r="HI11" s="248"/>
      <c r="HJ11" s="248"/>
      <c r="HK11" s="248"/>
      <c r="HL11" s="248"/>
      <c r="HM11" s="248"/>
      <c r="HN11" s="248"/>
      <c r="HO11" s="248"/>
      <c r="HP11" s="248"/>
      <c r="HQ11" s="248"/>
      <c r="HR11" s="248"/>
      <c r="HS11" s="248"/>
      <c r="HT11" s="248"/>
      <c r="HU11" s="248"/>
      <c r="HV11" s="248"/>
      <c r="HW11" s="248"/>
      <c r="HX11" s="248"/>
      <c r="HY11" s="248"/>
      <c r="HZ11" s="248"/>
      <c r="IA11" s="248"/>
      <c r="IB11" s="248"/>
      <c r="IC11" s="248"/>
      <c r="ID11" s="248"/>
      <c r="IE11" s="248"/>
      <c r="IF11" s="248"/>
      <c r="IG11" s="248"/>
    </row>
    <row r="12" spans="1:241" ht="163.5" customHeight="1" x14ac:dyDescent="0.25">
      <c r="A12" s="221" t="s">
        <v>63</v>
      </c>
      <c r="B12" s="16" t="s">
        <v>64</v>
      </c>
      <c r="C12" s="16" t="s">
        <v>61</v>
      </c>
      <c r="D12" s="16" t="s">
        <v>34</v>
      </c>
      <c r="E12" s="16" t="s">
        <v>28</v>
      </c>
      <c r="F12" s="342" t="s">
        <v>65</v>
      </c>
      <c r="G12" s="30" t="s">
        <v>510</v>
      </c>
      <c r="H12" s="31">
        <v>41529</v>
      </c>
      <c r="I12" s="21">
        <f t="shared" si="0"/>
        <v>999999969</v>
      </c>
      <c r="J12" s="21"/>
      <c r="K12" s="21">
        <v>999999969</v>
      </c>
      <c r="L12" s="34"/>
      <c r="M12" s="34"/>
      <c r="N12" s="34"/>
      <c r="O12" s="34"/>
      <c r="P12" s="34"/>
      <c r="Q12" s="34"/>
      <c r="R12" s="34"/>
      <c r="S12" s="221" t="s">
        <v>28</v>
      </c>
      <c r="T12" s="40" t="s">
        <v>623</v>
      </c>
      <c r="U12" s="35">
        <v>41541</v>
      </c>
      <c r="V12" s="36">
        <v>679</v>
      </c>
      <c r="W12" s="41">
        <v>999999969</v>
      </c>
      <c r="X12" s="42" t="s">
        <v>643</v>
      </c>
      <c r="Y12" s="42" t="s">
        <v>654</v>
      </c>
      <c r="Z12" s="221"/>
      <c r="AA12" s="320" t="s">
        <v>706</v>
      </c>
      <c r="AB12" s="248"/>
      <c r="AC12" s="248"/>
      <c r="AD12" s="248"/>
      <c r="AE12" s="248"/>
      <c r="AF12" s="248"/>
      <c r="AG12" s="248"/>
      <c r="AH12" s="248"/>
      <c r="AI12" s="248"/>
      <c r="AJ12" s="248"/>
      <c r="AK12" s="248"/>
      <c r="AL12" s="248"/>
      <c r="AM12" s="248"/>
      <c r="AN12" s="248"/>
      <c r="AO12" s="248"/>
      <c r="AP12" s="248"/>
      <c r="AQ12" s="248"/>
      <c r="AR12" s="248"/>
      <c r="AS12" s="248"/>
      <c r="AT12" s="248"/>
      <c r="AU12" s="248"/>
      <c r="AV12" s="248"/>
      <c r="AW12" s="248"/>
      <c r="AX12" s="248"/>
      <c r="AY12" s="248"/>
      <c r="AZ12" s="248"/>
      <c r="BA12" s="248"/>
      <c r="BB12" s="248"/>
      <c r="BC12" s="248"/>
      <c r="BD12" s="248"/>
      <c r="BE12" s="248"/>
      <c r="BF12" s="248"/>
      <c r="BG12" s="248"/>
      <c r="BH12" s="248"/>
      <c r="BI12" s="248"/>
      <c r="BJ12" s="248"/>
      <c r="BK12" s="248"/>
      <c r="BL12" s="248"/>
      <c r="BM12" s="248"/>
      <c r="BN12" s="248"/>
      <c r="BO12" s="248"/>
      <c r="BP12" s="248"/>
      <c r="BQ12" s="248"/>
      <c r="BR12" s="248"/>
      <c r="BS12" s="248"/>
      <c r="BT12" s="248"/>
      <c r="BU12" s="248"/>
      <c r="BV12" s="248"/>
      <c r="BW12" s="248"/>
      <c r="BX12" s="248"/>
      <c r="BY12" s="248"/>
      <c r="BZ12" s="248"/>
      <c r="CA12" s="248"/>
      <c r="CB12" s="248"/>
      <c r="CC12" s="248"/>
      <c r="CD12" s="248"/>
      <c r="CE12" s="248"/>
      <c r="CF12" s="248"/>
      <c r="CG12" s="248"/>
      <c r="CH12" s="248"/>
      <c r="CI12" s="248"/>
      <c r="CJ12" s="248"/>
      <c r="CK12" s="248"/>
      <c r="CL12" s="248"/>
      <c r="CM12" s="248"/>
      <c r="CN12" s="248"/>
      <c r="CO12" s="248"/>
      <c r="CP12" s="248"/>
      <c r="CQ12" s="248"/>
      <c r="CR12" s="248"/>
      <c r="CS12" s="248"/>
      <c r="CT12" s="248"/>
      <c r="CU12" s="248"/>
      <c r="CV12" s="248"/>
      <c r="CW12" s="248"/>
      <c r="CX12" s="248"/>
      <c r="CY12" s="248"/>
      <c r="CZ12" s="248"/>
      <c r="DA12" s="248"/>
      <c r="DB12" s="248"/>
      <c r="DC12" s="248"/>
      <c r="DD12" s="248"/>
      <c r="DE12" s="248"/>
      <c r="DF12" s="248"/>
      <c r="DG12" s="248"/>
      <c r="DH12" s="248"/>
      <c r="DI12" s="248"/>
      <c r="DJ12" s="248"/>
      <c r="DK12" s="248"/>
      <c r="DL12" s="248"/>
      <c r="DM12" s="248"/>
      <c r="DN12" s="248"/>
      <c r="DO12" s="248"/>
      <c r="DP12" s="248"/>
      <c r="DQ12" s="248"/>
      <c r="DR12" s="248"/>
      <c r="DS12" s="248"/>
      <c r="DT12" s="248"/>
      <c r="DU12" s="248"/>
      <c r="DV12" s="248"/>
      <c r="DW12" s="248"/>
      <c r="DX12" s="248"/>
      <c r="DY12" s="248"/>
      <c r="DZ12" s="248"/>
      <c r="EA12" s="248"/>
      <c r="EB12" s="248"/>
      <c r="EC12" s="248"/>
      <c r="ED12" s="248"/>
      <c r="EE12" s="248"/>
      <c r="EF12" s="248"/>
      <c r="EG12" s="248"/>
      <c r="EH12" s="248"/>
      <c r="EI12" s="248"/>
      <c r="EJ12" s="248"/>
      <c r="EK12" s="248"/>
      <c r="EL12" s="248"/>
      <c r="EM12" s="248"/>
      <c r="EN12" s="248"/>
      <c r="EO12" s="248"/>
      <c r="EP12" s="248"/>
      <c r="EQ12" s="248"/>
      <c r="ER12" s="248"/>
      <c r="ES12" s="248"/>
      <c r="ET12" s="248"/>
      <c r="EU12" s="248"/>
      <c r="EV12" s="248"/>
      <c r="EW12" s="248"/>
      <c r="EX12" s="248"/>
      <c r="EY12" s="248"/>
      <c r="EZ12" s="248"/>
      <c r="FA12" s="248"/>
      <c r="FB12" s="248"/>
      <c r="FC12" s="248"/>
      <c r="FD12" s="248"/>
      <c r="FE12" s="248"/>
      <c r="FF12" s="248"/>
      <c r="FG12" s="248"/>
      <c r="FH12" s="248"/>
      <c r="FI12" s="248"/>
      <c r="FJ12" s="248"/>
      <c r="FK12" s="248"/>
      <c r="FL12" s="248"/>
      <c r="FM12" s="248"/>
      <c r="FN12" s="248"/>
      <c r="FO12" s="248"/>
      <c r="FP12" s="248"/>
      <c r="FQ12" s="248"/>
      <c r="FR12" s="248"/>
      <c r="FS12" s="248"/>
      <c r="FT12" s="248"/>
      <c r="FU12" s="248"/>
      <c r="FV12" s="248"/>
      <c r="FW12" s="248"/>
      <c r="FX12" s="248"/>
      <c r="FY12" s="248"/>
      <c r="FZ12" s="248"/>
      <c r="GA12" s="248"/>
      <c r="GB12" s="248"/>
      <c r="GC12" s="248"/>
      <c r="GD12" s="248"/>
      <c r="GE12" s="248"/>
      <c r="GF12" s="248"/>
      <c r="GG12" s="248"/>
      <c r="GH12" s="248"/>
      <c r="GI12" s="248"/>
      <c r="GJ12" s="248"/>
      <c r="GK12" s="248"/>
      <c r="GL12" s="248"/>
      <c r="GM12" s="248"/>
      <c r="GN12" s="248"/>
      <c r="GO12" s="248"/>
      <c r="GP12" s="248"/>
      <c r="GQ12" s="248"/>
      <c r="GR12" s="248"/>
      <c r="GS12" s="248"/>
      <c r="GT12" s="248"/>
      <c r="GU12" s="248"/>
      <c r="GV12" s="248"/>
      <c r="GW12" s="248"/>
      <c r="GX12" s="248"/>
      <c r="GY12" s="248"/>
      <c r="GZ12" s="248"/>
      <c r="HA12" s="248"/>
      <c r="HB12" s="248"/>
      <c r="HC12" s="248"/>
      <c r="HD12" s="248"/>
      <c r="HE12" s="248"/>
      <c r="HF12" s="248"/>
      <c r="HG12" s="248"/>
      <c r="HH12" s="248"/>
      <c r="HI12" s="248"/>
      <c r="HJ12" s="248"/>
      <c r="HK12" s="248"/>
      <c r="HL12" s="248"/>
      <c r="HM12" s="248"/>
      <c r="HN12" s="248"/>
      <c r="HO12" s="248"/>
      <c r="HP12" s="248"/>
      <c r="HQ12" s="248"/>
      <c r="HR12" s="248"/>
      <c r="HS12" s="248"/>
      <c r="HT12" s="248"/>
      <c r="HU12" s="248"/>
      <c r="HV12" s="248"/>
      <c r="HW12" s="248"/>
      <c r="HX12" s="248"/>
      <c r="HY12" s="248"/>
      <c r="HZ12" s="248"/>
      <c r="IA12" s="248"/>
      <c r="IB12" s="248"/>
      <c r="IC12" s="248"/>
      <c r="ID12" s="248"/>
      <c r="IE12" s="248"/>
      <c r="IF12" s="248"/>
      <c r="IG12" s="248"/>
    </row>
    <row r="13" spans="1:241" ht="57" customHeight="1" x14ac:dyDescent="0.25">
      <c r="A13" s="515" t="s">
        <v>66</v>
      </c>
      <c r="B13" s="516" t="s">
        <v>67</v>
      </c>
      <c r="C13" s="516" t="s">
        <v>68</v>
      </c>
      <c r="D13" s="516" t="s">
        <v>69</v>
      </c>
      <c r="E13" s="516" t="s">
        <v>28</v>
      </c>
      <c r="F13" s="518" t="s">
        <v>70</v>
      </c>
      <c r="G13" s="544" t="s">
        <v>510</v>
      </c>
      <c r="H13" s="540">
        <v>41529</v>
      </c>
      <c r="I13" s="548">
        <f t="shared" si="0"/>
        <v>8927760746</v>
      </c>
      <c r="J13" s="548"/>
      <c r="K13" s="548">
        <v>7327870746</v>
      </c>
      <c r="L13" s="528"/>
      <c r="M13" s="337"/>
      <c r="N13" s="337"/>
      <c r="O13" s="528"/>
      <c r="P13" s="287"/>
      <c r="Q13" s="287"/>
      <c r="R13" s="528">
        <v>1599890000</v>
      </c>
      <c r="S13" s="530" t="s">
        <v>71</v>
      </c>
      <c r="T13" s="532" t="s">
        <v>53</v>
      </c>
      <c r="U13" s="69">
        <v>41638</v>
      </c>
      <c r="V13" s="73">
        <v>4135</v>
      </c>
      <c r="W13" s="74">
        <v>799945000</v>
      </c>
      <c r="X13" s="451" t="s">
        <v>509</v>
      </c>
      <c r="Y13" s="268"/>
      <c r="Z13" s="530"/>
      <c r="AA13" s="248"/>
      <c r="AB13" s="248"/>
      <c r="AC13" s="248"/>
      <c r="AD13" s="248"/>
      <c r="AE13" s="248"/>
      <c r="AF13" s="248"/>
      <c r="AG13" s="248"/>
      <c r="AH13" s="248"/>
      <c r="AI13" s="248"/>
      <c r="AJ13" s="248"/>
      <c r="AK13" s="248"/>
      <c r="AL13" s="248"/>
      <c r="AM13" s="248"/>
      <c r="AN13" s="248"/>
      <c r="AO13" s="248"/>
      <c r="AP13" s="248"/>
      <c r="AQ13" s="248"/>
      <c r="AR13" s="248"/>
      <c r="AS13" s="248"/>
      <c r="AT13" s="248"/>
      <c r="AU13" s="248"/>
      <c r="AV13" s="248"/>
      <c r="AW13" s="248"/>
      <c r="AX13" s="248"/>
      <c r="AY13" s="248"/>
      <c r="AZ13" s="248"/>
      <c r="BA13" s="248"/>
      <c r="BB13" s="248"/>
      <c r="BC13" s="248"/>
      <c r="BD13" s="248"/>
      <c r="BE13" s="248"/>
      <c r="BF13" s="248"/>
      <c r="BG13" s="248"/>
      <c r="BH13" s="248"/>
      <c r="BI13" s="248"/>
      <c r="BJ13" s="248"/>
      <c r="BK13" s="248"/>
      <c r="BL13" s="248"/>
      <c r="BM13" s="248"/>
      <c r="BN13" s="248"/>
      <c r="BO13" s="248"/>
      <c r="BP13" s="248"/>
      <c r="BQ13" s="248"/>
      <c r="BR13" s="248"/>
      <c r="BS13" s="248"/>
      <c r="BT13" s="248"/>
      <c r="BU13" s="248"/>
      <c r="BV13" s="248"/>
      <c r="BW13" s="248"/>
      <c r="BX13" s="248"/>
      <c r="BY13" s="248"/>
      <c r="BZ13" s="248"/>
      <c r="CA13" s="248"/>
      <c r="CB13" s="248"/>
      <c r="CC13" s="248"/>
      <c r="CD13" s="248"/>
      <c r="CE13" s="248"/>
      <c r="CF13" s="248"/>
      <c r="CG13" s="248"/>
      <c r="CH13" s="248"/>
      <c r="CI13" s="248"/>
      <c r="CJ13" s="248"/>
      <c r="CK13" s="248"/>
      <c r="CL13" s="248"/>
      <c r="CM13" s="248"/>
      <c r="CN13" s="248"/>
      <c r="CO13" s="248"/>
      <c r="CP13" s="248"/>
      <c r="CQ13" s="248"/>
      <c r="CR13" s="248"/>
      <c r="CS13" s="248"/>
      <c r="CT13" s="248"/>
      <c r="CU13" s="248"/>
      <c r="CV13" s="248"/>
      <c r="CW13" s="248"/>
      <c r="CX13" s="248"/>
      <c r="CY13" s="248"/>
      <c r="CZ13" s="248"/>
      <c r="DA13" s="248"/>
      <c r="DB13" s="248"/>
      <c r="DC13" s="248"/>
      <c r="DD13" s="248"/>
      <c r="DE13" s="248"/>
      <c r="DF13" s="248"/>
      <c r="DG13" s="248"/>
      <c r="DH13" s="248"/>
      <c r="DI13" s="248"/>
      <c r="DJ13" s="248"/>
      <c r="DK13" s="248"/>
      <c r="DL13" s="248"/>
      <c r="DM13" s="248"/>
      <c r="DN13" s="248"/>
      <c r="DO13" s="248"/>
      <c r="DP13" s="248"/>
      <c r="DQ13" s="248"/>
      <c r="DR13" s="248"/>
      <c r="DS13" s="248"/>
      <c r="DT13" s="248"/>
      <c r="DU13" s="248"/>
      <c r="DV13" s="248"/>
      <c r="DW13" s="248"/>
      <c r="DX13" s="248"/>
      <c r="DY13" s="248"/>
      <c r="DZ13" s="248"/>
      <c r="EA13" s="248"/>
      <c r="EB13" s="248"/>
      <c r="EC13" s="248"/>
      <c r="ED13" s="248"/>
      <c r="EE13" s="248"/>
      <c r="EF13" s="248"/>
      <c r="EG13" s="248"/>
      <c r="EH13" s="248"/>
      <c r="EI13" s="248"/>
      <c r="EJ13" s="248"/>
      <c r="EK13" s="248"/>
      <c r="EL13" s="248"/>
      <c r="EM13" s="248"/>
      <c r="EN13" s="248"/>
      <c r="EO13" s="248"/>
      <c r="EP13" s="248"/>
      <c r="EQ13" s="248"/>
      <c r="ER13" s="248"/>
      <c r="ES13" s="248"/>
      <c r="ET13" s="248"/>
      <c r="EU13" s="248"/>
      <c r="EV13" s="248"/>
      <c r="EW13" s="248"/>
      <c r="EX13" s="248"/>
      <c r="EY13" s="248"/>
      <c r="EZ13" s="248"/>
      <c r="FA13" s="248"/>
      <c r="FB13" s="248"/>
      <c r="FC13" s="248"/>
      <c r="FD13" s="248"/>
      <c r="FE13" s="248"/>
      <c r="FF13" s="248"/>
      <c r="FG13" s="248"/>
      <c r="FH13" s="248"/>
      <c r="FI13" s="248"/>
      <c r="FJ13" s="248"/>
      <c r="FK13" s="248"/>
      <c r="FL13" s="248"/>
      <c r="FM13" s="248"/>
      <c r="FN13" s="248"/>
      <c r="FO13" s="248"/>
      <c r="FP13" s="248"/>
      <c r="FQ13" s="248"/>
      <c r="FR13" s="248"/>
      <c r="FS13" s="248"/>
      <c r="FT13" s="248"/>
      <c r="FU13" s="248"/>
      <c r="FV13" s="248"/>
      <c r="FW13" s="248"/>
      <c r="FX13" s="248"/>
      <c r="FY13" s="248"/>
      <c r="FZ13" s="248"/>
      <c r="GA13" s="248"/>
      <c r="GB13" s="248"/>
      <c r="GC13" s="248"/>
      <c r="GD13" s="248"/>
      <c r="GE13" s="248"/>
      <c r="GF13" s="248"/>
      <c r="GG13" s="248"/>
      <c r="GH13" s="248"/>
      <c r="GI13" s="248"/>
      <c r="GJ13" s="248"/>
      <c r="GK13" s="248"/>
      <c r="GL13" s="248"/>
      <c r="GM13" s="248"/>
      <c r="GN13" s="248"/>
      <c r="GO13" s="248"/>
      <c r="GP13" s="248"/>
      <c r="GQ13" s="248"/>
      <c r="GR13" s="248"/>
      <c r="GS13" s="248"/>
      <c r="GT13" s="248"/>
      <c r="GU13" s="248"/>
      <c r="GV13" s="248"/>
      <c r="GW13" s="248"/>
      <c r="GX13" s="248"/>
      <c r="GY13" s="248"/>
      <c r="GZ13" s="248"/>
      <c r="HA13" s="248"/>
      <c r="HB13" s="248"/>
      <c r="HC13" s="248"/>
      <c r="HD13" s="248"/>
      <c r="HE13" s="248"/>
      <c r="HF13" s="248"/>
      <c r="HG13" s="248"/>
      <c r="HH13" s="248"/>
      <c r="HI13" s="248"/>
      <c r="HJ13" s="248"/>
      <c r="HK13" s="248"/>
      <c r="HL13" s="248"/>
      <c r="HM13" s="248"/>
      <c r="HN13" s="248"/>
      <c r="HO13" s="248"/>
      <c r="HP13" s="248"/>
      <c r="HQ13" s="248"/>
      <c r="HR13" s="248"/>
      <c r="HS13" s="248"/>
      <c r="HT13" s="248"/>
      <c r="HU13" s="248"/>
      <c r="HV13" s="248"/>
      <c r="HW13" s="248"/>
      <c r="HX13" s="248"/>
      <c r="HY13" s="248"/>
      <c r="HZ13" s="248"/>
      <c r="IA13" s="248"/>
      <c r="IB13" s="248"/>
      <c r="IC13" s="248"/>
      <c r="ID13" s="248"/>
      <c r="IE13" s="248"/>
      <c r="IF13" s="248"/>
      <c r="IG13" s="248"/>
    </row>
    <row r="14" spans="1:241" ht="57" customHeight="1" x14ac:dyDescent="0.25">
      <c r="A14" s="515"/>
      <c r="B14" s="517"/>
      <c r="C14" s="517"/>
      <c r="D14" s="517"/>
      <c r="E14" s="517"/>
      <c r="F14" s="518"/>
      <c r="G14" s="545"/>
      <c r="H14" s="541"/>
      <c r="I14" s="549"/>
      <c r="J14" s="549"/>
      <c r="K14" s="549"/>
      <c r="L14" s="529"/>
      <c r="M14" s="338"/>
      <c r="N14" s="338"/>
      <c r="O14" s="529"/>
      <c r="P14" s="289"/>
      <c r="Q14" s="289"/>
      <c r="R14" s="529"/>
      <c r="S14" s="551"/>
      <c r="T14" s="533"/>
      <c r="U14" s="69">
        <v>41750</v>
      </c>
      <c r="V14" s="70">
        <v>46</v>
      </c>
      <c r="W14" s="75">
        <v>7327870746</v>
      </c>
      <c r="X14" s="555"/>
      <c r="Y14" s="270"/>
      <c r="Z14" s="551"/>
      <c r="AA14" s="248"/>
      <c r="AB14" s="248"/>
      <c r="AC14" s="248"/>
      <c r="AD14" s="248"/>
      <c r="AE14" s="248"/>
      <c r="AF14" s="248"/>
      <c r="AG14" s="248"/>
      <c r="AH14" s="248"/>
      <c r="AI14" s="248"/>
      <c r="AJ14" s="248"/>
      <c r="AK14" s="248"/>
      <c r="AL14" s="248"/>
      <c r="AM14" s="248"/>
      <c r="AN14" s="248"/>
      <c r="AO14" s="248"/>
      <c r="AP14" s="248"/>
      <c r="AQ14" s="248"/>
      <c r="AR14" s="248"/>
      <c r="AS14" s="248"/>
      <c r="AT14" s="248"/>
      <c r="AU14" s="248"/>
      <c r="AV14" s="248"/>
      <c r="AW14" s="248"/>
      <c r="AX14" s="248"/>
      <c r="AY14" s="248"/>
      <c r="AZ14" s="248"/>
      <c r="BA14" s="248"/>
      <c r="BB14" s="248"/>
      <c r="BC14" s="248"/>
      <c r="BD14" s="248"/>
      <c r="BE14" s="248"/>
      <c r="BF14" s="248"/>
      <c r="BG14" s="248"/>
      <c r="BH14" s="248"/>
      <c r="BI14" s="248"/>
      <c r="BJ14" s="248"/>
      <c r="BK14" s="248"/>
      <c r="BL14" s="248"/>
      <c r="BM14" s="248"/>
      <c r="BN14" s="248"/>
      <c r="BO14" s="248"/>
      <c r="BP14" s="248"/>
      <c r="BQ14" s="248"/>
      <c r="BR14" s="248"/>
      <c r="BS14" s="248"/>
      <c r="BT14" s="248"/>
      <c r="BU14" s="248"/>
      <c r="BV14" s="248"/>
      <c r="BW14" s="248"/>
      <c r="BX14" s="248"/>
      <c r="BY14" s="248"/>
      <c r="BZ14" s="248"/>
      <c r="CA14" s="248"/>
      <c r="CB14" s="248"/>
      <c r="CC14" s="248"/>
      <c r="CD14" s="248"/>
      <c r="CE14" s="248"/>
      <c r="CF14" s="248"/>
      <c r="CG14" s="248"/>
      <c r="CH14" s="248"/>
      <c r="CI14" s="248"/>
      <c r="CJ14" s="248"/>
      <c r="CK14" s="248"/>
      <c r="CL14" s="248"/>
      <c r="CM14" s="248"/>
      <c r="CN14" s="248"/>
      <c r="CO14" s="248"/>
      <c r="CP14" s="248"/>
      <c r="CQ14" s="248"/>
      <c r="CR14" s="248"/>
      <c r="CS14" s="248"/>
      <c r="CT14" s="248"/>
      <c r="CU14" s="248"/>
      <c r="CV14" s="248"/>
      <c r="CW14" s="248"/>
      <c r="CX14" s="248"/>
      <c r="CY14" s="248"/>
      <c r="CZ14" s="248"/>
      <c r="DA14" s="248"/>
      <c r="DB14" s="248"/>
      <c r="DC14" s="248"/>
      <c r="DD14" s="248"/>
      <c r="DE14" s="248"/>
      <c r="DF14" s="248"/>
      <c r="DG14" s="248"/>
      <c r="DH14" s="248"/>
      <c r="DI14" s="248"/>
      <c r="DJ14" s="248"/>
      <c r="DK14" s="248"/>
      <c r="DL14" s="248"/>
      <c r="DM14" s="248"/>
      <c r="DN14" s="248"/>
      <c r="DO14" s="248"/>
      <c r="DP14" s="248"/>
      <c r="DQ14" s="248"/>
      <c r="DR14" s="248"/>
      <c r="DS14" s="248"/>
      <c r="DT14" s="248"/>
      <c r="DU14" s="248"/>
      <c r="DV14" s="248"/>
      <c r="DW14" s="248"/>
      <c r="DX14" s="248"/>
      <c r="DY14" s="248"/>
      <c r="DZ14" s="248"/>
      <c r="EA14" s="248"/>
      <c r="EB14" s="248"/>
      <c r="EC14" s="248"/>
      <c r="ED14" s="248"/>
      <c r="EE14" s="248"/>
      <c r="EF14" s="248"/>
      <c r="EG14" s="248"/>
      <c r="EH14" s="248"/>
      <c r="EI14" s="248"/>
      <c r="EJ14" s="248"/>
      <c r="EK14" s="248"/>
      <c r="EL14" s="248"/>
      <c r="EM14" s="248"/>
      <c r="EN14" s="248"/>
      <c r="EO14" s="248"/>
      <c r="EP14" s="248"/>
      <c r="EQ14" s="248"/>
      <c r="ER14" s="248"/>
      <c r="ES14" s="248"/>
      <c r="ET14" s="248"/>
      <c r="EU14" s="248"/>
      <c r="EV14" s="248"/>
      <c r="EW14" s="248"/>
      <c r="EX14" s="248"/>
      <c r="EY14" s="248"/>
      <c r="EZ14" s="248"/>
      <c r="FA14" s="248"/>
      <c r="FB14" s="248"/>
      <c r="FC14" s="248"/>
      <c r="FD14" s="248"/>
      <c r="FE14" s="248"/>
      <c r="FF14" s="248"/>
      <c r="FG14" s="248"/>
      <c r="FH14" s="248"/>
      <c r="FI14" s="248"/>
      <c r="FJ14" s="248"/>
      <c r="FK14" s="248"/>
      <c r="FL14" s="248"/>
      <c r="FM14" s="248"/>
      <c r="FN14" s="248"/>
      <c r="FO14" s="248"/>
      <c r="FP14" s="248"/>
      <c r="FQ14" s="248"/>
      <c r="FR14" s="248"/>
      <c r="FS14" s="248"/>
      <c r="FT14" s="248"/>
      <c r="FU14" s="248"/>
      <c r="FV14" s="248"/>
      <c r="FW14" s="248"/>
      <c r="FX14" s="248"/>
      <c r="FY14" s="248"/>
      <c r="FZ14" s="248"/>
      <c r="GA14" s="248"/>
      <c r="GB14" s="248"/>
      <c r="GC14" s="248"/>
      <c r="GD14" s="248"/>
      <c r="GE14" s="248"/>
      <c r="GF14" s="248"/>
      <c r="GG14" s="248"/>
      <c r="GH14" s="248"/>
      <c r="GI14" s="248"/>
      <c r="GJ14" s="248"/>
      <c r="GK14" s="248"/>
      <c r="GL14" s="248"/>
      <c r="GM14" s="248"/>
      <c r="GN14" s="248"/>
      <c r="GO14" s="248"/>
      <c r="GP14" s="248"/>
      <c r="GQ14" s="248"/>
      <c r="GR14" s="248"/>
      <c r="GS14" s="248"/>
      <c r="GT14" s="248"/>
      <c r="GU14" s="248"/>
      <c r="GV14" s="248"/>
      <c r="GW14" s="248"/>
      <c r="GX14" s="248"/>
      <c r="GY14" s="248"/>
      <c r="GZ14" s="248"/>
      <c r="HA14" s="248"/>
      <c r="HB14" s="248"/>
      <c r="HC14" s="248"/>
      <c r="HD14" s="248"/>
      <c r="HE14" s="248"/>
      <c r="HF14" s="248"/>
      <c r="HG14" s="248"/>
      <c r="HH14" s="248"/>
      <c r="HI14" s="248"/>
      <c r="HJ14" s="248"/>
      <c r="HK14" s="248"/>
      <c r="HL14" s="248"/>
      <c r="HM14" s="248"/>
      <c r="HN14" s="248"/>
      <c r="HO14" s="248"/>
      <c r="HP14" s="248"/>
      <c r="HQ14" s="248"/>
      <c r="HR14" s="248"/>
      <c r="HS14" s="248"/>
      <c r="HT14" s="248"/>
      <c r="HU14" s="248"/>
      <c r="HV14" s="248"/>
      <c r="HW14" s="248"/>
      <c r="HX14" s="248"/>
      <c r="HY14" s="248"/>
      <c r="HZ14" s="248"/>
      <c r="IA14" s="248"/>
      <c r="IB14" s="248"/>
      <c r="IC14" s="248"/>
      <c r="ID14" s="248"/>
      <c r="IE14" s="248"/>
      <c r="IF14" s="248"/>
      <c r="IG14" s="248"/>
    </row>
    <row r="15" spans="1:241" ht="57" customHeight="1" x14ac:dyDescent="0.25">
      <c r="A15" s="515"/>
      <c r="B15" s="543"/>
      <c r="C15" s="543"/>
      <c r="D15" s="543"/>
      <c r="E15" s="543"/>
      <c r="F15" s="518"/>
      <c r="G15" s="546"/>
      <c r="H15" s="547"/>
      <c r="I15" s="550"/>
      <c r="J15" s="550"/>
      <c r="K15" s="550"/>
      <c r="L15" s="553"/>
      <c r="M15" s="339"/>
      <c r="N15" s="339"/>
      <c r="O15" s="553"/>
      <c r="P15" s="288"/>
      <c r="Q15" s="288"/>
      <c r="R15" s="553"/>
      <c r="S15" s="531"/>
      <c r="T15" s="554"/>
      <c r="U15" s="69">
        <v>41918</v>
      </c>
      <c r="V15" s="76">
        <v>2370</v>
      </c>
      <c r="W15" s="71">
        <v>799945000</v>
      </c>
      <c r="X15" s="452"/>
      <c r="Y15" s="269"/>
      <c r="Z15" s="531"/>
      <c r="AA15" s="248"/>
      <c r="AB15" s="248"/>
      <c r="AC15" s="248"/>
      <c r="AD15" s="248"/>
      <c r="AE15" s="248"/>
      <c r="AF15" s="248"/>
      <c r="AG15" s="248"/>
      <c r="AH15" s="248"/>
      <c r="AI15" s="248"/>
      <c r="AJ15" s="248"/>
      <c r="AK15" s="248"/>
      <c r="AL15" s="248"/>
      <c r="AM15" s="248"/>
      <c r="AN15" s="248"/>
      <c r="AO15" s="248"/>
      <c r="AP15" s="248"/>
      <c r="AQ15" s="248"/>
      <c r="AR15" s="248"/>
      <c r="AS15" s="248"/>
      <c r="AT15" s="248"/>
      <c r="AU15" s="248"/>
      <c r="AV15" s="248"/>
      <c r="AW15" s="248"/>
      <c r="AX15" s="248"/>
      <c r="AY15" s="248"/>
      <c r="AZ15" s="248"/>
      <c r="BA15" s="248"/>
      <c r="BB15" s="248"/>
      <c r="BC15" s="248"/>
      <c r="BD15" s="248"/>
      <c r="BE15" s="248"/>
      <c r="BF15" s="248"/>
      <c r="BG15" s="248"/>
      <c r="BH15" s="248"/>
      <c r="BI15" s="248"/>
      <c r="BJ15" s="248"/>
      <c r="BK15" s="248"/>
      <c r="BL15" s="248"/>
      <c r="BM15" s="248"/>
      <c r="BN15" s="248"/>
      <c r="BO15" s="248"/>
      <c r="BP15" s="248"/>
      <c r="BQ15" s="248"/>
      <c r="BR15" s="248"/>
      <c r="BS15" s="248"/>
      <c r="BT15" s="248"/>
      <c r="BU15" s="248"/>
      <c r="BV15" s="248"/>
      <c r="BW15" s="248"/>
      <c r="BX15" s="248"/>
      <c r="BY15" s="248"/>
      <c r="BZ15" s="248"/>
      <c r="CA15" s="248"/>
      <c r="CB15" s="248"/>
      <c r="CC15" s="248"/>
      <c r="CD15" s="248"/>
      <c r="CE15" s="248"/>
      <c r="CF15" s="248"/>
      <c r="CG15" s="248"/>
      <c r="CH15" s="248"/>
      <c r="CI15" s="248"/>
      <c r="CJ15" s="248"/>
      <c r="CK15" s="248"/>
      <c r="CL15" s="248"/>
      <c r="CM15" s="248"/>
      <c r="CN15" s="248"/>
      <c r="CO15" s="248"/>
      <c r="CP15" s="248"/>
      <c r="CQ15" s="248"/>
      <c r="CR15" s="248"/>
      <c r="CS15" s="248"/>
      <c r="CT15" s="248"/>
      <c r="CU15" s="248"/>
      <c r="CV15" s="248"/>
      <c r="CW15" s="248"/>
      <c r="CX15" s="248"/>
      <c r="CY15" s="248"/>
      <c r="CZ15" s="248"/>
      <c r="DA15" s="248"/>
      <c r="DB15" s="248"/>
      <c r="DC15" s="248"/>
      <c r="DD15" s="248"/>
      <c r="DE15" s="248"/>
      <c r="DF15" s="248"/>
      <c r="DG15" s="248"/>
      <c r="DH15" s="248"/>
      <c r="DI15" s="248"/>
      <c r="DJ15" s="248"/>
      <c r="DK15" s="248"/>
      <c r="DL15" s="248"/>
      <c r="DM15" s="248"/>
      <c r="DN15" s="248"/>
      <c r="DO15" s="248"/>
      <c r="DP15" s="248"/>
      <c r="DQ15" s="248"/>
      <c r="DR15" s="248"/>
      <c r="DS15" s="248"/>
      <c r="DT15" s="248"/>
      <c r="DU15" s="248"/>
      <c r="DV15" s="248"/>
      <c r="DW15" s="248"/>
      <c r="DX15" s="248"/>
      <c r="DY15" s="248"/>
      <c r="DZ15" s="248"/>
      <c r="EA15" s="248"/>
      <c r="EB15" s="248"/>
      <c r="EC15" s="248"/>
      <c r="ED15" s="248"/>
      <c r="EE15" s="248"/>
      <c r="EF15" s="248"/>
      <c r="EG15" s="248"/>
      <c r="EH15" s="248"/>
      <c r="EI15" s="248"/>
      <c r="EJ15" s="248"/>
      <c r="EK15" s="248"/>
      <c r="EL15" s="248"/>
      <c r="EM15" s="248"/>
      <c r="EN15" s="248"/>
      <c r="EO15" s="248"/>
      <c r="EP15" s="248"/>
      <c r="EQ15" s="248"/>
      <c r="ER15" s="248"/>
      <c r="ES15" s="248"/>
      <c r="ET15" s="248"/>
      <c r="EU15" s="248"/>
      <c r="EV15" s="248"/>
      <c r="EW15" s="248"/>
      <c r="EX15" s="248"/>
      <c r="EY15" s="248"/>
      <c r="EZ15" s="248"/>
      <c r="FA15" s="248"/>
      <c r="FB15" s="248"/>
      <c r="FC15" s="248"/>
      <c r="FD15" s="248"/>
      <c r="FE15" s="248"/>
      <c r="FF15" s="248"/>
      <c r="FG15" s="248"/>
      <c r="FH15" s="248"/>
      <c r="FI15" s="248"/>
      <c r="FJ15" s="248"/>
      <c r="FK15" s="248"/>
      <c r="FL15" s="248"/>
      <c r="FM15" s="248"/>
      <c r="FN15" s="248"/>
      <c r="FO15" s="248"/>
      <c r="FP15" s="248"/>
      <c r="FQ15" s="248"/>
      <c r="FR15" s="248"/>
      <c r="FS15" s="248"/>
      <c r="FT15" s="248"/>
      <c r="FU15" s="248"/>
      <c r="FV15" s="248"/>
      <c r="FW15" s="248"/>
      <c r="FX15" s="248"/>
      <c r="FY15" s="248"/>
      <c r="FZ15" s="248"/>
      <c r="GA15" s="248"/>
      <c r="GB15" s="248"/>
      <c r="GC15" s="248"/>
      <c r="GD15" s="248"/>
      <c r="GE15" s="248"/>
      <c r="GF15" s="248"/>
      <c r="GG15" s="248"/>
      <c r="GH15" s="248"/>
      <c r="GI15" s="248"/>
      <c r="GJ15" s="248"/>
      <c r="GK15" s="248"/>
      <c r="GL15" s="248"/>
      <c r="GM15" s="248"/>
      <c r="GN15" s="248"/>
      <c r="GO15" s="248"/>
      <c r="GP15" s="248"/>
      <c r="GQ15" s="248"/>
      <c r="GR15" s="248"/>
      <c r="GS15" s="248"/>
      <c r="GT15" s="248"/>
      <c r="GU15" s="248"/>
      <c r="GV15" s="248"/>
      <c r="GW15" s="248"/>
      <c r="GX15" s="248"/>
      <c r="GY15" s="248"/>
      <c r="GZ15" s="248"/>
      <c r="HA15" s="248"/>
      <c r="HB15" s="248"/>
      <c r="HC15" s="248"/>
      <c r="HD15" s="248"/>
      <c r="HE15" s="248"/>
      <c r="HF15" s="248"/>
      <c r="HG15" s="248"/>
      <c r="HH15" s="248"/>
      <c r="HI15" s="248"/>
      <c r="HJ15" s="248"/>
      <c r="HK15" s="248"/>
      <c r="HL15" s="248"/>
      <c r="HM15" s="248"/>
      <c r="HN15" s="248"/>
      <c r="HO15" s="248"/>
      <c r="HP15" s="248"/>
      <c r="HQ15" s="248"/>
      <c r="HR15" s="248"/>
      <c r="HS15" s="248"/>
      <c r="HT15" s="248"/>
      <c r="HU15" s="248"/>
      <c r="HV15" s="248"/>
      <c r="HW15" s="248"/>
      <c r="HX15" s="248"/>
      <c r="HY15" s="248"/>
      <c r="HZ15" s="248"/>
      <c r="IA15" s="248"/>
      <c r="IB15" s="248"/>
      <c r="IC15" s="248"/>
      <c r="ID15" s="248"/>
      <c r="IE15" s="248"/>
      <c r="IF15" s="248"/>
      <c r="IG15" s="248"/>
    </row>
    <row r="16" spans="1:241" ht="75" customHeight="1" x14ac:dyDescent="0.25">
      <c r="A16" s="515" t="s">
        <v>72</v>
      </c>
      <c r="B16" s="516" t="s">
        <v>73</v>
      </c>
      <c r="C16" s="516" t="s">
        <v>74</v>
      </c>
      <c r="D16" s="516" t="s">
        <v>50</v>
      </c>
      <c r="E16" s="516" t="s">
        <v>28</v>
      </c>
      <c r="F16" s="518" t="s">
        <v>75</v>
      </c>
      <c r="G16" s="544" t="s">
        <v>510</v>
      </c>
      <c r="H16" s="540">
        <v>41529</v>
      </c>
      <c r="I16" s="548">
        <f t="shared" si="0"/>
        <v>9488780096</v>
      </c>
      <c r="J16" s="548"/>
      <c r="K16" s="548">
        <v>9488780096</v>
      </c>
      <c r="L16" s="528"/>
      <c r="M16" s="337"/>
      <c r="N16" s="337"/>
      <c r="O16" s="528"/>
      <c r="P16" s="287"/>
      <c r="Q16" s="287"/>
      <c r="R16" s="528"/>
      <c r="S16" s="530" t="s">
        <v>28</v>
      </c>
      <c r="T16" s="532" t="s">
        <v>53</v>
      </c>
      <c r="U16" s="69">
        <v>41547</v>
      </c>
      <c r="V16" s="70">
        <v>3138</v>
      </c>
      <c r="W16" s="94">
        <v>6977576159</v>
      </c>
      <c r="X16" s="451" t="s">
        <v>643</v>
      </c>
      <c r="Y16" s="268" t="s">
        <v>655</v>
      </c>
      <c r="Z16" s="530"/>
      <c r="AA16" s="320" t="s">
        <v>707</v>
      </c>
      <c r="AB16" s="248"/>
      <c r="AC16" s="248"/>
      <c r="AD16" s="248"/>
      <c r="AE16" s="248"/>
      <c r="AF16" s="248"/>
      <c r="AG16" s="248"/>
      <c r="AH16" s="248"/>
      <c r="AI16" s="248"/>
      <c r="AJ16" s="248"/>
      <c r="AK16" s="248"/>
      <c r="AL16" s="248"/>
      <c r="AM16" s="248"/>
      <c r="AN16" s="248"/>
      <c r="AO16" s="248"/>
      <c r="AP16" s="248"/>
      <c r="AQ16" s="248"/>
      <c r="AR16" s="248"/>
      <c r="AS16" s="248"/>
      <c r="AT16" s="248"/>
      <c r="AU16" s="248"/>
      <c r="AV16" s="248"/>
      <c r="AW16" s="248"/>
      <c r="AX16" s="248"/>
      <c r="AY16" s="248"/>
      <c r="AZ16" s="248"/>
      <c r="BA16" s="248"/>
      <c r="BB16" s="248"/>
      <c r="BC16" s="248"/>
      <c r="BD16" s="248"/>
      <c r="BE16" s="248"/>
      <c r="BF16" s="248"/>
      <c r="BG16" s="248"/>
      <c r="BH16" s="248"/>
      <c r="BI16" s="248"/>
      <c r="BJ16" s="248"/>
      <c r="BK16" s="248"/>
      <c r="BL16" s="248"/>
      <c r="BM16" s="248"/>
      <c r="BN16" s="248"/>
      <c r="BO16" s="248"/>
      <c r="BP16" s="248"/>
      <c r="BQ16" s="248"/>
      <c r="BR16" s="248"/>
      <c r="BS16" s="248"/>
      <c r="BT16" s="248"/>
      <c r="BU16" s="248"/>
      <c r="BV16" s="248"/>
      <c r="BW16" s="248"/>
      <c r="BX16" s="248"/>
      <c r="BY16" s="248"/>
      <c r="BZ16" s="248"/>
      <c r="CA16" s="248"/>
      <c r="CB16" s="248"/>
      <c r="CC16" s="248"/>
      <c r="CD16" s="248"/>
      <c r="CE16" s="248"/>
      <c r="CF16" s="248"/>
      <c r="CG16" s="248"/>
      <c r="CH16" s="248"/>
      <c r="CI16" s="248"/>
      <c r="CJ16" s="248"/>
      <c r="CK16" s="248"/>
      <c r="CL16" s="248"/>
      <c r="CM16" s="248"/>
      <c r="CN16" s="248"/>
      <c r="CO16" s="248"/>
      <c r="CP16" s="248"/>
      <c r="CQ16" s="248"/>
      <c r="CR16" s="248"/>
      <c r="CS16" s="248"/>
      <c r="CT16" s="248"/>
      <c r="CU16" s="248"/>
      <c r="CV16" s="248"/>
      <c r="CW16" s="248"/>
      <c r="CX16" s="248"/>
      <c r="CY16" s="248"/>
      <c r="CZ16" s="248"/>
      <c r="DA16" s="248"/>
      <c r="DB16" s="248"/>
      <c r="DC16" s="248"/>
      <c r="DD16" s="248"/>
      <c r="DE16" s="248"/>
      <c r="DF16" s="248"/>
      <c r="DG16" s="248"/>
      <c r="DH16" s="248"/>
      <c r="DI16" s="248"/>
      <c r="DJ16" s="248"/>
      <c r="DK16" s="248"/>
      <c r="DL16" s="248"/>
      <c r="DM16" s="248"/>
      <c r="DN16" s="248"/>
      <c r="DO16" s="248"/>
      <c r="DP16" s="248"/>
      <c r="DQ16" s="248"/>
      <c r="DR16" s="248"/>
      <c r="DS16" s="248"/>
      <c r="DT16" s="248"/>
      <c r="DU16" s="248"/>
      <c r="DV16" s="248"/>
      <c r="DW16" s="248"/>
      <c r="DX16" s="248"/>
      <c r="DY16" s="248"/>
      <c r="DZ16" s="248"/>
      <c r="EA16" s="248"/>
      <c r="EB16" s="248"/>
      <c r="EC16" s="248"/>
      <c r="ED16" s="248"/>
      <c r="EE16" s="248"/>
      <c r="EF16" s="248"/>
      <c r="EG16" s="248"/>
      <c r="EH16" s="248"/>
      <c r="EI16" s="248"/>
      <c r="EJ16" s="248"/>
      <c r="EK16" s="248"/>
      <c r="EL16" s="248"/>
      <c r="EM16" s="248"/>
      <c r="EN16" s="248"/>
      <c r="EO16" s="248"/>
      <c r="EP16" s="248"/>
      <c r="EQ16" s="248"/>
      <c r="ER16" s="248"/>
      <c r="ES16" s="248"/>
      <c r="ET16" s="248"/>
      <c r="EU16" s="248"/>
      <c r="EV16" s="248"/>
      <c r="EW16" s="248"/>
      <c r="EX16" s="248"/>
      <c r="EY16" s="248"/>
      <c r="EZ16" s="248"/>
      <c r="FA16" s="248"/>
      <c r="FB16" s="248"/>
      <c r="FC16" s="248"/>
      <c r="FD16" s="248"/>
      <c r="FE16" s="248"/>
      <c r="FF16" s="248"/>
      <c r="FG16" s="248"/>
      <c r="FH16" s="248"/>
      <c r="FI16" s="248"/>
      <c r="FJ16" s="248"/>
      <c r="FK16" s="248"/>
      <c r="FL16" s="248"/>
      <c r="FM16" s="248"/>
      <c r="FN16" s="248"/>
      <c r="FO16" s="248"/>
      <c r="FP16" s="248"/>
      <c r="FQ16" s="248"/>
      <c r="FR16" s="248"/>
      <c r="FS16" s="248"/>
      <c r="FT16" s="248"/>
      <c r="FU16" s="248"/>
      <c r="FV16" s="248"/>
      <c r="FW16" s="248"/>
      <c r="FX16" s="248"/>
      <c r="FY16" s="248"/>
      <c r="FZ16" s="248"/>
      <c r="GA16" s="248"/>
      <c r="GB16" s="248"/>
      <c r="GC16" s="248"/>
      <c r="GD16" s="248"/>
      <c r="GE16" s="248"/>
      <c r="GF16" s="248"/>
      <c r="GG16" s="248"/>
      <c r="GH16" s="248"/>
      <c r="GI16" s="248"/>
      <c r="GJ16" s="248"/>
      <c r="GK16" s="248"/>
      <c r="GL16" s="248"/>
      <c r="GM16" s="248"/>
      <c r="GN16" s="248"/>
      <c r="GO16" s="248"/>
      <c r="GP16" s="248"/>
      <c r="GQ16" s="248"/>
      <c r="GR16" s="248"/>
      <c r="GS16" s="248"/>
      <c r="GT16" s="248"/>
      <c r="GU16" s="248"/>
      <c r="GV16" s="248"/>
      <c r="GW16" s="248"/>
      <c r="GX16" s="248"/>
      <c r="GY16" s="248"/>
      <c r="GZ16" s="248"/>
      <c r="HA16" s="248"/>
      <c r="HB16" s="248"/>
      <c r="HC16" s="248"/>
      <c r="HD16" s="248"/>
      <c r="HE16" s="248"/>
      <c r="HF16" s="248"/>
      <c r="HG16" s="248"/>
      <c r="HH16" s="248"/>
      <c r="HI16" s="248"/>
      <c r="HJ16" s="248"/>
      <c r="HK16" s="248"/>
      <c r="HL16" s="248"/>
      <c r="HM16" s="248"/>
      <c r="HN16" s="248"/>
      <c r="HO16" s="248"/>
      <c r="HP16" s="248"/>
      <c r="HQ16" s="248"/>
      <c r="HR16" s="248"/>
      <c r="HS16" s="248"/>
      <c r="HT16" s="248"/>
      <c r="HU16" s="248"/>
      <c r="HV16" s="248"/>
      <c r="HW16" s="248"/>
      <c r="HX16" s="248"/>
      <c r="HY16" s="248"/>
      <c r="HZ16" s="248"/>
      <c r="IA16" s="248"/>
      <c r="IB16" s="248"/>
      <c r="IC16" s="248"/>
      <c r="ID16" s="248"/>
      <c r="IE16" s="248"/>
      <c r="IF16" s="248"/>
      <c r="IG16" s="248"/>
    </row>
    <row r="17" spans="1:241" ht="92.25" customHeight="1" x14ac:dyDescent="0.25">
      <c r="A17" s="515"/>
      <c r="B17" s="543"/>
      <c r="C17" s="543"/>
      <c r="D17" s="543"/>
      <c r="E17" s="543"/>
      <c r="F17" s="518"/>
      <c r="G17" s="546"/>
      <c r="H17" s="547"/>
      <c r="I17" s="550"/>
      <c r="J17" s="550"/>
      <c r="K17" s="550"/>
      <c r="L17" s="553"/>
      <c r="M17" s="339"/>
      <c r="N17" s="339"/>
      <c r="O17" s="553"/>
      <c r="P17" s="288"/>
      <c r="Q17" s="288"/>
      <c r="R17" s="553"/>
      <c r="S17" s="531"/>
      <c r="T17" s="554"/>
      <c r="U17" s="69">
        <v>41872</v>
      </c>
      <c r="V17" s="76">
        <v>2020</v>
      </c>
      <c r="W17" s="94">
        <v>2511203937</v>
      </c>
      <c r="X17" s="452"/>
      <c r="Y17" s="269"/>
      <c r="Z17" s="531"/>
      <c r="AA17" s="248"/>
      <c r="AB17" s="248"/>
      <c r="AC17" s="248"/>
      <c r="AD17" s="248"/>
      <c r="AE17" s="248"/>
      <c r="AF17" s="248"/>
      <c r="AG17" s="248"/>
      <c r="AH17" s="248"/>
      <c r="AI17" s="248"/>
      <c r="AJ17" s="248"/>
      <c r="AK17" s="248"/>
      <c r="AL17" s="248"/>
      <c r="AM17" s="248"/>
      <c r="AN17" s="248"/>
      <c r="AO17" s="248"/>
      <c r="AP17" s="248"/>
      <c r="AQ17" s="248"/>
      <c r="AR17" s="248"/>
      <c r="AS17" s="248"/>
      <c r="AT17" s="248"/>
      <c r="AU17" s="248"/>
      <c r="AV17" s="248"/>
      <c r="AW17" s="248"/>
      <c r="AX17" s="248"/>
      <c r="AY17" s="248"/>
      <c r="AZ17" s="248"/>
      <c r="BA17" s="248"/>
      <c r="BB17" s="248"/>
      <c r="BC17" s="248"/>
      <c r="BD17" s="248"/>
      <c r="BE17" s="248"/>
      <c r="BF17" s="248"/>
      <c r="BG17" s="248"/>
      <c r="BH17" s="248"/>
      <c r="BI17" s="248"/>
      <c r="BJ17" s="248"/>
      <c r="BK17" s="248"/>
      <c r="BL17" s="248"/>
      <c r="BM17" s="248"/>
      <c r="BN17" s="248"/>
      <c r="BO17" s="248"/>
      <c r="BP17" s="248"/>
      <c r="BQ17" s="248"/>
      <c r="BR17" s="248"/>
      <c r="BS17" s="248"/>
      <c r="BT17" s="248"/>
      <c r="BU17" s="248"/>
      <c r="BV17" s="248"/>
      <c r="BW17" s="248"/>
      <c r="BX17" s="248"/>
      <c r="BY17" s="248"/>
      <c r="BZ17" s="248"/>
      <c r="CA17" s="248"/>
      <c r="CB17" s="248"/>
      <c r="CC17" s="248"/>
      <c r="CD17" s="248"/>
      <c r="CE17" s="248"/>
      <c r="CF17" s="248"/>
      <c r="CG17" s="248"/>
      <c r="CH17" s="248"/>
      <c r="CI17" s="248"/>
      <c r="CJ17" s="248"/>
      <c r="CK17" s="248"/>
      <c r="CL17" s="248"/>
      <c r="CM17" s="248"/>
      <c r="CN17" s="248"/>
      <c r="CO17" s="248"/>
      <c r="CP17" s="248"/>
      <c r="CQ17" s="248"/>
      <c r="CR17" s="248"/>
      <c r="CS17" s="248"/>
      <c r="CT17" s="248"/>
      <c r="CU17" s="248"/>
      <c r="CV17" s="248"/>
      <c r="CW17" s="248"/>
      <c r="CX17" s="248"/>
      <c r="CY17" s="248"/>
      <c r="CZ17" s="248"/>
      <c r="DA17" s="248"/>
      <c r="DB17" s="248"/>
      <c r="DC17" s="248"/>
      <c r="DD17" s="248"/>
      <c r="DE17" s="248"/>
      <c r="DF17" s="248"/>
      <c r="DG17" s="248"/>
      <c r="DH17" s="248"/>
      <c r="DI17" s="248"/>
      <c r="DJ17" s="248"/>
      <c r="DK17" s="248"/>
      <c r="DL17" s="248"/>
      <c r="DM17" s="248"/>
      <c r="DN17" s="248"/>
      <c r="DO17" s="248"/>
      <c r="DP17" s="248"/>
      <c r="DQ17" s="248"/>
      <c r="DR17" s="248"/>
      <c r="DS17" s="248"/>
      <c r="DT17" s="248"/>
      <c r="DU17" s="248"/>
      <c r="DV17" s="248"/>
      <c r="DW17" s="248"/>
      <c r="DX17" s="248"/>
      <c r="DY17" s="248"/>
      <c r="DZ17" s="248"/>
      <c r="EA17" s="248"/>
      <c r="EB17" s="248"/>
      <c r="EC17" s="248"/>
      <c r="ED17" s="248"/>
      <c r="EE17" s="248"/>
      <c r="EF17" s="248"/>
      <c r="EG17" s="248"/>
      <c r="EH17" s="248"/>
      <c r="EI17" s="248"/>
      <c r="EJ17" s="248"/>
      <c r="EK17" s="248"/>
      <c r="EL17" s="248"/>
      <c r="EM17" s="248"/>
      <c r="EN17" s="248"/>
      <c r="EO17" s="248"/>
      <c r="EP17" s="248"/>
      <c r="EQ17" s="248"/>
      <c r="ER17" s="248"/>
      <c r="ES17" s="248"/>
      <c r="ET17" s="248"/>
      <c r="EU17" s="248"/>
      <c r="EV17" s="248"/>
      <c r="EW17" s="248"/>
      <c r="EX17" s="248"/>
      <c r="EY17" s="248"/>
      <c r="EZ17" s="248"/>
      <c r="FA17" s="248"/>
      <c r="FB17" s="248"/>
      <c r="FC17" s="248"/>
      <c r="FD17" s="248"/>
      <c r="FE17" s="248"/>
      <c r="FF17" s="248"/>
      <c r="FG17" s="248"/>
      <c r="FH17" s="248"/>
      <c r="FI17" s="248"/>
      <c r="FJ17" s="248"/>
      <c r="FK17" s="248"/>
      <c r="FL17" s="248"/>
      <c r="FM17" s="248"/>
      <c r="FN17" s="248"/>
      <c r="FO17" s="248"/>
      <c r="FP17" s="248"/>
      <c r="FQ17" s="248"/>
      <c r="FR17" s="248"/>
      <c r="FS17" s="248"/>
      <c r="FT17" s="248"/>
      <c r="FU17" s="248"/>
      <c r="FV17" s="248"/>
      <c r="FW17" s="248"/>
      <c r="FX17" s="248"/>
      <c r="FY17" s="248"/>
      <c r="FZ17" s="248"/>
      <c r="GA17" s="248"/>
      <c r="GB17" s="248"/>
      <c r="GC17" s="248"/>
      <c r="GD17" s="248"/>
      <c r="GE17" s="248"/>
      <c r="GF17" s="248"/>
      <c r="GG17" s="248"/>
      <c r="GH17" s="248"/>
      <c r="GI17" s="248"/>
      <c r="GJ17" s="248"/>
      <c r="GK17" s="248"/>
      <c r="GL17" s="248"/>
      <c r="GM17" s="248"/>
      <c r="GN17" s="248"/>
      <c r="GO17" s="248"/>
      <c r="GP17" s="248"/>
      <c r="GQ17" s="248"/>
      <c r="GR17" s="248"/>
      <c r="GS17" s="248"/>
      <c r="GT17" s="248"/>
      <c r="GU17" s="248"/>
      <c r="GV17" s="248"/>
      <c r="GW17" s="248"/>
      <c r="GX17" s="248"/>
      <c r="GY17" s="248"/>
      <c r="GZ17" s="248"/>
      <c r="HA17" s="248"/>
      <c r="HB17" s="248"/>
      <c r="HC17" s="248"/>
      <c r="HD17" s="248"/>
      <c r="HE17" s="248"/>
      <c r="HF17" s="248"/>
      <c r="HG17" s="248"/>
      <c r="HH17" s="248"/>
      <c r="HI17" s="248"/>
      <c r="HJ17" s="248"/>
      <c r="HK17" s="248"/>
      <c r="HL17" s="248"/>
      <c r="HM17" s="248"/>
      <c r="HN17" s="248"/>
      <c r="HO17" s="248"/>
      <c r="HP17" s="248"/>
      <c r="HQ17" s="248"/>
      <c r="HR17" s="248"/>
      <c r="HS17" s="248"/>
      <c r="HT17" s="248"/>
      <c r="HU17" s="248"/>
      <c r="HV17" s="248"/>
      <c r="HW17" s="248"/>
      <c r="HX17" s="248"/>
      <c r="HY17" s="248"/>
      <c r="HZ17" s="248"/>
      <c r="IA17" s="248"/>
      <c r="IB17" s="248"/>
      <c r="IC17" s="248"/>
      <c r="ID17" s="248"/>
      <c r="IE17" s="248"/>
      <c r="IF17" s="248"/>
      <c r="IG17" s="248"/>
    </row>
    <row r="18" spans="1:241" ht="86.25" customHeight="1" x14ac:dyDescent="0.25">
      <c r="A18" s="492" t="s">
        <v>76</v>
      </c>
      <c r="B18" s="493" t="s">
        <v>77</v>
      </c>
      <c r="C18" s="493" t="s">
        <v>78</v>
      </c>
      <c r="D18" s="493" t="s">
        <v>79</v>
      </c>
      <c r="E18" s="493" t="s">
        <v>28</v>
      </c>
      <c r="F18" s="507" t="s">
        <v>80</v>
      </c>
      <c r="G18" s="536" t="s">
        <v>510</v>
      </c>
      <c r="H18" s="522">
        <v>41529</v>
      </c>
      <c r="I18" s="512">
        <f t="shared" si="0"/>
        <v>1337884783.48</v>
      </c>
      <c r="J18" s="512"/>
      <c r="K18" s="512">
        <v>445573534.48000002</v>
      </c>
      <c r="L18" s="512">
        <v>892311249</v>
      </c>
      <c r="M18" s="334"/>
      <c r="N18" s="334"/>
      <c r="O18" s="512"/>
      <c r="P18" s="281"/>
      <c r="Q18" s="281"/>
      <c r="R18" s="512"/>
      <c r="S18" s="407" t="s">
        <v>81</v>
      </c>
      <c r="T18" s="455" t="s">
        <v>625</v>
      </c>
      <c r="U18" s="35">
        <v>41544</v>
      </c>
      <c r="V18" s="36">
        <v>679</v>
      </c>
      <c r="W18" s="41">
        <v>1047411658</v>
      </c>
      <c r="X18" s="448" t="s">
        <v>643</v>
      </c>
      <c r="Y18" s="448" t="s">
        <v>656</v>
      </c>
      <c r="Z18" s="407"/>
      <c r="AA18" s="320" t="s">
        <v>706</v>
      </c>
      <c r="AB18" s="248"/>
      <c r="AC18" s="248"/>
      <c r="AD18" s="248"/>
      <c r="AE18" s="248"/>
      <c r="AF18" s="248"/>
      <c r="AG18" s="248"/>
      <c r="AH18" s="248"/>
      <c r="AI18" s="248"/>
      <c r="AJ18" s="248"/>
      <c r="AK18" s="248"/>
      <c r="AL18" s="248"/>
      <c r="AM18" s="248"/>
      <c r="AN18" s="248"/>
      <c r="AO18" s="248"/>
      <c r="AP18" s="248"/>
      <c r="AQ18" s="248"/>
      <c r="AR18" s="248"/>
      <c r="AS18" s="248"/>
      <c r="AT18" s="248"/>
      <c r="AU18" s="248"/>
      <c r="AV18" s="248"/>
      <c r="AW18" s="248"/>
      <c r="AX18" s="248"/>
      <c r="AY18" s="248"/>
      <c r="AZ18" s="248"/>
      <c r="BA18" s="248"/>
      <c r="BB18" s="248"/>
      <c r="BC18" s="248"/>
      <c r="BD18" s="248"/>
      <c r="BE18" s="248"/>
      <c r="BF18" s="248"/>
      <c r="BG18" s="248"/>
      <c r="BH18" s="248"/>
      <c r="BI18" s="248"/>
      <c r="BJ18" s="248"/>
      <c r="BK18" s="248"/>
      <c r="BL18" s="248"/>
      <c r="BM18" s="248"/>
      <c r="BN18" s="248"/>
      <c r="BO18" s="248"/>
      <c r="BP18" s="248"/>
      <c r="BQ18" s="248"/>
      <c r="BR18" s="248"/>
      <c r="BS18" s="248"/>
      <c r="BT18" s="248"/>
      <c r="BU18" s="248"/>
      <c r="BV18" s="248"/>
      <c r="BW18" s="248"/>
      <c r="BX18" s="248"/>
      <c r="BY18" s="248"/>
      <c r="BZ18" s="248"/>
      <c r="CA18" s="248"/>
      <c r="CB18" s="248"/>
      <c r="CC18" s="248"/>
      <c r="CD18" s="248"/>
      <c r="CE18" s="248"/>
      <c r="CF18" s="248"/>
      <c r="CG18" s="248"/>
      <c r="CH18" s="248"/>
      <c r="CI18" s="248"/>
      <c r="CJ18" s="248"/>
      <c r="CK18" s="248"/>
      <c r="CL18" s="248"/>
      <c r="CM18" s="248"/>
      <c r="CN18" s="248"/>
      <c r="CO18" s="248"/>
      <c r="CP18" s="248"/>
      <c r="CQ18" s="248"/>
      <c r="CR18" s="248"/>
      <c r="CS18" s="248"/>
      <c r="CT18" s="248"/>
      <c r="CU18" s="248"/>
      <c r="CV18" s="248"/>
      <c r="CW18" s="248"/>
      <c r="CX18" s="248"/>
      <c r="CY18" s="248"/>
      <c r="CZ18" s="248"/>
      <c r="DA18" s="248"/>
      <c r="DB18" s="248"/>
      <c r="DC18" s="248"/>
      <c r="DD18" s="248"/>
      <c r="DE18" s="248"/>
      <c r="DF18" s="248"/>
      <c r="DG18" s="248"/>
      <c r="DH18" s="248"/>
      <c r="DI18" s="248"/>
      <c r="DJ18" s="248"/>
      <c r="DK18" s="248"/>
      <c r="DL18" s="248"/>
      <c r="DM18" s="248"/>
      <c r="DN18" s="248"/>
      <c r="DO18" s="248"/>
      <c r="DP18" s="248"/>
      <c r="DQ18" s="248"/>
      <c r="DR18" s="248"/>
      <c r="DS18" s="248"/>
      <c r="DT18" s="248"/>
      <c r="DU18" s="248"/>
      <c r="DV18" s="248"/>
      <c r="DW18" s="248"/>
      <c r="DX18" s="248"/>
      <c r="DY18" s="248"/>
      <c r="DZ18" s="248"/>
      <c r="EA18" s="248"/>
      <c r="EB18" s="248"/>
      <c r="EC18" s="248"/>
      <c r="ED18" s="248"/>
      <c r="EE18" s="248"/>
      <c r="EF18" s="248"/>
      <c r="EG18" s="248"/>
      <c r="EH18" s="248"/>
      <c r="EI18" s="248"/>
      <c r="EJ18" s="248"/>
      <c r="EK18" s="248"/>
      <c r="EL18" s="248"/>
      <c r="EM18" s="248"/>
      <c r="EN18" s="248"/>
      <c r="EO18" s="248"/>
      <c r="EP18" s="248"/>
      <c r="EQ18" s="248"/>
      <c r="ER18" s="248"/>
      <c r="ES18" s="248"/>
      <c r="ET18" s="248"/>
      <c r="EU18" s="248"/>
      <c r="EV18" s="248"/>
      <c r="EW18" s="248"/>
      <c r="EX18" s="248"/>
      <c r="EY18" s="248"/>
      <c r="EZ18" s="248"/>
      <c r="FA18" s="248"/>
      <c r="FB18" s="248"/>
      <c r="FC18" s="248"/>
      <c r="FD18" s="248"/>
      <c r="FE18" s="248"/>
      <c r="FF18" s="248"/>
      <c r="FG18" s="248"/>
      <c r="FH18" s="248"/>
      <c r="FI18" s="248"/>
      <c r="FJ18" s="248"/>
      <c r="FK18" s="248"/>
      <c r="FL18" s="248"/>
      <c r="FM18" s="248"/>
      <c r="FN18" s="248"/>
      <c r="FO18" s="248"/>
      <c r="FP18" s="248"/>
      <c r="FQ18" s="248"/>
      <c r="FR18" s="248"/>
      <c r="FS18" s="248"/>
      <c r="FT18" s="248"/>
      <c r="FU18" s="248"/>
      <c r="FV18" s="248"/>
      <c r="FW18" s="248"/>
      <c r="FX18" s="248"/>
      <c r="FY18" s="248"/>
      <c r="FZ18" s="248"/>
      <c r="GA18" s="248"/>
      <c r="GB18" s="248"/>
      <c r="GC18" s="248"/>
      <c r="GD18" s="248"/>
      <c r="GE18" s="248"/>
      <c r="GF18" s="248"/>
      <c r="GG18" s="248"/>
      <c r="GH18" s="248"/>
      <c r="GI18" s="248"/>
      <c r="GJ18" s="248"/>
      <c r="GK18" s="248"/>
      <c r="GL18" s="248"/>
      <c r="GM18" s="248"/>
      <c r="GN18" s="248"/>
      <c r="GO18" s="248"/>
      <c r="GP18" s="248"/>
      <c r="GQ18" s="248"/>
      <c r="GR18" s="248"/>
      <c r="GS18" s="248"/>
      <c r="GT18" s="248"/>
      <c r="GU18" s="248"/>
      <c r="GV18" s="248"/>
      <c r="GW18" s="248"/>
      <c r="GX18" s="248"/>
      <c r="GY18" s="248"/>
      <c r="GZ18" s="248"/>
      <c r="HA18" s="248"/>
      <c r="HB18" s="248"/>
      <c r="HC18" s="248"/>
      <c r="HD18" s="248"/>
      <c r="HE18" s="248"/>
      <c r="HF18" s="248"/>
      <c r="HG18" s="248"/>
      <c r="HH18" s="248"/>
      <c r="HI18" s="248"/>
      <c r="HJ18" s="248"/>
      <c r="HK18" s="248"/>
      <c r="HL18" s="248"/>
      <c r="HM18" s="248"/>
      <c r="HN18" s="248"/>
      <c r="HO18" s="248"/>
      <c r="HP18" s="248"/>
      <c r="HQ18" s="248"/>
      <c r="HR18" s="248"/>
      <c r="HS18" s="248"/>
      <c r="HT18" s="248"/>
      <c r="HU18" s="248"/>
      <c r="HV18" s="248"/>
      <c r="HW18" s="248"/>
      <c r="HX18" s="248"/>
      <c r="HY18" s="248"/>
      <c r="HZ18" s="248"/>
      <c r="IA18" s="248"/>
      <c r="IB18" s="248"/>
      <c r="IC18" s="248"/>
      <c r="ID18" s="248"/>
      <c r="IE18" s="248"/>
      <c r="IF18" s="248"/>
      <c r="IG18" s="248"/>
    </row>
    <row r="19" spans="1:241" ht="80.25" customHeight="1" x14ac:dyDescent="0.25">
      <c r="A19" s="492"/>
      <c r="B19" s="542"/>
      <c r="C19" s="542"/>
      <c r="D19" s="542"/>
      <c r="E19" s="542"/>
      <c r="F19" s="507"/>
      <c r="G19" s="567"/>
      <c r="H19" s="523"/>
      <c r="I19" s="513"/>
      <c r="J19" s="513"/>
      <c r="K19" s="513"/>
      <c r="L19" s="513"/>
      <c r="M19" s="335"/>
      <c r="N19" s="335"/>
      <c r="O19" s="513"/>
      <c r="P19" s="282"/>
      <c r="Q19" s="282"/>
      <c r="R19" s="513"/>
      <c r="S19" s="408"/>
      <c r="T19" s="456"/>
      <c r="U19" s="35">
        <v>41898</v>
      </c>
      <c r="V19" s="36">
        <v>500</v>
      </c>
      <c r="W19" s="48">
        <v>-155100409.19999999</v>
      </c>
      <c r="X19" s="449"/>
      <c r="Y19" s="449"/>
      <c r="Z19" s="408"/>
      <c r="AA19" s="248"/>
      <c r="AB19" s="248"/>
      <c r="AC19" s="248"/>
      <c r="AD19" s="248"/>
      <c r="AE19" s="248"/>
      <c r="AF19" s="248"/>
      <c r="AG19" s="248"/>
      <c r="AH19" s="248"/>
      <c r="AI19" s="248"/>
      <c r="AJ19" s="248"/>
      <c r="AK19" s="248"/>
      <c r="AL19" s="248"/>
      <c r="AM19" s="248"/>
      <c r="AN19" s="248"/>
      <c r="AO19" s="248"/>
      <c r="AP19" s="248"/>
      <c r="AQ19" s="248"/>
      <c r="AR19" s="248"/>
      <c r="AS19" s="248"/>
      <c r="AT19" s="248"/>
      <c r="AU19" s="248"/>
      <c r="AV19" s="248"/>
      <c r="AW19" s="248"/>
      <c r="AX19" s="248"/>
      <c r="AY19" s="248"/>
      <c r="AZ19" s="248"/>
      <c r="BA19" s="248"/>
      <c r="BB19" s="248"/>
      <c r="BC19" s="248"/>
      <c r="BD19" s="248"/>
      <c r="BE19" s="248"/>
      <c r="BF19" s="248"/>
      <c r="BG19" s="248"/>
      <c r="BH19" s="248"/>
      <c r="BI19" s="248"/>
      <c r="BJ19" s="248"/>
      <c r="BK19" s="248"/>
      <c r="BL19" s="248"/>
      <c r="BM19" s="248"/>
      <c r="BN19" s="248"/>
      <c r="BO19" s="248"/>
      <c r="BP19" s="248"/>
      <c r="BQ19" s="248"/>
      <c r="BR19" s="248"/>
      <c r="BS19" s="248"/>
      <c r="BT19" s="248"/>
      <c r="BU19" s="248"/>
      <c r="BV19" s="248"/>
      <c r="BW19" s="248"/>
      <c r="BX19" s="248"/>
      <c r="BY19" s="248"/>
      <c r="BZ19" s="248"/>
      <c r="CA19" s="248"/>
      <c r="CB19" s="248"/>
      <c r="CC19" s="248"/>
      <c r="CD19" s="248"/>
      <c r="CE19" s="248"/>
      <c r="CF19" s="248"/>
      <c r="CG19" s="248"/>
      <c r="CH19" s="248"/>
      <c r="CI19" s="248"/>
      <c r="CJ19" s="248"/>
      <c r="CK19" s="248"/>
      <c r="CL19" s="248"/>
      <c r="CM19" s="248"/>
      <c r="CN19" s="248"/>
      <c r="CO19" s="248"/>
      <c r="CP19" s="248"/>
      <c r="CQ19" s="248"/>
      <c r="CR19" s="248"/>
      <c r="CS19" s="248"/>
      <c r="CT19" s="248"/>
      <c r="CU19" s="248"/>
      <c r="CV19" s="248"/>
      <c r="CW19" s="248"/>
      <c r="CX19" s="248"/>
      <c r="CY19" s="248"/>
      <c r="CZ19" s="248"/>
      <c r="DA19" s="248"/>
      <c r="DB19" s="248"/>
      <c r="DC19" s="248"/>
      <c r="DD19" s="248"/>
      <c r="DE19" s="248"/>
      <c r="DF19" s="248"/>
      <c r="DG19" s="248"/>
      <c r="DH19" s="248"/>
      <c r="DI19" s="248"/>
      <c r="DJ19" s="248"/>
      <c r="DK19" s="248"/>
      <c r="DL19" s="248"/>
      <c r="DM19" s="248"/>
      <c r="DN19" s="248"/>
      <c r="DO19" s="248"/>
      <c r="DP19" s="248"/>
      <c r="DQ19" s="248"/>
      <c r="DR19" s="248"/>
      <c r="DS19" s="248"/>
      <c r="DT19" s="248"/>
      <c r="DU19" s="248"/>
      <c r="DV19" s="248"/>
      <c r="DW19" s="248"/>
      <c r="DX19" s="248"/>
      <c r="DY19" s="248"/>
      <c r="DZ19" s="248"/>
      <c r="EA19" s="248"/>
      <c r="EB19" s="248"/>
      <c r="EC19" s="248"/>
      <c r="ED19" s="248"/>
      <c r="EE19" s="248"/>
      <c r="EF19" s="248"/>
      <c r="EG19" s="248"/>
      <c r="EH19" s="248"/>
      <c r="EI19" s="248"/>
      <c r="EJ19" s="248"/>
      <c r="EK19" s="248"/>
      <c r="EL19" s="248"/>
      <c r="EM19" s="248"/>
      <c r="EN19" s="248"/>
      <c r="EO19" s="248"/>
      <c r="EP19" s="248"/>
      <c r="EQ19" s="248"/>
      <c r="ER19" s="248"/>
      <c r="ES19" s="248"/>
      <c r="ET19" s="248"/>
      <c r="EU19" s="248"/>
      <c r="EV19" s="248"/>
      <c r="EW19" s="248"/>
      <c r="EX19" s="248"/>
      <c r="EY19" s="248"/>
      <c r="EZ19" s="248"/>
      <c r="FA19" s="248"/>
      <c r="FB19" s="248"/>
      <c r="FC19" s="248"/>
      <c r="FD19" s="248"/>
      <c r="FE19" s="248"/>
      <c r="FF19" s="248"/>
      <c r="FG19" s="248"/>
      <c r="FH19" s="248"/>
      <c r="FI19" s="248"/>
      <c r="FJ19" s="248"/>
      <c r="FK19" s="248"/>
      <c r="FL19" s="248"/>
      <c r="FM19" s="248"/>
      <c r="FN19" s="248"/>
      <c r="FO19" s="248"/>
      <c r="FP19" s="248"/>
      <c r="FQ19" s="248"/>
      <c r="FR19" s="248"/>
      <c r="FS19" s="248"/>
      <c r="FT19" s="248"/>
      <c r="FU19" s="248"/>
      <c r="FV19" s="248"/>
      <c r="FW19" s="248"/>
      <c r="FX19" s="248"/>
      <c r="FY19" s="248"/>
      <c r="FZ19" s="248"/>
      <c r="GA19" s="248"/>
      <c r="GB19" s="248"/>
      <c r="GC19" s="248"/>
      <c r="GD19" s="248"/>
      <c r="GE19" s="248"/>
      <c r="GF19" s="248"/>
      <c r="GG19" s="248"/>
      <c r="GH19" s="248"/>
      <c r="GI19" s="248"/>
      <c r="GJ19" s="248"/>
      <c r="GK19" s="248"/>
      <c r="GL19" s="248"/>
      <c r="GM19" s="248"/>
      <c r="GN19" s="248"/>
      <c r="GO19" s="248"/>
      <c r="GP19" s="248"/>
      <c r="GQ19" s="248"/>
      <c r="GR19" s="248"/>
      <c r="GS19" s="248"/>
      <c r="GT19" s="248"/>
      <c r="GU19" s="248"/>
      <c r="GV19" s="248"/>
      <c r="GW19" s="248"/>
      <c r="GX19" s="248"/>
      <c r="GY19" s="248"/>
      <c r="GZ19" s="248"/>
      <c r="HA19" s="248"/>
      <c r="HB19" s="248"/>
      <c r="HC19" s="248"/>
      <c r="HD19" s="248"/>
      <c r="HE19" s="248"/>
      <c r="HF19" s="248"/>
      <c r="HG19" s="248"/>
      <c r="HH19" s="248"/>
      <c r="HI19" s="248"/>
      <c r="HJ19" s="248"/>
      <c r="HK19" s="248"/>
      <c r="HL19" s="248"/>
      <c r="HM19" s="248"/>
      <c r="HN19" s="248"/>
      <c r="HO19" s="248"/>
      <c r="HP19" s="248"/>
      <c r="HQ19" s="248"/>
      <c r="HR19" s="248"/>
      <c r="HS19" s="248"/>
      <c r="HT19" s="248"/>
      <c r="HU19" s="248"/>
      <c r="HV19" s="248"/>
      <c r="HW19" s="248"/>
      <c r="HX19" s="248"/>
      <c r="HY19" s="248"/>
      <c r="HZ19" s="248"/>
      <c r="IA19" s="248"/>
      <c r="IB19" s="248"/>
      <c r="IC19" s="248"/>
      <c r="ID19" s="248"/>
      <c r="IE19" s="248"/>
      <c r="IF19" s="248"/>
      <c r="IG19" s="248"/>
    </row>
    <row r="20" spans="1:241" ht="82.5" customHeight="1" x14ac:dyDescent="0.25">
      <c r="A20" s="492"/>
      <c r="B20" s="494"/>
      <c r="C20" s="494"/>
      <c r="D20" s="494"/>
      <c r="E20" s="494"/>
      <c r="F20" s="507"/>
      <c r="G20" s="537"/>
      <c r="H20" s="524"/>
      <c r="I20" s="514"/>
      <c r="J20" s="514"/>
      <c r="K20" s="514"/>
      <c r="L20" s="514"/>
      <c r="M20" s="336"/>
      <c r="N20" s="336"/>
      <c r="O20" s="514"/>
      <c r="P20" s="283"/>
      <c r="Q20" s="283"/>
      <c r="R20" s="514"/>
      <c r="S20" s="409"/>
      <c r="T20" s="457"/>
      <c r="U20" s="35">
        <v>42090</v>
      </c>
      <c r="V20" s="20">
        <v>188</v>
      </c>
      <c r="W20" s="21">
        <v>445573534.48000002</v>
      </c>
      <c r="X20" s="450"/>
      <c r="Y20" s="450"/>
      <c r="Z20" s="409"/>
      <c r="AA20" s="248"/>
      <c r="AB20" s="248"/>
      <c r="AC20" s="248"/>
      <c r="AD20" s="248"/>
      <c r="AE20" s="248"/>
      <c r="AF20" s="248"/>
      <c r="AG20" s="248"/>
      <c r="AH20" s="248"/>
      <c r="AI20" s="248"/>
      <c r="AJ20" s="248"/>
      <c r="AK20" s="248"/>
      <c r="AL20" s="248"/>
      <c r="AM20" s="248"/>
      <c r="AN20" s="248"/>
      <c r="AO20" s="248"/>
      <c r="AP20" s="248"/>
      <c r="AQ20" s="248"/>
      <c r="AR20" s="248"/>
      <c r="AS20" s="248"/>
      <c r="AT20" s="248"/>
      <c r="AU20" s="248"/>
      <c r="AV20" s="248"/>
      <c r="AW20" s="248"/>
      <c r="AX20" s="248"/>
      <c r="AY20" s="248"/>
      <c r="AZ20" s="248"/>
      <c r="BA20" s="248"/>
      <c r="BB20" s="248"/>
      <c r="BC20" s="248"/>
      <c r="BD20" s="248"/>
      <c r="BE20" s="248"/>
      <c r="BF20" s="248"/>
      <c r="BG20" s="248"/>
      <c r="BH20" s="248"/>
      <c r="BI20" s="248"/>
      <c r="BJ20" s="248"/>
      <c r="BK20" s="248"/>
      <c r="BL20" s="248"/>
      <c r="BM20" s="248"/>
      <c r="BN20" s="248"/>
      <c r="BO20" s="248"/>
      <c r="BP20" s="248"/>
      <c r="BQ20" s="248"/>
      <c r="BR20" s="248"/>
      <c r="BS20" s="248"/>
      <c r="BT20" s="248"/>
      <c r="BU20" s="248"/>
      <c r="BV20" s="248"/>
      <c r="BW20" s="248"/>
      <c r="BX20" s="248"/>
      <c r="BY20" s="248"/>
      <c r="BZ20" s="248"/>
      <c r="CA20" s="248"/>
      <c r="CB20" s="248"/>
      <c r="CC20" s="248"/>
      <c r="CD20" s="248"/>
      <c r="CE20" s="248"/>
      <c r="CF20" s="248"/>
      <c r="CG20" s="248"/>
      <c r="CH20" s="248"/>
      <c r="CI20" s="248"/>
      <c r="CJ20" s="248"/>
      <c r="CK20" s="248"/>
      <c r="CL20" s="248"/>
      <c r="CM20" s="248"/>
      <c r="CN20" s="248"/>
      <c r="CO20" s="248"/>
      <c r="CP20" s="248"/>
      <c r="CQ20" s="248"/>
      <c r="CR20" s="248"/>
      <c r="CS20" s="248"/>
      <c r="CT20" s="248"/>
      <c r="CU20" s="248"/>
      <c r="CV20" s="248"/>
      <c r="CW20" s="248"/>
      <c r="CX20" s="248"/>
      <c r="CY20" s="248"/>
      <c r="CZ20" s="248"/>
      <c r="DA20" s="248"/>
      <c r="DB20" s="248"/>
      <c r="DC20" s="248"/>
      <c r="DD20" s="248"/>
      <c r="DE20" s="248"/>
      <c r="DF20" s="248"/>
      <c r="DG20" s="248"/>
      <c r="DH20" s="248"/>
      <c r="DI20" s="248"/>
      <c r="DJ20" s="248"/>
      <c r="DK20" s="248"/>
      <c r="DL20" s="248"/>
      <c r="DM20" s="248"/>
      <c r="DN20" s="248"/>
      <c r="DO20" s="248"/>
      <c r="DP20" s="248"/>
      <c r="DQ20" s="248"/>
      <c r="DR20" s="248"/>
      <c r="DS20" s="248"/>
      <c r="DT20" s="248"/>
      <c r="DU20" s="248"/>
      <c r="DV20" s="248"/>
      <c r="DW20" s="248"/>
      <c r="DX20" s="248"/>
      <c r="DY20" s="248"/>
      <c r="DZ20" s="248"/>
      <c r="EA20" s="248"/>
      <c r="EB20" s="248"/>
      <c r="EC20" s="248"/>
      <c r="ED20" s="248"/>
      <c r="EE20" s="248"/>
      <c r="EF20" s="248"/>
      <c r="EG20" s="248"/>
      <c r="EH20" s="248"/>
      <c r="EI20" s="248"/>
      <c r="EJ20" s="248"/>
      <c r="EK20" s="248"/>
      <c r="EL20" s="248"/>
      <c r="EM20" s="248"/>
      <c r="EN20" s="248"/>
      <c r="EO20" s="248"/>
      <c r="EP20" s="248"/>
      <c r="EQ20" s="248"/>
      <c r="ER20" s="248"/>
      <c r="ES20" s="248"/>
      <c r="ET20" s="248"/>
      <c r="EU20" s="248"/>
      <c r="EV20" s="248"/>
      <c r="EW20" s="248"/>
      <c r="EX20" s="248"/>
      <c r="EY20" s="248"/>
      <c r="EZ20" s="248"/>
      <c r="FA20" s="248"/>
      <c r="FB20" s="248"/>
      <c r="FC20" s="248"/>
      <c r="FD20" s="248"/>
      <c r="FE20" s="248"/>
      <c r="FF20" s="248"/>
      <c r="FG20" s="248"/>
      <c r="FH20" s="248"/>
      <c r="FI20" s="248"/>
      <c r="FJ20" s="248"/>
      <c r="FK20" s="248"/>
      <c r="FL20" s="248"/>
      <c r="FM20" s="248"/>
      <c r="FN20" s="248"/>
      <c r="FO20" s="248"/>
      <c r="FP20" s="248"/>
      <c r="FQ20" s="248"/>
      <c r="FR20" s="248"/>
      <c r="FS20" s="248"/>
      <c r="FT20" s="248"/>
      <c r="FU20" s="248"/>
      <c r="FV20" s="248"/>
      <c r="FW20" s="248"/>
      <c r="FX20" s="248"/>
      <c r="FY20" s="248"/>
      <c r="FZ20" s="248"/>
      <c r="GA20" s="248"/>
      <c r="GB20" s="248"/>
      <c r="GC20" s="248"/>
      <c r="GD20" s="248"/>
      <c r="GE20" s="248"/>
      <c r="GF20" s="248"/>
      <c r="GG20" s="248"/>
      <c r="GH20" s="248"/>
      <c r="GI20" s="248"/>
      <c r="GJ20" s="248"/>
      <c r="GK20" s="248"/>
      <c r="GL20" s="248"/>
      <c r="GM20" s="248"/>
      <c r="GN20" s="248"/>
      <c r="GO20" s="248"/>
      <c r="GP20" s="248"/>
      <c r="GQ20" s="248"/>
      <c r="GR20" s="248"/>
      <c r="GS20" s="248"/>
      <c r="GT20" s="248"/>
      <c r="GU20" s="248"/>
      <c r="GV20" s="248"/>
      <c r="GW20" s="248"/>
      <c r="GX20" s="248"/>
      <c r="GY20" s="248"/>
      <c r="GZ20" s="248"/>
      <c r="HA20" s="248"/>
      <c r="HB20" s="248"/>
      <c r="HC20" s="248"/>
      <c r="HD20" s="248"/>
      <c r="HE20" s="248"/>
      <c r="HF20" s="248"/>
      <c r="HG20" s="248"/>
      <c r="HH20" s="248"/>
      <c r="HI20" s="248"/>
      <c r="HJ20" s="248"/>
      <c r="HK20" s="248"/>
      <c r="HL20" s="248"/>
      <c r="HM20" s="248"/>
      <c r="HN20" s="248"/>
      <c r="HO20" s="248"/>
      <c r="HP20" s="248"/>
      <c r="HQ20" s="248"/>
      <c r="HR20" s="248"/>
      <c r="HS20" s="248"/>
      <c r="HT20" s="248"/>
      <c r="HU20" s="248"/>
      <c r="HV20" s="248"/>
      <c r="HW20" s="248"/>
      <c r="HX20" s="248"/>
      <c r="HY20" s="248"/>
      <c r="HZ20" s="248"/>
      <c r="IA20" s="248"/>
      <c r="IB20" s="248"/>
      <c r="IC20" s="248"/>
      <c r="ID20" s="248"/>
      <c r="IE20" s="248"/>
      <c r="IF20" s="248"/>
      <c r="IG20" s="248"/>
    </row>
    <row r="21" spans="1:241" ht="252.75" customHeight="1" x14ac:dyDescent="0.25">
      <c r="A21" s="221" t="s">
        <v>82</v>
      </c>
      <c r="B21" s="16" t="s">
        <v>83</v>
      </c>
      <c r="C21" s="16" t="s">
        <v>84</v>
      </c>
      <c r="D21" s="16" t="s">
        <v>620</v>
      </c>
      <c r="E21" s="16" t="s">
        <v>28</v>
      </c>
      <c r="F21" s="342" t="s">
        <v>85</v>
      </c>
      <c r="G21" s="30" t="s">
        <v>510</v>
      </c>
      <c r="H21" s="31">
        <v>41529</v>
      </c>
      <c r="I21" s="21">
        <f t="shared" si="0"/>
        <v>2883309929</v>
      </c>
      <c r="J21" s="21"/>
      <c r="K21" s="21">
        <v>2883309929</v>
      </c>
      <c r="L21" s="21"/>
      <c r="M21" s="21"/>
      <c r="N21" s="21"/>
      <c r="O21" s="21"/>
      <c r="P21" s="21"/>
      <c r="Q21" s="21"/>
      <c r="R21" s="21"/>
      <c r="S21" s="221" t="s">
        <v>28</v>
      </c>
      <c r="T21" s="40" t="s">
        <v>625</v>
      </c>
      <c r="U21" s="35">
        <v>41541</v>
      </c>
      <c r="V21" s="36">
        <v>679</v>
      </c>
      <c r="W21" s="34">
        <v>2883309929</v>
      </c>
      <c r="X21" s="46" t="s">
        <v>643</v>
      </c>
      <c r="Y21" s="46" t="s">
        <v>657</v>
      </c>
      <c r="Z21" s="221"/>
      <c r="AA21" s="320" t="s">
        <v>706</v>
      </c>
      <c r="AB21" s="248"/>
      <c r="AC21" s="248"/>
      <c r="AD21" s="248"/>
      <c r="AE21" s="248"/>
      <c r="AF21" s="248"/>
      <c r="AG21" s="248"/>
      <c r="AH21" s="248"/>
      <c r="AI21" s="248"/>
      <c r="AJ21" s="248"/>
      <c r="AK21" s="248"/>
      <c r="AL21" s="248"/>
      <c r="AM21" s="248"/>
      <c r="AN21" s="248"/>
      <c r="AO21" s="248"/>
      <c r="AP21" s="248"/>
      <c r="AQ21" s="248"/>
      <c r="AR21" s="248"/>
      <c r="AS21" s="248"/>
      <c r="AT21" s="248"/>
      <c r="AU21" s="248"/>
      <c r="AV21" s="248"/>
      <c r="AW21" s="248"/>
      <c r="AX21" s="248"/>
      <c r="AY21" s="248"/>
      <c r="AZ21" s="248"/>
      <c r="BA21" s="248"/>
      <c r="BB21" s="248"/>
      <c r="BC21" s="248"/>
      <c r="BD21" s="248"/>
      <c r="BE21" s="248"/>
      <c r="BF21" s="248"/>
      <c r="BG21" s="248"/>
      <c r="BH21" s="248"/>
      <c r="BI21" s="248"/>
      <c r="BJ21" s="248"/>
      <c r="BK21" s="248"/>
      <c r="BL21" s="248"/>
      <c r="BM21" s="248"/>
      <c r="BN21" s="248"/>
      <c r="BO21" s="248"/>
      <c r="BP21" s="248"/>
      <c r="BQ21" s="248"/>
      <c r="BR21" s="248"/>
      <c r="BS21" s="248"/>
      <c r="BT21" s="248"/>
      <c r="BU21" s="248"/>
      <c r="BV21" s="248"/>
      <c r="BW21" s="248"/>
      <c r="BX21" s="248"/>
      <c r="BY21" s="248"/>
      <c r="BZ21" s="248"/>
      <c r="CA21" s="248"/>
      <c r="CB21" s="248"/>
      <c r="CC21" s="248"/>
      <c r="CD21" s="248"/>
      <c r="CE21" s="248"/>
      <c r="CF21" s="248"/>
      <c r="CG21" s="248"/>
      <c r="CH21" s="248"/>
      <c r="CI21" s="248"/>
      <c r="CJ21" s="248"/>
      <c r="CK21" s="248"/>
      <c r="CL21" s="248"/>
      <c r="CM21" s="248"/>
      <c r="CN21" s="248"/>
      <c r="CO21" s="248"/>
      <c r="CP21" s="248"/>
      <c r="CQ21" s="248"/>
      <c r="CR21" s="248"/>
      <c r="CS21" s="248"/>
      <c r="CT21" s="248"/>
      <c r="CU21" s="248"/>
      <c r="CV21" s="248"/>
      <c r="CW21" s="248"/>
      <c r="CX21" s="248"/>
      <c r="CY21" s="248"/>
      <c r="CZ21" s="248"/>
      <c r="DA21" s="248"/>
      <c r="DB21" s="248"/>
      <c r="DC21" s="248"/>
      <c r="DD21" s="248"/>
      <c r="DE21" s="248"/>
      <c r="DF21" s="248"/>
      <c r="DG21" s="248"/>
      <c r="DH21" s="248"/>
      <c r="DI21" s="248"/>
      <c r="DJ21" s="248"/>
      <c r="DK21" s="248"/>
      <c r="DL21" s="248"/>
      <c r="DM21" s="248"/>
      <c r="DN21" s="248"/>
      <c r="DO21" s="248"/>
      <c r="DP21" s="248"/>
      <c r="DQ21" s="248"/>
      <c r="DR21" s="248"/>
      <c r="DS21" s="248"/>
      <c r="DT21" s="248"/>
      <c r="DU21" s="248"/>
      <c r="DV21" s="248"/>
      <c r="DW21" s="248"/>
      <c r="DX21" s="248"/>
      <c r="DY21" s="248"/>
      <c r="DZ21" s="248"/>
      <c r="EA21" s="248"/>
      <c r="EB21" s="248"/>
      <c r="EC21" s="248"/>
      <c r="ED21" s="248"/>
      <c r="EE21" s="248"/>
      <c r="EF21" s="248"/>
      <c r="EG21" s="248"/>
      <c r="EH21" s="248"/>
      <c r="EI21" s="248"/>
      <c r="EJ21" s="248"/>
      <c r="EK21" s="248"/>
      <c r="EL21" s="248"/>
      <c r="EM21" s="248"/>
      <c r="EN21" s="248"/>
      <c r="EO21" s="248"/>
      <c r="EP21" s="248"/>
      <c r="EQ21" s="248"/>
      <c r="ER21" s="248"/>
      <c r="ES21" s="248"/>
      <c r="ET21" s="248"/>
      <c r="EU21" s="248"/>
      <c r="EV21" s="248"/>
      <c r="EW21" s="248"/>
      <c r="EX21" s="248"/>
      <c r="EY21" s="248"/>
      <c r="EZ21" s="248"/>
      <c r="FA21" s="248"/>
      <c r="FB21" s="248"/>
      <c r="FC21" s="248"/>
      <c r="FD21" s="248"/>
      <c r="FE21" s="248"/>
      <c r="FF21" s="248"/>
      <c r="FG21" s="248"/>
      <c r="FH21" s="248"/>
      <c r="FI21" s="248"/>
      <c r="FJ21" s="248"/>
      <c r="FK21" s="248"/>
      <c r="FL21" s="248"/>
      <c r="FM21" s="248"/>
      <c r="FN21" s="248"/>
      <c r="FO21" s="248"/>
      <c r="FP21" s="248"/>
      <c r="FQ21" s="248"/>
      <c r="FR21" s="248"/>
      <c r="FS21" s="248"/>
      <c r="FT21" s="248"/>
      <c r="FU21" s="248"/>
      <c r="FV21" s="248"/>
      <c r="FW21" s="248"/>
      <c r="FX21" s="248"/>
      <c r="FY21" s="248"/>
      <c r="FZ21" s="248"/>
      <c r="GA21" s="248"/>
      <c r="GB21" s="248"/>
      <c r="GC21" s="248"/>
      <c r="GD21" s="248"/>
      <c r="GE21" s="248"/>
      <c r="GF21" s="248"/>
      <c r="GG21" s="248"/>
      <c r="GH21" s="248"/>
      <c r="GI21" s="248"/>
      <c r="GJ21" s="248"/>
      <c r="GK21" s="248"/>
      <c r="GL21" s="248"/>
      <c r="GM21" s="248"/>
      <c r="GN21" s="248"/>
      <c r="GO21" s="248"/>
      <c r="GP21" s="248"/>
      <c r="GQ21" s="248"/>
      <c r="GR21" s="248"/>
      <c r="GS21" s="248"/>
      <c r="GT21" s="248"/>
      <c r="GU21" s="248"/>
      <c r="GV21" s="248"/>
      <c r="GW21" s="248"/>
      <c r="GX21" s="248"/>
      <c r="GY21" s="248"/>
      <c r="GZ21" s="248"/>
      <c r="HA21" s="248"/>
      <c r="HB21" s="248"/>
      <c r="HC21" s="248"/>
      <c r="HD21" s="248"/>
      <c r="HE21" s="248"/>
      <c r="HF21" s="248"/>
      <c r="HG21" s="248"/>
      <c r="HH21" s="248"/>
      <c r="HI21" s="248"/>
      <c r="HJ21" s="248"/>
      <c r="HK21" s="248"/>
      <c r="HL21" s="248"/>
      <c r="HM21" s="248"/>
      <c r="HN21" s="248"/>
      <c r="HO21" s="248"/>
      <c r="HP21" s="248"/>
      <c r="HQ21" s="248"/>
      <c r="HR21" s="248"/>
      <c r="HS21" s="248"/>
      <c r="HT21" s="248"/>
      <c r="HU21" s="248"/>
      <c r="HV21" s="248"/>
      <c r="HW21" s="248"/>
      <c r="HX21" s="248"/>
      <c r="HY21" s="248"/>
      <c r="HZ21" s="248"/>
      <c r="IA21" s="248"/>
      <c r="IB21" s="248"/>
      <c r="IC21" s="248"/>
      <c r="ID21" s="248"/>
      <c r="IE21" s="248"/>
      <c r="IF21" s="248"/>
      <c r="IG21" s="248"/>
    </row>
    <row r="22" spans="1:241" ht="235.5" customHeight="1" x14ac:dyDescent="0.35">
      <c r="A22" s="235" t="s">
        <v>87</v>
      </c>
      <c r="B22" s="64" t="s">
        <v>88</v>
      </c>
      <c r="C22" s="64" t="s">
        <v>84</v>
      </c>
      <c r="D22" s="64" t="s">
        <v>27</v>
      </c>
      <c r="E22" s="64" t="s">
        <v>28</v>
      </c>
      <c r="F22" s="343" t="s">
        <v>89</v>
      </c>
      <c r="G22" s="65" t="s">
        <v>510</v>
      </c>
      <c r="H22" s="66">
        <v>41529</v>
      </c>
      <c r="I22" s="72">
        <f t="shared" si="0"/>
        <v>4000000000</v>
      </c>
      <c r="J22" s="72"/>
      <c r="K22" s="72">
        <v>4000000000</v>
      </c>
      <c r="L22" s="67"/>
      <c r="M22" s="67"/>
      <c r="N22" s="67"/>
      <c r="O22" s="67"/>
      <c r="P22" s="67"/>
      <c r="Q22" s="67"/>
      <c r="R22" s="67"/>
      <c r="S22" s="235" t="s">
        <v>28</v>
      </c>
      <c r="T22" s="68" t="s">
        <v>90</v>
      </c>
      <c r="U22" s="69">
        <v>41551</v>
      </c>
      <c r="V22" s="70">
        <v>89</v>
      </c>
      <c r="W22" s="67">
        <f>K22</f>
        <v>4000000000</v>
      </c>
      <c r="X22" s="77" t="s">
        <v>643</v>
      </c>
      <c r="Y22" s="77" t="s">
        <v>658</v>
      </c>
      <c r="Z22" s="235"/>
      <c r="AA22" s="320" t="s">
        <v>706</v>
      </c>
    </row>
    <row r="23" spans="1:241" ht="149.25" customHeight="1" x14ac:dyDescent="0.35">
      <c r="A23" s="492" t="s">
        <v>91</v>
      </c>
      <c r="B23" s="493" t="s">
        <v>92</v>
      </c>
      <c r="C23" s="493" t="s">
        <v>84</v>
      </c>
      <c r="D23" s="493" t="s">
        <v>93</v>
      </c>
      <c r="E23" s="493" t="s">
        <v>28</v>
      </c>
      <c r="F23" s="507" t="s">
        <v>94</v>
      </c>
      <c r="G23" s="536" t="s">
        <v>510</v>
      </c>
      <c r="H23" s="522">
        <v>41529</v>
      </c>
      <c r="I23" s="490">
        <f t="shared" si="0"/>
        <v>9005500000</v>
      </c>
      <c r="J23" s="490"/>
      <c r="K23" s="490">
        <v>9000000000</v>
      </c>
      <c r="L23" s="512"/>
      <c r="M23" s="334"/>
      <c r="N23" s="334"/>
      <c r="O23" s="512"/>
      <c r="P23" s="281"/>
      <c r="Q23" s="281"/>
      <c r="R23" s="512">
        <v>5500000</v>
      </c>
      <c r="S23" s="407" t="s">
        <v>28</v>
      </c>
      <c r="T23" s="455" t="s">
        <v>626</v>
      </c>
      <c r="U23" s="43">
        <v>41541</v>
      </c>
      <c r="V23" s="47">
        <v>679</v>
      </c>
      <c r="W23" s="34">
        <v>6000000000</v>
      </c>
      <c r="X23" s="404" t="s">
        <v>643</v>
      </c>
      <c r="Y23" s="404" t="s">
        <v>659</v>
      </c>
      <c r="Z23" s="407"/>
      <c r="AA23" s="320" t="s">
        <v>707</v>
      </c>
    </row>
    <row r="24" spans="1:241" ht="111" customHeight="1" x14ac:dyDescent="0.35">
      <c r="A24" s="492"/>
      <c r="B24" s="494"/>
      <c r="C24" s="494"/>
      <c r="D24" s="494"/>
      <c r="E24" s="494"/>
      <c r="F24" s="507"/>
      <c r="G24" s="537"/>
      <c r="H24" s="524"/>
      <c r="I24" s="491"/>
      <c r="J24" s="491"/>
      <c r="K24" s="491"/>
      <c r="L24" s="514"/>
      <c r="M24" s="336"/>
      <c r="N24" s="336"/>
      <c r="O24" s="514"/>
      <c r="P24" s="283"/>
      <c r="Q24" s="283"/>
      <c r="R24" s="514"/>
      <c r="S24" s="409"/>
      <c r="T24" s="457"/>
      <c r="U24" s="35">
        <v>42090</v>
      </c>
      <c r="V24" s="20">
        <v>188</v>
      </c>
      <c r="W24" s="34">
        <v>3000000000</v>
      </c>
      <c r="X24" s="406"/>
      <c r="Y24" s="406"/>
      <c r="Z24" s="409"/>
    </row>
    <row r="25" spans="1:241" ht="60" customHeight="1" x14ac:dyDescent="0.35">
      <c r="A25" s="492" t="s">
        <v>95</v>
      </c>
      <c r="B25" s="493" t="s">
        <v>96</v>
      </c>
      <c r="C25" s="493" t="s">
        <v>84</v>
      </c>
      <c r="D25" s="493" t="s">
        <v>620</v>
      </c>
      <c r="E25" s="493" t="s">
        <v>28</v>
      </c>
      <c r="F25" s="507" t="s">
        <v>97</v>
      </c>
      <c r="G25" s="519" t="s">
        <v>511</v>
      </c>
      <c r="H25" s="522">
        <v>41578</v>
      </c>
      <c r="I25" s="525">
        <f>SUM(J25:R29)</f>
        <v>5080384138.04</v>
      </c>
      <c r="J25" s="525"/>
      <c r="K25" s="525">
        <v>3939754717</v>
      </c>
      <c r="L25" s="512">
        <v>790629421.03999996</v>
      </c>
      <c r="M25" s="334"/>
      <c r="N25" s="334"/>
      <c r="O25" s="512"/>
      <c r="P25" s="281"/>
      <c r="Q25" s="281"/>
      <c r="R25" s="512">
        <v>350000000</v>
      </c>
      <c r="S25" s="407" t="s">
        <v>98</v>
      </c>
      <c r="T25" s="455" t="s">
        <v>627</v>
      </c>
      <c r="U25" s="35">
        <v>41578</v>
      </c>
      <c r="V25" s="20">
        <v>752</v>
      </c>
      <c r="W25" s="18">
        <v>3939754717</v>
      </c>
      <c r="X25" s="404" t="s">
        <v>643</v>
      </c>
      <c r="Y25" s="404" t="s">
        <v>660</v>
      </c>
      <c r="Z25" s="407"/>
      <c r="AA25" s="320" t="s">
        <v>707</v>
      </c>
    </row>
    <row r="26" spans="1:241" ht="60" customHeight="1" x14ac:dyDescent="0.35">
      <c r="A26" s="492"/>
      <c r="B26" s="542"/>
      <c r="C26" s="542"/>
      <c r="D26" s="542"/>
      <c r="E26" s="542"/>
      <c r="F26" s="507"/>
      <c r="G26" s="520"/>
      <c r="H26" s="523"/>
      <c r="I26" s="526"/>
      <c r="J26" s="526"/>
      <c r="K26" s="526"/>
      <c r="L26" s="513"/>
      <c r="M26" s="335"/>
      <c r="N26" s="335"/>
      <c r="O26" s="513"/>
      <c r="P26" s="282"/>
      <c r="Q26" s="282"/>
      <c r="R26" s="513"/>
      <c r="S26" s="408"/>
      <c r="T26" s="456"/>
      <c r="U26" s="35">
        <v>42199</v>
      </c>
      <c r="V26" s="20">
        <v>566</v>
      </c>
      <c r="W26" s="18">
        <v>-3918954717</v>
      </c>
      <c r="X26" s="405"/>
      <c r="Y26" s="405"/>
      <c r="Z26" s="408"/>
    </row>
    <row r="27" spans="1:241" ht="60" customHeight="1" x14ac:dyDescent="0.35">
      <c r="A27" s="492"/>
      <c r="B27" s="542"/>
      <c r="C27" s="542"/>
      <c r="D27" s="542"/>
      <c r="E27" s="542"/>
      <c r="F27" s="507"/>
      <c r="G27" s="520"/>
      <c r="H27" s="523"/>
      <c r="I27" s="526"/>
      <c r="J27" s="526"/>
      <c r="K27" s="526"/>
      <c r="L27" s="513"/>
      <c r="M27" s="335"/>
      <c r="N27" s="335"/>
      <c r="O27" s="513"/>
      <c r="P27" s="282"/>
      <c r="Q27" s="282"/>
      <c r="R27" s="513"/>
      <c r="S27" s="408"/>
      <c r="T27" s="457"/>
      <c r="U27" s="35">
        <v>43078</v>
      </c>
      <c r="V27" s="20">
        <v>817</v>
      </c>
      <c r="W27" s="18">
        <v>1924376</v>
      </c>
      <c r="X27" s="405"/>
      <c r="Y27" s="405"/>
      <c r="Z27" s="408"/>
    </row>
    <row r="28" spans="1:241" ht="60" customHeight="1" x14ac:dyDescent="0.35">
      <c r="A28" s="492"/>
      <c r="B28" s="542"/>
      <c r="C28" s="542"/>
      <c r="D28" s="542"/>
      <c r="E28" s="542"/>
      <c r="F28" s="507"/>
      <c r="G28" s="520"/>
      <c r="H28" s="523"/>
      <c r="I28" s="526"/>
      <c r="J28" s="526"/>
      <c r="K28" s="526"/>
      <c r="L28" s="513"/>
      <c r="M28" s="335"/>
      <c r="N28" s="335"/>
      <c r="O28" s="513"/>
      <c r="P28" s="282"/>
      <c r="Q28" s="282"/>
      <c r="R28" s="513"/>
      <c r="S28" s="408"/>
      <c r="T28" s="456" t="s">
        <v>386</v>
      </c>
      <c r="U28" s="35">
        <v>42242</v>
      </c>
      <c r="V28" s="20">
        <v>736</v>
      </c>
      <c r="W28" s="18">
        <v>4730384138</v>
      </c>
      <c r="X28" s="405"/>
      <c r="Y28" s="405"/>
      <c r="Z28" s="408"/>
    </row>
    <row r="29" spans="1:241" ht="60" customHeight="1" x14ac:dyDescent="0.35">
      <c r="A29" s="492"/>
      <c r="B29" s="494"/>
      <c r="C29" s="494"/>
      <c r="D29" s="494"/>
      <c r="E29" s="494"/>
      <c r="F29" s="507"/>
      <c r="G29" s="521"/>
      <c r="H29" s="524"/>
      <c r="I29" s="527"/>
      <c r="J29" s="527"/>
      <c r="K29" s="527"/>
      <c r="L29" s="514"/>
      <c r="M29" s="336"/>
      <c r="N29" s="336"/>
      <c r="O29" s="514"/>
      <c r="P29" s="283"/>
      <c r="Q29" s="283"/>
      <c r="R29" s="514"/>
      <c r="S29" s="409"/>
      <c r="T29" s="457"/>
      <c r="U29" s="35">
        <v>42348</v>
      </c>
      <c r="V29" s="20">
        <v>993</v>
      </c>
      <c r="W29" s="18">
        <v>-22724376</v>
      </c>
      <c r="X29" s="406"/>
      <c r="Y29" s="406"/>
      <c r="Z29" s="409"/>
    </row>
    <row r="30" spans="1:241" ht="278.25" customHeight="1" x14ac:dyDescent="0.35">
      <c r="A30" s="235" t="s">
        <v>99</v>
      </c>
      <c r="B30" s="64" t="s">
        <v>100</v>
      </c>
      <c r="C30" s="64" t="s">
        <v>101</v>
      </c>
      <c r="D30" s="64" t="s">
        <v>50</v>
      </c>
      <c r="E30" s="64" t="s">
        <v>28</v>
      </c>
      <c r="F30" s="343" t="s">
        <v>102</v>
      </c>
      <c r="G30" s="78" t="s">
        <v>512</v>
      </c>
      <c r="H30" s="66">
        <v>41897</v>
      </c>
      <c r="I30" s="79">
        <f t="shared" si="0"/>
        <v>6680584737.0900002</v>
      </c>
      <c r="J30" s="79"/>
      <c r="K30" s="79">
        <v>6680584737.0900002</v>
      </c>
      <c r="L30" s="67"/>
      <c r="M30" s="67"/>
      <c r="N30" s="67"/>
      <c r="O30" s="67"/>
      <c r="P30" s="67"/>
      <c r="Q30" s="67"/>
      <c r="R30" s="67"/>
      <c r="S30" s="235" t="s">
        <v>103</v>
      </c>
      <c r="T30" s="68" t="s">
        <v>53</v>
      </c>
      <c r="U30" s="69">
        <v>41913</v>
      </c>
      <c r="V30" s="70">
        <v>2295</v>
      </c>
      <c r="W30" s="79">
        <v>6680584737</v>
      </c>
      <c r="X30" s="80" t="s">
        <v>643</v>
      </c>
      <c r="Y30" s="80" t="s">
        <v>661</v>
      </c>
      <c r="Z30" s="235"/>
      <c r="AA30" s="320" t="s">
        <v>707</v>
      </c>
    </row>
    <row r="31" spans="1:241" ht="289.5" customHeight="1" x14ac:dyDescent="0.35">
      <c r="A31" s="235" t="s">
        <v>104</v>
      </c>
      <c r="B31" s="64" t="s">
        <v>105</v>
      </c>
      <c r="C31" s="64" t="s">
        <v>106</v>
      </c>
      <c r="D31" s="64" t="s">
        <v>34</v>
      </c>
      <c r="E31" s="64" t="s">
        <v>28</v>
      </c>
      <c r="F31" s="343" t="s">
        <v>107</v>
      </c>
      <c r="G31" s="78" t="s">
        <v>512</v>
      </c>
      <c r="H31" s="66">
        <v>41897</v>
      </c>
      <c r="I31" s="79">
        <f t="shared" si="0"/>
        <v>10717366494.714981</v>
      </c>
      <c r="J31" s="79"/>
      <c r="K31" s="79">
        <v>9511180274.7149811</v>
      </c>
      <c r="L31" s="67">
        <v>1206186220</v>
      </c>
      <c r="M31" s="67"/>
      <c r="N31" s="67"/>
      <c r="O31" s="67"/>
      <c r="P31" s="67"/>
      <c r="Q31" s="67"/>
      <c r="R31" s="67"/>
      <c r="S31" s="235" t="s">
        <v>108</v>
      </c>
      <c r="T31" s="68" t="s">
        <v>46</v>
      </c>
      <c r="U31" s="69" t="s">
        <v>590</v>
      </c>
      <c r="V31" s="81" t="s">
        <v>611</v>
      </c>
      <c r="W31" s="72">
        <v>10717366495</v>
      </c>
      <c r="X31" s="64" t="s">
        <v>644</v>
      </c>
      <c r="Y31" s="64"/>
      <c r="Z31" s="235"/>
    </row>
    <row r="32" spans="1:241" ht="303" customHeight="1" x14ac:dyDescent="0.35">
      <c r="A32" s="235" t="s">
        <v>109</v>
      </c>
      <c r="B32" s="64" t="s">
        <v>110</v>
      </c>
      <c r="C32" s="64" t="s">
        <v>111</v>
      </c>
      <c r="D32" s="64" t="s">
        <v>79</v>
      </c>
      <c r="E32" s="64" t="s">
        <v>28</v>
      </c>
      <c r="F32" s="343" t="s">
        <v>112</v>
      </c>
      <c r="G32" s="78" t="s">
        <v>512</v>
      </c>
      <c r="H32" s="66">
        <v>41897</v>
      </c>
      <c r="I32" s="79">
        <f t="shared" si="0"/>
        <v>11811350548</v>
      </c>
      <c r="J32" s="79"/>
      <c r="K32" s="79"/>
      <c r="L32" s="67">
        <v>11811350548</v>
      </c>
      <c r="M32" s="67"/>
      <c r="N32" s="67"/>
      <c r="O32" s="67"/>
      <c r="P32" s="67"/>
      <c r="Q32" s="67"/>
      <c r="R32" s="67"/>
      <c r="S32" s="235" t="s">
        <v>113</v>
      </c>
      <c r="T32" s="68" t="s">
        <v>46</v>
      </c>
      <c r="U32" s="69" t="s">
        <v>591</v>
      </c>
      <c r="V32" s="81" t="s">
        <v>612</v>
      </c>
      <c r="W32" s="72">
        <f>8493785106+1509309218+1808256224</f>
        <v>11811350548</v>
      </c>
      <c r="X32" s="64" t="s">
        <v>644</v>
      </c>
      <c r="Y32" s="64"/>
      <c r="Z32" s="235"/>
    </row>
    <row r="33" spans="1:241" ht="137.25" customHeight="1" x14ac:dyDescent="0.35">
      <c r="A33" s="515" t="s">
        <v>114</v>
      </c>
      <c r="B33" s="516" t="s">
        <v>115</v>
      </c>
      <c r="C33" s="516" t="s">
        <v>116</v>
      </c>
      <c r="D33" s="516" t="s">
        <v>117</v>
      </c>
      <c r="E33" s="516" t="s">
        <v>28</v>
      </c>
      <c r="F33" s="518" t="s">
        <v>118</v>
      </c>
      <c r="G33" s="538" t="s">
        <v>512</v>
      </c>
      <c r="H33" s="540">
        <v>41897</v>
      </c>
      <c r="I33" s="534">
        <f t="shared" si="0"/>
        <v>3773450282</v>
      </c>
      <c r="J33" s="534"/>
      <c r="K33" s="534"/>
      <c r="L33" s="528">
        <v>3773450282</v>
      </c>
      <c r="M33" s="337"/>
      <c r="N33" s="337"/>
      <c r="O33" s="528"/>
      <c r="P33" s="287"/>
      <c r="Q33" s="287"/>
      <c r="R33" s="528"/>
      <c r="S33" s="530" t="s">
        <v>28</v>
      </c>
      <c r="T33" s="532" t="s">
        <v>119</v>
      </c>
      <c r="U33" s="69">
        <v>41904</v>
      </c>
      <c r="V33" s="81">
        <v>92</v>
      </c>
      <c r="W33" s="72">
        <v>1313277827</v>
      </c>
      <c r="X33" s="460" t="s">
        <v>643</v>
      </c>
      <c r="Y33" s="460" t="s">
        <v>662</v>
      </c>
      <c r="Z33" s="462"/>
      <c r="AA33" s="320" t="s">
        <v>706</v>
      </c>
    </row>
    <row r="34" spans="1:241" ht="154.5" customHeight="1" x14ac:dyDescent="0.35">
      <c r="A34" s="515"/>
      <c r="B34" s="517"/>
      <c r="C34" s="517"/>
      <c r="D34" s="517"/>
      <c r="E34" s="517"/>
      <c r="F34" s="518"/>
      <c r="G34" s="539"/>
      <c r="H34" s="541"/>
      <c r="I34" s="535"/>
      <c r="J34" s="535"/>
      <c r="K34" s="535"/>
      <c r="L34" s="529"/>
      <c r="M34" s="338"/>
      <c r="N34" s="338"/>
      <c r="O34" s="529"/>
      <c r="P34" s="289"/>
      <c r="Q34" s="289"/>
      <c r="R34" s="529"/>
      <c r="S34" s="531"/>
      <c r="T34" s="533"/>
      <c r="U34" s="69">
        <v>42012</v>
      </c>
      <c r="V34" s="81">
        <v>3</v>
      </c>
      <c r="W34" s="72">
        <v>2460172455</v>
      </c>
      <c r="X34" s="461"/>
      <c r="Y34" s="461"/>
      <c r="Z34" s="463"/>
    </row>
    <row r="35" spans="1:241" ht="92.25" customHeight="1" x14ac:dyDescent="0.35">
      <c r="A35" s="503" t="s">
        <v>120</v>
      </c>
      <c r="B35" s="412"/>
      <c r="C35" s="412"/>
      <c r="D35" s="237"/>
      <c r="E35" s="412"/>
      <c r="F35" s="506" t="s">
        <v>121</v>
      </c>
      <c r="G35" s="82" t="s">
        <v>513</v>
      </c>
      <c r="H35" s="83">
        <v>42087</v>
      </c>
      <c r="I35" s="501">
        <f t="shared" si="0"/>
        <v>0</v>
      </c>
      <c r="J35" s="501"/>
      <c r="K35" s="501">
        <f>837450000-837450000</f>
        <v>0</v>
      </c>
      <c r="L35" s="501"/>
      <c r="M35" s="331"/>
      <c r="N35" s="331"/>
      <c r="O35" s="501"/>
      <c r="P35" s="290"/>
      <c r="Q35" s="290"/>
      <c r="R35" s="501"/>
      <c r="S35" s="399" t="s">
        <v>28</v>
      </c>
      <c r="T35" s="453" t="s">
        <v>122</v>
      </c>
      <c r="U35" s="84">
        <v>42090</v>
      </c>
      <c r="V35" s="85">
        <v>188</v>
      </c>
      <c r="W35" s="247">
        <v>837450000</v>
      </c>
      <c r="X35" s="412" t="s">
        <v>123</v>
      </c>
      <c r="Y35" s="258"/>
      <c r="Z35" s="399"/>
    </row>
    <row r="36" spans="1:241" ht="93.75" customHeight="1" x14ac:dyDescent="0.35">
      <c r="A36" s="503"/>
      <c r="B36" s="413"/>
      <c r="C36" s="504"/>
      <c r="D36" s="238"/>
      <c r="E36" s="505"/>
      <c r="F36" s="506"/>
      <c r="G36" s="82" t="s">
        <v>514</v>
      </c>
      <c r="H36" s="83">
        <v>42908</v>
      </c>
      <c r="I36" s="502"/>
      <c r="J36" s="502"/>
      <c r="K36" s="502"/>
      <c r="L36" s="502"/>
      <c r="M36" s="332"/>
      <c r="N36" s="332"/>
      <c r="O36" s="502"/>
      <c r="P36" s="291"/>
      <c r="Q36" s="291"/>
      <c r="R36" s="502"/>
      <c r="S36" s="401"/>
      <c r="T36" s="454"/>
      <c r="U36" s="84">
        <v>43150</v>
      </c>
      <c r="V36" s="85">
        <v>95</v>
      </c>
      <c r="W36" s="86">
        <v>-837450000</v>
      </c>
      <c r="X36" s="413"/>
      <c r="Y36" s="259"/>
      <c r="Z36" s="401"/>
      <c r="AA36" s="3" t="s">
        <v>703</v>
      </c>
    </row>
    <row r="37" spans="1:241" ht="186.75" customHeight="1" x14ac:dyDescent="0.35">
      <c r="A37" s="221" t="s">
        <v>124</v>
      </c>
      <c r="B37" s="16" t="s">
        <v>125</v>
      </c>
      <c r="C37" s="16" t="s">
        <v>116</v>
      </c>
      <c r="D37" s="16" t="s">
        <v>34</v>
      </c>
      <c r="E37" s="16" t="s">
        <v>28</v>
      </c>
      <c r="F37" s="342" t="s">
        <v>126</v>
      </c>
      <c r="G37" s="49" t="s">
        <v>513</v>
      </c>
      <c r="H37" s="31">
        <v>42087</v>
      </c>
      <c r="I37" s="53">
        <f t="shared" si="0"/>
        <v>1000004195</v>
      </c>
      <c r="J37" s="53"/>
      <c r="K37" s="53"/>
      <c r="L37" s="34">
        <v>1000004195</v>
      </c>
      <c r="M37" s="34"/>
      <c r="N37" s="34"/>
      <c r="O37" s="34"/>
      <c r="P37" s="34"/>
      <c r="Q37" s="34"/>
      <c r="R37" s="34"/>
      <c r="S37" s="221" t="s">
        <v>28</v>
      </c>
      <c r="T37" s="40" t="s">
        <v>623</v>
      </c>
      <c r="U37" s="35">
        <v>42090</v>
      </c>
      <c r="V37" s="20">
        <v>188</v>
      </c>
      <c r="W37" s="21">
        <v>1000004195</v>
      </c>
      <c r="X37" s="16" t="s">
        <v>643</v>
      </c>
      <c r="Y37" s="16" t="s">
        <v>663</v>
      </c>
      <c r="Z37" s="221"/>
      <c r="AA37" s="320" t="s">
        <v>706</v>
      </c>
    </row>
    <row r="38" spans="1:241" ht="246" customHeight="1" x14ac:dyDescent="0.35">
      <c r="A38" s="128" t="s">
        <v>127</v>
      </c>
      <c r="B38" s="129" t="s">
        <v>128</v>
      </c>
      <c r="C38" s="129" t="s">
        <v>129</v>
      </c>
      <c r="D38" s="129" t="s">
        <v>391</v>
      </c>
      <c r="E38" s="129" t="s">
        <v>28</v>
      </c>
      <c r="F38" s="344" t="s">
        <v>130</v>
      </c>
      <c r="G38" s="130" t="s">
        <v>515</v>
      </c>
      <c r="H38" s="131">
        <v>41509</v>
      </c>
      <c r="I38" s="133">
        <f>SUBTOTAL(9,J38:R38)</f>
        <v>10914167890</v>
      </c>
      <c r="J38" s="133"/>
      <c r="K38" s="133"/>
      <c r="L38" s="134"/>
      <c r="M38" s="134"/>
      <c r="N38" s="134"/>
      <c r="O38" s="133">
        <v>10433020000</v>
      </c>
      <c r="P38" s="133"/>
      <c r="Q38" s="133"/>
      <c r="R38" s="135">
        <v>481147890</v>
      </c>
      <c r="S38" s="242" t="s">
        <v>28</v>
      </c>
      <c r="T38" s="136" t="s">
        <v>628</v>
      </c>
      <c r="U38" s="137">
        <v>41541</v>
      </c>
      <c r="V38" s="138">
        <v>679</v>
      </c>
      <c r="W38" s="133">
        <v>10433020000</v>
      </c>
      <c r="X38" s="129" t="s">
        <v>131</v>
      </c>
      <c r="Y38" s="129"/>
      <c r="Z38" s="242"/>
    </row>
    <row r="39" spans="1:241" ht="302.25" customHeight="1" x14ac:dyDescent="0.35">
      <c r="A39" s="221" t="s">
        <v>132</v>
      </c>
      <c r="B39" s="16" t="s">
        <v>133</v>
      </c>
      <c r="C39" s="16" t="s">
        <v>134</v>
      </c>
      <c r="D39" s="16" t="s">
        <v>391</v>
      </c>
      <c r="E39" s="16" t="s">
        <v>28</v>
      </c>
      <c r="F39" s="342" t="s">
        <v>135</v>
      </c>
      <c r="G39" s="49" t="s">
        <v>516</v>
      </c>
      <c r="H39" s="50">
        <v>41565</v>
      </c>
      <c r="I39" s="21">
        <f t="shared" si="0"/>
        <v>2194090000</v>
      </c>
      <c r="J39" s="21"/>
      <c r="K39" s="21"/>
      <c r="L39" s="34"/>
      <c r="M39" s="34"/>
      <c r="N39" s="34"/>
      <c r="O39" s="21">
        <v>1850000000</v>
      </c>
      <c r="P39" s="21"/>
      <c r="Q39" s="21"/>
      <c r="R39" s="21">
        <v>344090000</v>
      </c>
      <c r="S39" s="221" t="s">
        <v>136</v>
      </c>
      <c r="T39" s="40" t="s">
        <v>629</v>
      </c>
      <c r="U39" s="35">
        <v>41578</v>
      </c>
      <c r="V39" s="20">
        <v>752</v>
      </c>
      <c r="W39" s="21">
        <v>1850000000</v>
      </c>
      <c r="X39" s="16" t="s">
        <v>643</v>
      </c>
      <c r="Y39" s="16" t="s">
        <v>664</v>
      </c>
      <c r="Z39" s="221"/>
      <c r="AA39" s="320" t="s">
        <v>707</v>
      </c>
    </row>
    <row r="40" spans="1:241" ht="234.75" customHeight="1" x14ac:dyDescent="0.35">
      <c r="A40" s="52" t="s">
        <v>137</v>
      </c>
      <c r="B40" s="16" t="s">
        <v>138</v>
      </c>
      <c r="C40" s="16" t="s">
        <v>139</v>
      </c>
      <c r="D40" s="16" t="s">
        <v>391</v>
      </c>
      <c r="E40" s="16" t="s">
        <v>28</v>
      </c>
      <c r="F40" s="345" t="s">
        <v>140</v>
      </c>
      <c r="G40" s="49" t="s">
        <v>517</v>
      </c>
      <c r="H40" s="50">
        <v>41690</v>
      </c>
      <c r="I40" s="21">
        <f t="shared" si="0"/>
        <v>5597697073</v>
      </c>
      <c r="J40" s="21"/>
      <c r="K40" s="21"/>
      <c r="L40" s="34"/>
      <c r="M40" s="34"/>
      <c r="N40" s="34"/>
      <c r="O40" s="21">
        <v>3000000000</v>
      </c>
      <c r="P40" s="21"/>
      <c r="Q40" s="21"/>
      <c r="R40" s="21">
        <v>2597697073</v>
      </c>
      <c r="S40" s="221" t="s">
        <v>141</v>
      </c>
      <c r="T40" s="40" t="s">
        <v>629</v>
      </c>
      <c r="U40" s="35">
        <v>42005</v>
      </c>
      <c r="V40" s="20">
        <v>4</v>
      </c>
      <c r="W40" s="21">
        <v>3000000000</v>
      </c>
      <c r="X40" s="16" t="s">
        <v>643</v>
      </c>
      <c r="Y40" s="16" t="s">
        <v>665</v>
      </c>
      <c r="Z40" s="221"/>
      <c r="AA40" s="320" t="s">
        <v>707</v>
      </c>
    </row>
    <row r="41" spans="1:241" ht="401.25" customHeight="1" x14ac:dyDescent="0.35">
      <c r="A41" s="221" t="s">
        <v>142</v>
      </c>
      <c r="B41" s="16" t="s">
        <v>143</v>
      </c>
      <c r="C41" s="16" t="s">
        <v>144</v>
      </c>
      <c r="D41" s="16" t="s">
        <v>391</v>
      </c>
      <c r="E41" s="16" t="s">
        <v>28</v>
      </c>
      <c r="F41" s="342" t="s">
        <v>145</v>
      </c>
      <c r="G41" s="49" t="s">
        <v>518</v>
      </c>
      <c r="H41" s="50">
        <v>41789</v>
      </c>
      <c r="I41" s="21">
        <f t="shared" si="0"/>
        <v>2317126812</v>
      </c>
      <c r="J41" s="21"/>
      <c r="K41" s="21"/>
      <c r="L41" s="34"/>
      <c r="M41" s="34"/>
      <c r="N41" s="34"/>
      <c r="O41" s="21">
        <v>2194848732</v>
      </c>
      <c r="P41" s="21"/>
      <c r="Q41" s="21"/>
      <c r="R41" s="51">
        <v>122278080</v>
      </c>
      <c r="S41" s="221" t="s">
        <v>28</v>
      </c>
      <c r="T41" s="40" t="s">
        <v>630</v>
      </c>
      <c r="U41" s="35">
        <v>42005</v>
      </c>
      <c r="V41" s="20">
        <v>4</v>
      </c>
      <c r="W41" s="21">
        <v>2194848732</v>
      </c>
      <c r="X41" s="16" t="s">
        <v>643</v>
      </c>
      <c r="Y41" s="16" t="s">
        <v>666</v>
      </c>
      <c r="Z41" s="221"/>
      <c r="AA41" s="320" t="s">
        <v>706</v>
      </c>
    </row>
    <row r="42" spans="1:241" ht="249" customHeight="1" x14ac:dyDescent="0.35">
      <c r="A42" s="235" t="s">
        <v>146</v>
      </c>
      <c r="B42" s="64" t="s">
        <v>147</v>
      </c>
      <c r="C42" s="64" t="s">
        <v>148</v>
      </c>
      <c r="D42" s="64" t="s">
        <v>391</v>
      </c>
      <c r="E42" s="64" t="s">
        <v>28</v>
      </c>
      <c r="F42" s="343" t="s">
        <v>149</v>
      </c>
      <c r="G42" s="78" t="s">
        <v>519</v>
      </c>
      <c r="H42" s="87">
        <v>41856</v>
      </c>
      <c r="I42" s="72">
        <f t="shared" si="0"/>
        <v>1821596000</v>
      </c>
      <c r="J42" s="72"/>
      <c r="K42" s="72"/>
      <c r="L42" s="67"/>
      <c r="M42" s="67"/>
      <c r="N42" s="67"/>
      <c r="O42" s="72">
        <v>1532588000</v>
      </c>
      <c r="P42" s="72"/>
      <c r="Q42" s="72"/>
      <c r="R42" s="88">
        <v>289008000</v>
      </c>
      <c r="S42" s="235" t="s">
        <v>150</v>
      </c>
      <c r="T42" s="68" t="s">
        <v>90</v>
      </c>
      <c r="U42" s="69">
        <v>41876</v>
      </c>
      <c r="V42" s="81">
        <v>1775</v>
      </c>
      <c r="W42" s="67">
        <f>O42</f>
        <v>1532588000</v>
      </c>
      <c r="X42" s="77" t="s">
        <v>644</v>
      </c>
      <c r="Y42" s="77"/>
      <c r="Z42" s="235"/>
    </row>
    <row r="43" spans="1:241" ht="211.5" customHeight="1" x14ac:dyDescent="0.35">
      <c r="A43" s="235" t="s">
        <v>151</v>
      </c>
      <c r="B43" s="64" t="s">
        <v>152</v>
      </c>
      <c r="C43" s="64" t="s">
        <v>153</v>
      </c>
      <c r="D43" s="64" t="s">
        <v>34</v>
      </c>
      <c r="E43" s="64" t="s">
        <v>28</v>
      </c>
      <c r="F43" s="343" t="s">
        <v>154</v>
      </c>
      <c r="G43" s="89" t="s">
        <v>602</v>
      </c>
      <c r="H43" s="233" t="s">
        <v>603</v>
      </c>
      <c r="I43" s="392">
        <f t="shared" si="0"/>
        <v>5206647058</v>
      </c>
      <c r="J43" s="231"/>
      <c r="K43" s="287">
        <v>3045762989</v>
      </c>
      <c r="L43" s="287">
        <f>2128440056+32444013</f>
        <v>2160884069</v>
      </c>
      <c r="M43" s="337"/>
      <c r="N43" s="337"/>
      <c r="O43" s="286"/>
      <c r="P43" s="286"/>
      <c r="Q43" s="286"/>
      <c r="R43" s="286"/>
      <c r="S43" s="235" t="s">
        <v>155</v>
      </c>
      <c r="T43" s="232" t="s">
        <v>46</v>
      </c>
      <c r="U43" s="69" t="s">
        <v>156</v>
      </c>
      <c r="V43" s="81" t="s">
        <v>610</v>
      </c>
      <c r="W43" s="72">
        <v>5206647057</v>
      </c>
      <c r="X43" s="64" t="s">
        <v>644</v>
      </c>
      <c r="Y43" s="64"/>
      <c r="Z43" s="235"/>
    </row>
    <row r="44" spans="1:241" ht="185.25" customHeight="1" x14ac:dyDescent="0.35">
      <c r="A44" s="221" t="s">
        <v>157</v>
      </c>
      <c r="B44" s="16" t="s">
        <v>158</v>
      </c>
      <c r="C44" s="16" t="s">
        <v>159</v>
      </c>
      <c r="D44" s="16" t="s">
        <v>34</v>
      </c>
      <c r="E44" s="16" t="s">
        <v>28</v>
      </c>
      <c r="F44" s="342" t="s">
        <v>160</v>
      </c>
      <c r="G44" s="17" t="s">
        <v>602</v>
      </c>
      <c r="H44" s="220" t="s">
        <v>603</v>
      </c>
      <c r="I44" s="391">
        <f>L44</f>
        <v>2128227123</v>
      </c>
      <c r="J44" s="228"/>
      <c r="K44" s="281"/>
      <c r="L44" s="18">
        <v>2128227123</v>
      </c>
      <c r="M44" s="340"/>
      <c r="N44" s="340"/>
      <c r="O44" s="284"/>
      <c r="P44" s="284"/>
      <c r="Q44" s="284"/>
      <c r="R44" s="284"/>
      <c r="S44" s="221" t="s">
        <v>98</v>
      </c>
      <c r="T44" s="229" t="s">
        <v>625</v>
      </c>
      <c r="U44" s="19">
        <v>41289</v>
      </c>
      <c r="V44" s="20">
        <v>54</v>
      </c>
      <c r="W44" s="21">
        <v>2128227123</v>
      </c>
      <c r="X44" s="16" t="s">
        <v>643</v>
      </c>
      <c r="Y44" s="16" t="s">
        <v>667</v>
      </c>
      <c r="Z44" s="221"/>
      <c r="AA44" s="320" t="s">
        <v>706</v>
      </c>
    </row>
    <row r="45" spans="1:241" ht="250.5" customHeight="1" x14ac:dyDescent="0.35">
      <c r="A45" s="235" t="s">
        <v>161</v>
      </c>
      <c r="B45" s="64" t="s">
        <v>162</v>
      </c>
      <c r="C45" s="64" t="s">
        <v>163</v>
      </c>
      <c r="D45" s="64" t="s">
        <v>93</v>
      </c>
      <c r="E45" s="64" t="s">
        <v>28</v>
      </c>
      <c r="F45" s="343" t="s">
        <v>164</v>
      </c>
      <c r="G45" s="89" t="s">
        <v>602</v>
      </c>
      <c r="H45" s="66" t="s">
        <v>604</v>
      </c>
      <c r="I45" s="72">
        <f>SUM(J45:R45)</f>
        <v>2830855494</v>
      </c>
      <c r="J45" s="72"/>
      <c r="K45" s="72"/>
      <c r="L45" s="67">
        <v>2830855494</v>
      </c>
      <c r="M45" s="67"/>
      <c r="N45" s="67"/>
      <c r="O45" s="72"/>
      <c r="P45" s="72"/>
      <c r="Q45" s="72"/>
      <c r="R45" s="72"/>
      <c r="S45" s="235" t="s">
        <v>165</v>
      </c>
      <c r="T45" s="68" t="s">
        <v>46</v>
      </c>
      <c r="U45" s="69">
        <v>41255</v>
      </c>
      <c r="V45" s="81">
        <v>95</v>
      </c>
      <c r="W45" s="72">
        <v>2830855494</v>
      </c>
      <c r="X45" s="64" t="s">
        <v>643</v>
      </c>
      <c r="Y45" s="64" t="s">
        <v>668</v>
      </c>
      <c r="Z45" s="235"/>
      <c r="AA45" s="320" t="s">
        <v>706</v>
      </c>
    </row>
    <row r="46" spans="1:241" ht="181.5" customHeight="1" x14ac:dyDescent="0.35">
      <c r="A46" s="235" t="s">
        <v>166</v>
      </c>
      <c r="B46" s="64" t="s">
        <v>167</v>
      </c>
      <c r="C46" s="64" t="s">
        <v>168</v>
      </c>
      <c r="D46" s="64" t="s">
        <v>50</v>
      </c>
      <c r="E46" s="64" t="s">
        <v>28</v>
      </c>
      <c r="F46" s="343" t="s">
        <v>169</v>
      </c>
      <c r="G46" s="89" t="s">
        <v>602</v>
      </c>
      <c r="H46" s="66" t="s">
        <v>603</v>
      </c>
      <c r="I46" s="72">
        <f>SUM(J46:R46)</f>
        <v>2308768031</v>
      </c>
      <c r="J46" s="72"/>
      <c r="K46" s="72">
        <v>943744651</v>
      </c>
      <c r="L46" s="67">
        <v>1365023380</v>
      </c>
      <c r="M46" s="67"/>
      <c r="N46" s="67"/>
      <c r="O46" s="72"/>
      <c r="P46" s="72"/>
      <c r="Q46" s="72"/>
      <c r="R46" s="72"/>
      <c r="S46" s="235" t="s">
        <v>98</v>
      </c>
      <c r="T46" s="68" t="s">
        <v>53</v>
      </c>
      <c r="U46" s="69">
        <v>41341</v>
      </c>
      <c r="V46" s="81">
        <v>468</v>
      </c>
      <c r="W46" s="72">
        <v>2308768031</v>
      </c>
      <c r="X46" s="64" t="s">
        <v>644</v>
      </c>
      <c r="Y46" s="64"/>
      <c r="Z46" s="235"/>
    </row>
    <row r="47" spans="1:241" ht="180" customHeight="1" x14ac:dyDescent="0.35">
      <c r="A47" s="235" t="s">
        <v>170</v>
      </c>
      <c r="B47" s="64" t="s">
        <v>171</v>
      </c>
      <c r="C47" s="64" t="s">
        <v>86</v>
      </c>
      <c r="D47" s="64" t="s">
        <v>57</v>
      </c>
      <c r="E47" s="64" t="s">
        <v>28</v>
      </c>
      <c r="F47" s="343" t="s">
        <v>172</v>
      </c>
      <c r="G47" s="89" t="s">
        <v>602</v>
      </c>
      <c r="H47" s="66" t="s">
        <v>603</v>
      </c>
      <c r="I47" s="72">
        <f t="shared" si="0"/>
        <v>1547453948</v>
      </c>
      <c r="J47" s="72"/>
      <c r="K47" s="72"/>
      <c r="L47" s="67">
        <v>1547453948</v>
      </c>
      <c r="M47" s="67"/>
      <c r="N47" s="67"/>
      <c r="O47" s="72"/>
      <c r="P47" s="72"/>
      <c r="Q47" s="72"/>
      <c r="R47" s="72"/>
      <c r="S47" s="235" t="s">
        <v>173</v>
      </c>
      <c r="T47" s="68" t="s">
        <v>46</v>
      </c>
      <c r="U47" s="69">
        <v>41255</v>
      </c>
      <c r="V47" s="81">
        <v>95</v>
      </c>
      <c r="W47" s="72">
        <v>1547453948</v>
      </c>
      <c r="X47" s="64" t="s">
        <v>643</v>
      </c>
      <c r="Y47" s="64" t="s">
        <v>669</v>
      </c>
      <c r="Z47" s="235"/>
      <c r="AA47" s="320" t="s">
        <v>706</v>
      </c>
    </row>
    <row r="48" spans="1:241" ht="213.75" customHeight="1" x14ac:dyDescent="0.35">
      <c r="A48" s="235" t="s">
        <v>174</v>
      </c>
      <c r="B48" s="64" t="s">
        <v>175</v>
      </c>
      <c r="C48" s="64" t="s">
        <v>176</v>
      </c>
      <c r="D48" s="64" t="s">
        <v>177</v>
      </c>
      <c r="E48" s="64" t="s">
        <v>178</v>
      </c>
      <c r="F48" s="343" t="s">
        <v>179</v>
      </c>
      <c r="G48" s="90" t="s">
        <v>520</v>
      </c>
      <c r="H48" s="66">
        <v>41520</v>
      </c>
      <c r="I48" s="67">
        <f t="shared" si="0"/>
        <v>387481825</v>
      </c>
      <c r="J48" s="67"/>
      <c r="K48" s="67"/>
      <c r="L48" s="67">
        <v>386699206</v>
      </c>
      <c r="M48" s="67"/>
      <c r="N48" s="67"/>
      <c r="O48" s="72"/>
      <c r="P48" s="72"/>
      <c r="Q48" s="72"/>
      <c r="R48" s="72">
        <v>782619</v>
      </c>
      <c r="S48" s="235" t="s">
        <v>173</v>
      </c>
      <c r="T48" s="91" t="s">
        <v>180</v>
      </c>
      <c r="U48" s="69">
        <v>41699</v>
      </c>
      <c r="V48" s="70">
        <v>16</v>
      </c>
      <c r="W48" s="67">
        <v>386699209</v>
      </c>
      <c r="X48" s="77"/>
      <c r="Y48" s="77"/>
      <c r="Z48" s="235"/>
      <c r="IF48" s="4"/>
      <c r="IG48" s="4"/>
    </row>
    <row r="49" spans="1:241" ht="222" customHeight="1" x14ac:dyDescent="0.35">
      <c r="A49" s="235" t="s">
        <v>181</v>
      </c>
      <c r="B49" s="64" t="s">
        <v>182</v>
      </c>
      <c r="C49" s="64" t="s">
        <v>176</v>
      </c>
      <c r="D49" s="64" t="s">
        <v>117</v>
      </c>
      <c r="E49" s="64" t="s">
        <v>178</v>
      </c>
      <c r="F49" s="343" t="s">
        <v>183</v>
      </c>
      <c r="G49" s="90" t="s">
        <v>520</v>
      </c>
      <c r="H49" s="66">
        <v>41520</v>
      </c>
      <c r="I49" s="67">
        <f t="shared" si="0"/>
        <v>408937922</v>
      </c>
      <c r="J49" s="67"/>
      <c r="K49" s="67"/>
      <c r="L49" s="67">
        <v>408937922</v>
      </c>
      <c r="M49" s="67"/>
      <c r="N49" s="67"/>
      <c r="O49" s="72"/>
      <c r="P49" s="72"/>
      <c r="Q49" s="72"/>
      <c r="R49" s="72"/>
      <c r="S49" s="235" t="s">
        <v>173</v>
      </c>
      <c r="T49" s="68" t="s">
        <v>46</v>
      </c>
      <c r="U49" s="69" t="s">
        <v>592</v>
      </c>
      <c r="V49" s="69" t="s">
        <v>593</v>
      </c>
      <c r="W49" s="67">
        <v>408937922</v>
      </c>
      <c r="X49" s="77"/>
      <c r="Y49" s="77"/>
      <c r="Z49" s="235"/>
      <c r="IF49" s="4"/>
      <c r="IG49" s="4"/>
    </row>
    <row r="50" spans="1:241" ht="217.5" customHeight="1" x14ac:dyDescent="0.35">
      <c r="A50" s="235" t="s">
        <v>184</v>
      </c>
      <c r="B50" s="64" t="s">
        <v>185</v>
      </c>
      <c r="C50" s="64" t="s">
        <v>186</v>
      </c>
      <c r="D50" s="64" t="s">
        <v>34</v>
      </c>
      <c r="E50" s="64" t="s">
        <v>187</v>
      </c>
      <c r="F50" s="343" t="s">
        <v>188</v>
      </c>
      <c r="G50" s="90" t="s">
        <v>520</v>
      </c>
      <c r="H50" s="66">
        <v>41520</v>
      </c>
      <c r="I50" s="67">
        <f t="shared" si="0"/>
        <v>1527551857</v>
      </c>
      <c r="J50" s="67"/>
      <c r="K50" s="67"/>
      <c r="L50" s="67">
        <v>1527551857</v>
      </c>
      <c r="M50" s="67"/>
      <c r="N50" s="67"/>
      <c r="O50" s="72"/>
      <c r="P50" s="72"/>
      <c r="Q50" s="72"/>
      <c r="R50" s="72"/>
      <c r="S50" s="235" t="s">
        <v>189</v>
      </c>
      <c r="T50" s="68" t="s">
        <v>46</v>
      </c>
      <c r="U50" s="69">
        <v>41552</v>
      </c>
      <c r="V50" s="70" t="s">
        <v>190</v>
      </c>
      <c r="W50" s="67">
        <v>1527551857</v>
      </c>
      <c r="X50" s="77"/>
      <c r="Y50" s="77"/>
      <c r="Z50" s="235"/>
      <c r="IF50" s="4"/>
      <c r="IG50" s="4"/>
    </row>
    <row r="51" spans="1:241" ht="156.75" customHeight="1" x14ac:dyDescent="0.35">
      <c r="A51" s="235" t="s">
        <v>191</v>
      </c>
      <c r="B51" s="64" t="s">
        <v>192</v>
      </c>
      <c r="C51" s="64" t="s">
        <v>193</v>
      </c>
      <c r="D51" s="64" t="s">
        <v>34</v>
      </c>
      <c r="E51" s="64" t="s">
        <v>194</v>
      </c>
      <c r="F51" s="343" t="s">
        <v>195</v>
      </c>
      <c r="G51" s="90" t="s">
        <v>520</v>
      </c>
      <c r="H51" s="66">
        <v>41520</v>
      </c>
      <c r="I51" s="67">
        <f t="shared" si="0"/>
        <v>768720273</v>
      </c>
      <c r="J51" s="67"/>
      <c r="K51" s="67"/>
      <c r="L51" s="67">
        <f>768720273-K51</f>
        <v>768720273</v>
      </c>
      <c r="M51" s="67"/>
      <c r="N51" s="67"/>
      <c r="O51" s="72"/>
      <c r="P51" s="72"/>
      <c r="Q51" s="72"/>
      <c r="R51" s="72"/>
      <c r="S51" s="235" t="s">
        <v>196</v>
      </c>
      <c r="T51" s="68" t="s">
        <v>46</v>
      </c>
      <c r="U51" s="69" t="s">
        <v>594</v>
      </c>
      <c r="V51" s="92" t="s">
        <v>595</v>
      </c>
      <c r="W51" s="67">
        <f>514928003+253792270</f>
        <v>768720273</v>
      </c>
      <c r="X51" s="77"/>
      <c r="Y51" s="77"/>
      <c r="Z51" s="235"/>
      <c r="IF51" s="4"/>
      <c r="IG51" s="4"/>
    </row>
    <row r="52" spans="1:241" ht="138" customHeight="1" x14ac:dyDescent="0.35">
      <c r="A52" s="235" t="s">
        <v>197</v>
      </c>
      <c r="B52" s="64" t="s">
        <v>198</v>
      </c>
      <c r="C52" s="64" t="s">
        <v>199</v>
      </c>
      <c r="D52" s="64" t="s">
        <v>177</v>
      </c>
      <c r="E52" s="64" t="s">
        <v>200</v>
      </c>
      <c r="F52" s="343" t="s">
        <v>201</v>
      </c>
      <c r="G52" s="90" t="s">
        <v>520</v>
      </c>
      <c r="H52" s="66">
        <v>41520</v>
      </c>
      <c r="I52" s="67">
        <f t="shared" si="0"/>
        <v>1488121934</v>
      </c>
      <c r="J52" s="67"/>
      <c r="K52" s="67"/>
      <c r="L52" s="67">
        <v>1288121934</v>
      </c>
      <c r="M52" s="67"/>
      <c r="N52" s="67"/>
      <c r="O52" s="72"/>
      <c r="P52" s="72"/>
      <c r="Q52" s="72"/>
      <c r="R52" s="72">
        <v>200000000</v>
      </c>
      <c r="S52" s="235" t="s">
        <v>287</v>
      </c>
      <c r="T52" s="68" t="s">
        <v>46</v>
      </c>
      <c r="U52" s="69" t="s">
        <v>596</v>
      </c>
      <c r="V52" s="92" t="s">
        <v>593</v>
      </c>
      <c r="W52" s="67">
        <v>1488121935</v>
      </c>
      <c r="X52" s="77" t="s">
        <v>643</v>
      </c>
      <c r="Y52" s="77" t="s">
        <v>670</v>
      </c>
      <c r="Z52" s="235"/>
      <c r="AA52" s="320" t="s">
        <v>706</v>
      </c>
      <c r="IF52" s="4"/>
      <c r="IG52" s="4"/>
    </row>
    <row r="53" spans="1:241" ht="144" customHeight="1" x14ac:dyDescent="0.35">
      <c r="A53" s="235" t="s">
        <v>202</v>
      </c>
      <c r="B53" s="64" t="s">
        <v>203</v>
      </c>
      <c r="C53" s="64" t="s">
        <v>204</v>
      </c>
      <c r="D53" s="64" t="s">
        <v>50</v>
      </c>
      <c r="E53" s="64" t="s">
        <v>278</v>
      </c>
      <c r="F53" s="343" t="s">
        <v>205</v>
      </c>
      <c r="G53" s="90" t="s">
        <v>520</v>
      </c>
      <c r="H53" s="66">
        <v>41520</v>
      </c>
      <c r="I53" s="67">
        <f t="shared" si="0"/>
        <v>182160817</v>
      </c>
      <c r="J53" s="67"/>
      <c r="K53" s="67"/>
      <c r="L53" s="67">
        <v>179660817</v>
      </c>
      <c r="M53" s="67"/>
      <c r="N53" s="67"/>
      <c r="O53" s="72"/>
      <c r="P53" s="72"/>
      <c r="Q53" s="72"/>
      <c r="R53" s="72">
        <v>2500000</v>
      </c>
      <c r="S53" s="235" t="s">
        <v>206</v>
      </c>
      <c r="T53" s="91" t="s">
        <v>207</v>
      </c>
      <c r="U53" s="69">
        <v>41705</v>
      </c>
      <c r="V53" s="70">
        <v>13</v>
      </c>
      <c r="W53" s="67">
        <v>179660817</v>
      </c>
      <c r="X53" s="77"/>
      <c r="Y53" s="77"/>
      <c r="Z53" s="235"/>
      <c r="IF53" s="4"/>
      <c r="IG53" s="4"/>
    </row>
    <row r="54" spans="1:241" ht="177" customHeight="1" x14ac:dyDescent="0.35">
      <c r="A54" s="235" t="s">
        <v>208</v>
      </c>
      <c r="B54" s="64" t="s">
        <v>209</v>
      </c>
      <c r="C54" s="64" t="s">
        <v>210</v>
      </c>
      <c r="D54" s="64" t="s">
        <v>79</v>
      </c>
      <c r="E54" s="64" t="s">
        <v>278</v>
      </c>
      <c r="F54" s="343" t="s">
        <v>211</v>
      </c>
      <c r="G54" s="90" t="s">
        <v>520</v>
      </c>
      <c r="H54" s="66">
        <v>41520</v>
      </c>
      <c r="I54" s="67">
        <f t="shared" si="0"/>
        <v>97397028</v>
      </c>
      <c r="J54" s="67"/>
      <c r="K54" s="67"/>
      <c r="L54" s="67">
        <v>95007028</v>
      </c>
      <c r="M54" s="67"/>
      <c r="N54" s="67"/>
      <c r="O54" s="72"/>
      <c r="P54" s="72"/>
      <c r="Q54" s="72"/>
      <c r="R54" s="72">
        <v>2390000</v>
      </c>
      <c r="S54" s="235" t="s">
        <v>206</v>
      </c>
      <c r="T54" s="91" t="s">
        <v>207</v>
      </c>
      <c r="U54" s="69">
        <v>41705</v>
      </c>
      <c r="V54" s="70">
        <v>13</v>
      </c>
      <c r="W54" s="67">
        <v>95007008</v>
      </c>
      <c r="X54" s="77"/>
      <c r="Y54" s="77"/>
      <c r="Z54" s="235"/>
      <c r="IF54" s="4"/>
      <c r="IG54" s="4"/>
    </row>
    <row r="55" spans="1:241" ht="149.25" customHeight="1" x14ac:dyDescent="0.35">
      <c r="A55" s="251" t="s">
        <v>212</v>
      </c>
      <c r="B55" s="64" t="s">
        <v>213</v>
      </c>
      <c r="C55" s="64" t="s">
        <v>214</v>
      </c>
      <c r="D55" s="64" t="s">
        <v>34</v>
      </c>
      <c r="E55" s="64" t="s">
        <v>215</v>
      </c>
      <c r="F55" s="346" t="s">
        <v>216</v>
      </c>
      <c r="G55" s="90" t="s">
        <v>520</v>
      </c>
      <c r="H55" s="66">
        <v>41520</v>
      </c>
      <c r="I55" s="67">
        <f t="shared" si="0"/>
        <v>499497515</v>
      </c>
      <c r="J55" s="67"/>
      <c r="K55" s="67"/>
      <c r="L55" s="67">
        <v>499497515</v>
      </c>
      <c r="M55" s="67"/>
      <c r="N55" s="67"/>
      <c r="O55" s="72"/>
      <c r="P55" s="72"/>
      <c r="Q55" s="72"/>
      <c r="R55" s="72"/>
      <c r="S55" s="235" t="s">
        <v>217</v>
      </c>
      <c r="T55" s="68" t="s">
        <v>46</v>
      </c>
      <c r="U55" s="69">
        <v>41552</v>
      </c>
      <c r="V55" s="70" t="s">
        <v>190</v>
      </c>
      <c r="W55" s="67">
        <v>499497514.56</v>
      </c>
      <c r="X55" s="77"/>
      <c r="Y55" s="77"/>
      <c r="Z55" s="235"/>
      <c r="IF55" s="4"/>
      <c r="IG55" s="4"/>
    </row>
    <row r="56" spans="1:241" ht="160.5" customHeight="1" x14ac:dyDescent="0.35">
      <c r="A56" s="235" t="s">
        <v>218</v>
      </c>
      <c r="B56" s="64" t="s">
        <v>219</v>
      </c>
      <c r="C56" s="64" t="s">
        <v>220</v>
      </c>
      <c r="D56" s="64" t="s">
        <v>34</v>
      </c>
      <c r="E56" s="64" t="s">
        <v>221</v>
      </c>
      <c r="F56" s="343" t="s">
        <v>222</v>
      </c>
      <c r="G56" s="90" t="s">
        <v>520</v>
      </c>
      <c r="H56" s="66">
        <v>41520</v>
      </c>
      <c r="I56" s="67">
        <f t="shared" si="0"/>
        <v>128339480</v>
      </c>
      <c r="J56" s="67"/>
      <c r="K56" s="67"/>
      <c r="L56" s="67">
        <v>128339480</v>
      </c>
      <c r="M56" s="67"/>
      <c r="N56" s="67"/>
      <c r="O56" s="72"/>
      <c r="P56" s="72"/>
      <c r="Q56" s="72"/>
      <c r="R56" s="72"/>
      <c r="S56" s="235" t="s">
        <v>223</v>
      </c>
      <c r="T56" s="91" t="s">
        <v>224</v>
      </c>
      <c r="U56" s="69">
        <v>41713</v>
      </c>
      <c r="V56" s="70">
        <v>35</v>
      </c>
      <c r="W56" s="67">
        <v>128339480</v>
      </c>
      <c r="X56" s="77"/>
      <c r="Y56" s="77"/>
      <c r="Z56" s="235"/>
      <c r="IF56" s="4"/>
      <c r="IG56" s="4"/>
    </row>
    <row r="57" spans="1:241" ht="143.25" customHeight="1" x14ac:dyDescent="0.35">
      <c r="A57" s="235" t="s">
        <v>225</v>
      </c>
      <c r="B57" s="64" t="s">
        <v>226</v>
      </c>
      <c r="C57" s="64" t="s">
        <v>220</v>
      </c>
      <c r="D57" s="64" t="s">
        <v>34</v>
      </c>
      <c r="E57" s="64" t="s">
        <v>221</v>
      </c>
      <c r="F57" s="343" t="s">
        <v>227</v>
      </c>
      <c r="G57" s="90" t="s">
        <v>520</v>
      </c>
      <c r="H57" s="66">
        <v>41520</v>
      </c>
      <c r="I57" s="67">
        <f t="shared" si="0"/>
        <v>178941390</v>
      </c>
      <c r="J57" s="67"/>
      <c r="K57" s="67"/>
      <c r="L57" s="67">
        <v>178941390</v>
      </c>
      <c r="M57" s="67"/>
      <c r="N57" s="67"/>
      <c r="O57" s="72"/>
      <c r="P57" s="72"/>
      <c r="Q57" s="72"/>
      <c r="R57" s="72"/>
      <c r="S57" s="235" t="s">
        <v>223</v>
      </c>
      <c r="T57" s="91" t="s">
        <v>224</v>
      </c>
      <c r="U57" s="69">
        <v>41713</v>
      </c>
      <c r="V57" s="70">
        <v>35</v>
      </c>
      <c r="W57" s="67">
        <v>178941390</v>
      </c>
      <c r="X57" s="77"/>
      <c r="Y57" s="77"/>
      <c r="Z57" s="235"/>
      <c r="IF57" s="4"/>
      <c r="IG57" s="4"/>
    </row>
    <row r="58" spans="1:241" ht="147" customHeight="1" x14ac:dyDescent="0.35">
      <c r="A58" s="235" t="s">
        <v>228</v>
      </c>
      <c r="B58" s="64" t="s">
        <v>229</v>
      </c>
      <c r="C58" s="64" t="s">
        <v>230</v>
      </c>
      <c r="D58" s="64" t="s">
        <v>34</v>
      </c>
      <c r="E58" s="64" t="s">
        <v>231</v>
      </c>
      <c r="F58" s="343" t="s">
        <v>232</v>
      </c>
      <c r="G58" s="90" t="s">
        <v>520</v>
      </c>
      <c r="H58" s="66">
        <v>41520</v>
      </c>
      <c r="I58" s="67">
        <f t="shared" si="0"/>
        <v>1518862661</v>
      </c>
      <c r="J58" s="67">
        <v>10775175</v>
      </c>
      <c r="K58" s="67"/>
      <c r="L58" s="67">
        <v>1507215260</v>
      </c>
      <c r="M58" s="67"/>
      <c r="N58" s="67"/>
      <c r="O58" s="72"/>
      <c r="P58" s="72"/>
      <c r="Q58" s="72"/>
      <c r="R58" s="72">
        <v>872226</v>
      </c>
      <c r="S58" s="235" t="s">
        <v>233</v>
      </c>
      <c r="T58" s="68" t="s">
        <v>46</v>
      </c>
      <c r="U58" s="69">
        <v>41968</v>
      </c>
      <c r="V58" s="70" t="s">
        <v>234</v>
      </c>
      <c r="W58" s="67">
        <v>1518862661</v>
      </c>
      <c r="X58" s="77"/>
      <c r="Y58" s="77"/>
      <c r="Z58" s="235"/>
      <c r="IF58" s="4"/>
      <c r="IG58" s="4"/>
    </row>
    <row r="59" spans="1:241" ht="143.25" customHeight="1" x14ac:dyDescent="0.35">
      <c r="A59" s="235" t="s">
        <v>235</v>
      </c>
      <c r="B59" s="64" t="s">
        <v>236</v>
      </c>
      <c r="C59" s="64" t="s">
        <v>237</v>
      </c>
      <c r="D59" s="64" t="s">
        <v>50</v>
      </c>
      <c r="E59" s="64" t="s">
        <v>238</v>
      </c>
      <c r="F59" s="343" t="s">
        <v>239</v>
      </c>
      <c r="G59" s="90" t="s">
        <v>520</v>
      </c>
      <c r="H59" s="66">
        <v>41520</v>
      </c>
      <c r="I59" s="67">
        <f t="shared" si="0"/>
        <v>742511963</v>
      </c>
      <c r="J59" s="67"/>
      <c r="K59" s="67"/>
      <c r="L59" s="67">
        <v>742511963</v>
      </c>
      <c r="M59" s="67"/>
      <c r="N59" s="67"/>
      <c r="O59" s="72"/>
      <c r="P59" s="72"/>
      <c r="Q59" s="72"/>
      <c r="R59" s="72"/>
      <c r="S59" s="235" t="s">
        <v>240</v>
      </c>
      <c r="T59" s="68" t="s">
        <v>53</v>
      </c>
      <c r="U59" s="69">
        <v>41654</v>
      </c>
      <c r="V59" s="70">
        <v>37</v>
      </c>
      <c r="W59" s="67">
        <v>742511963</v>
      </c>
      <c r="X59" s="77"/>
      <c r="Y59" s="77"/>
      <c r="Z59" s="235"/>
      <c r="IF59" s="4"/>
      <c r="IG59" s="4"/>
    </row>
    <row r="60" spans="1:241" ht="146.25" customHeight="1" x14ac:dyDescent="0.35">
      <c r="A60" s="235" t="s">
        <v>241</v>
      </c>
      <c r="B60" s="64" t="s">
        <v>242</v>
      </c>
      <c r="C60" s="64" t="s">
        <v>243</v>
      </c>
      <c r="D60" s="64" t="s">
        <v>34</v>
      </c>
      <c r="E60" s="64" t="s">
        <v>238</v>
      </c>
      <c r="F60" s="343" t="s">
        <v>244</v>
      </c>
      <c r="G60" s="90" t="s">
        <v>520</v>
      </c>
      <c r="H60" s="66">
        <v>41520</v>
      </c>
      <c r="I60" s="67">
        <f t="shared" si="0"/>
        <v>651361443</v>
      </c>
      <c r="J60" s="67"/>
      <c r="K60" s="67"/>
      <c r="L60" s="67">
        <v>624723467</v>
      </c>
      <c r="M60" s="67"/>
      <c r="N60" s="67"/>
      <c r="O60" s="72"/>
      <c r="P60" s="72"/>
      <c r="Q60" s="72"/>
      <c r="R60" s="67">
        <v>26637976</v>
      </c>
      <c r="S60" s="235" t="s">
        <v>240</v>
      </c>
      <c r="T60" s="68" t="s">
        <v>46</v>
      </c>
      <c r="U60" s="69">
        <v>41552</v>
      </c>
      <c r="V60" s="70" t="s">
        <v>190</v>
      </c>
      <c r="W60" s="67">
        <v>624723467</v>
      </c>
      <c r="X60" s="77" t="s">
        <v>644</v>
      </c>
      <c r="Y60" s="77"/>
      <c r="Z60" s="235"/>
      <c r="IF60" s="4"/>
      <c r="IG60" s="4"/>
    </row>
    <row r="61" spans="1:241" ht="195" customHeight="1" x14ac:dyDescent="0.35">
      <c r="A61" s="235" t="s">
        <v>245</v>
      </c>
      <c r="B61" s="64" t="s">
        <v>246</v>
      </c>
      <c r="C61" s="64" t="s">
        <v>247</v>
      </c>
      <c r="D61" s="64" t="s">
        <v>117</v>
      </c>
      <c r="E61" s="64" t="s">
        <v>248</v>
      </c>
      <c r="F61" s="343" t="s">
        <v>249</v>
      </c>
      <c r="G61" s="90" t="s">
        <v>520</v>
      </c>
      <c r="H61" s="66">
        <v>41520</v>
      </c>
      <c r="I61" s="67">
        <f t="shared" si="0"/>
        <v>2169856842</v>
      </c>
      <c r="J61" s="67"/>
      <c r="K61" s="67"/>
      <c r="L61" s="67">
        <v>2169856842</v>
      </c>
      <c r="M61" s="67"/>
      <c r="N61" s="67"/>
      <c r="O61" s="72"/>
      <c r="P61" s="72"/>
      <c r="Q61" s="72"/>
      <c r="R61" s="72"/>
      <c r="S61" s="235" t="s">
        <v>141</v>
      </c>
      <c r="T61" s="68" t="s">
        <v>46</v>
      </c>
      <c r="U61" s="69" t="s">
        <v>597</v>
      </c>
      <c r="V61" s="70" t="s">
        <v>593</v>
      </c>
      <c r="W61" s="67">
        <v>2169856842</v>
      </c>
      <c r="X61" s="77"/>
      <c r="Y61" s="77"/>
      <c r="Z61" s="235"/>
      <c r="IF61" s="4"/>
      <c r="IG61" s="4"/>
    </row>
    <row r="62" spans="1:241" ht="132" customHeight="1" x14ac:dyDescent="0.35">
      <c r="A62" s="235" t="s">
        <v>250</v>
      </c>
      <c r="B62" s="64" t="s">
        <v>251</v>
      </c>
      <c r="C62" s="64" t="s">
        <v>252</v>
      </c>
      <c r="D62" s="64" t="s">
        <v>50</v>
      </c>
      <c r="E62" s="64" t="s">
        <v>253</v>
      </c>
      <c r="F62" s="343" t="s">
        <v>254</v>
      </c>
      <c r="G62" s="93" t="s">
        <v>521</v>
      </c>
      <c r="H62" s="66">
        <v>41614</v>
      </c>
      <c r="I62" s="67">
        <f t="shared" si="0"/>
        <v>602631734.89999998</v>
      </c>
      <c r="J62" s="67"/>
      <c r="K62" s="67"/>
      <c r="L62" s="67">
        <v>602631734.89999998</v>
      </c>
      <c r="M62" s="67"/>
      <c r="N62" s="67"/>
      <c r="O62" s="72"/>
      <c r="P62" s="72"/>
      <c r="Q62" s="72"/>
      <c r="R62" s="72"/>
      <c r="S62" s="235" t="s">
        <v>255</v>
      </c>
      <c r="T62" s="68" t="s">
        <v>46</v>
      </c>
      <c r="U62" s="69">
        <v>41689</v>
      </c>
      <c r="V62" s="70" t="s">
        <v>256</v>
      </c>
      <c r="W62" s="67">
        <v>602631734.89999998</v>
      </c>
      <c r="X62" s="77"/>
      <c r="Y62" s="77"/>
      <c r="Z62" s="235"/>
      <c r="IF62" s="4"/>
      <c r="IG62" s="4"/>
    </row>
    <row r="63" spans="1:241" ht="235.5" customHeight="1" x14ac:dyDescent="0.35">
      <c r="A63" s="235" t="s">
        <v>257</v>
      </c>
      <c r="B63" s="64" t="s">
        <v>258</v>
      </c>
      <c r="C63" s="64" t="s">
        <v>259</v>
      </c>
      <c r="D63" s="64" t="s">
        <v>27</v>
      </c>
      <c r="E63" s="64" t="s">
        <v>278</v>
      </c>
      <c r="F63" s="343" t="s">
        <v>260</v>
      </c>
      <c r="G63" s="93" t="s">
        <v>521</v>
      </c>
      <c r="H63" s="66">
        <v>41614</v>
      </c>
      <c r="I63" s="67">
        <f t="shared" si="0"/>
        <v>185937057.47</v>
      </c>
      <c r="J63" s="67"/>
      <c r="K63" s="67"/>
      <c r="L63" s="67">
        <v>185937057.47</v>
      </c>
      <c r="M63" s="67"/>
      <c r="N63" s="67"/>
      <c r="O63" s="72"/>
      <c r="P63" s="72"/>
      <c r="Q63" s="72"/>
      <c r="R63" s="72"/>
      <c r="S63" s="235" t="s">
        <v>206</v>
      </c>
      <c r="T63" s="91" t="s">
        <v>207</v>
      </c>
      <c r="U63" s="69">
        <v>41793</v>
      </c>
      <c r="V63" s="70">
        <v>28</v>
      </c>
      <c r="W63" s="94">
        <v>185937057.47</v>
      </c>
      <c r="X63" s="95"/>
      <c r="Y63" s="95"/>
      <c r="Z63" s="235"/>
      <c r="IF63" s="4"/>
      <c r="IG63" s="4"/>
    </row>
    <row r="64" spans="1:241" ht="111" customHeight="1" x14ac:dyDescent="0.35">
      <c r="A64" s="235" t="s">
        <v>261</v>
      </c>
      <c r="B64" s="64" t="s">
        <v>262</v>
      </c>
      <c r="C64" s="64" t="s">
        <v>186</v>
      </c>
      <c r="D64" s="64" t="s">
        <v>34</v>
      </c>
      <c r="E64" s="64" t="s">
        <v>187</v>
      </c>
      <c r="F64" s="343" t="s">
        <v>263</v>
      </c>
      <c r="G64" s="90" t="s">
        <v>522</v>
      </c>
      <c r="H64" s="66">
        <v>41262</v>
      </c>
      <c r="I64" s="96">
        <f t="shared" si="0"/>
        <v>687633943</v>
      </c>
      <c r="J64" s="96"/>
      <c r="K64" s="96"/>
      <c r="L64" s="67">
        <v>687633943</v>
      </c>
      <c r="M64" s="67"/>
      <c r="N64" s="67"/>
      <c r="O64" s="72"/>
      <c r="P64" s="72"/>
      <c r="Q64" s="72"/>
      <c r="R64" s="72"/>
      <c r="S64" s="235" t="s">
        <v>189</v>
      </c>
      <c r="T64" s="68" t="s">
        <v>46</v>
      </c>
      <c r="U64" s="69">
        <v>41436</v>
      </c>
      <c r="V64" s="81" t="s">
        <v>264</v>
      </c>
      <c r="W64" s="72">
        <v>687633943</v>
      </c>
      <c r="X64" s="64"/>
      <c r="Y64" s="64"/>
      <c r="Z64" s="235"/>
      <c r="ID64" s="4"/>
      <c r="IE64" s="4"/>
      <c r="IF64" s="4"/>
      <c r="IG64" s="4"/>
    </row>
    <row r="65" spans="1:241" ht="105.75" customHeight="1" x14ac:dyDescent="0.35">
      <c r="A65" s="235" t="s">
        <v>265</v>
      </c>
      <c r="B65" s="64" t="s">
        <v>266</v>
      </c>
      <c r="C65" s="64" t="s">
        <v>204</v>
      </c>
      <c r="D65" s="64" t="s">
        <v>267</v>
      </c>
      <c r="E65" s="64" t="s">
        <v>278</v>
      </c>
      <c r="F65" s="343" t="s">
        <v>268</v>
      </c>
      <c r="G65" s="90" t="s">
        <v>522</v>
      </c>
      <c r="H65" s="66">
        <v>41262</v>
      </c>
      <c r="I65" s="96">
        <f t="shared" si="0"/>
        <v>169000020</v>
      </c>
      <c r="J65" s="96"/>
      <c r="K65" s="96"/>
      <c r="L65" s="67">
        <v>169000020</v>
      </c>
      <c r="M65" s="67"/>
      <c r="N65" s="67"/>
      <c r="O65" s="72"/>
      <c r="P65" s="72"/>
      <c r="Q65" s="72"/>
      <c r="R65" s="72"/>
      <c r="S65" s="235" t="s">
        <v>206</v>
      </c>
      <c r="T65" s="68" t="s">
        <v>46</v>
      </c>
      <c r="U65" s="69">
        <v>41436</v>
      </c>
      <c r="V65" s="81" t="s">
        <v>264</v>
      </c>
      <c r="W65" s="72">
        <v>169000020</v>
      </c>
      <c r="X65" s="64"/>
      <c r="Y65" s="64"/>
      <c r="Z65" s="235"/>
      <c r="ID65" s="4"/>
      <c r="IE65" s="4"/>
      <c r="IF65" s="4"/>
      <c r="IG65" s="4"/>
    </row>
    <row r="66" spans="1:241" ht="112.5" customHeight="1" x14ac:dyDescent="0.35">
      <c r="A66" s="235" t="s">
        <v>269</v>
      </c>
      <c r="B66" s="64" t="s">
        <v>270</v>
      </c>
      <c r="C66" s="64" t="s">
        <v>271</v>
      </c>
      <c r="D66" s="64" t="s">
        <v>34</v>
      </c>
      <c r="E66" s="64" t="s">
        <v>221</v>
      </c>
      <c r="F66" s="343" t="s">
        <v>272</v>
      </c>
      <c r="G66" s="90" t="s">
        <v>522</v>
      </c>
      <c r="H66" s="66">
        <v>41262</v>
      </c>
      <c r="I66" s="96">
        <f t="shared" si="0"/>
        <v>139891652</v>
      </c>
      <c r="J66" s="96"/>
      <c r="K66" s="96"/>
      <c r="L66" s="97">
        <v>139891652</v>
      </c>
      <c r="M66" s="97"/>
      <c r="N66" s="97"/>
      <c r="O66" s="72"/>
      <c r="P66" s="72"/>
      <c r="Q66" s="72"/>
      <c r="R66" s="72"/>
      <c r="S66" s="235" t="s">
        <v>223</v>
      </c>
      <c r="T66" s="68" t="s">
        <v>46</v>
      </c>
      <c r="U66" s="69">
        <v>41436</v>
      </c>
      <c r="V66" s="81" t="s">
        <v>264</v>
      </c>
      <c r="W66" s="72">
        <v>139891652</v>
      </c>
      <c r="X66" s="64"/>
      <c r="Y66" s="64"/>
      <c r="Z66" s="235"/>
      <c r="ID66" s="4"/>
      <c r="IE66" s="4"/>
      <c r="IF66" s="4"/>
      <c r="IG66" s="4"/>
    </row>
    <row r="67" spans="1:241" ht="122.25" customHeight="1" x14ac:dyDescent="0.35">
      <c r="A67" s="235" t="s">
        <v>273</v>
      </c>
      <c r="B67" s="64" t="s">
        <v>274</v>
      </c>
      <c r="C67" s="64" t="s">
        <v>176</v>
      </c>
      <c r="D67" s="64" t="s">
        <v>34</v>
      </c>
      <c r="E67" s="64" t="s">
        <v>178</v>
      </c>
      <c r="F67" s="343" t="s">
        <v>275</v>
      </c>
      <c r="G67" s="90" t="s">
        <v>522</v>
      </c>
      <c r="H67" s="66">
        <v>41262</v>
      </c>
      <c r="I67" s="96">
        <f t="shared" si="0"/>
        <v>371337353</v>
      </c>
      <c r="J67" s="96"/>
      <c r="K67" s="97"/>
      <c r="L67" s="97">
        <v>371337353</v>
      </c>
      <c r="M67" s="97"/>
      <c r="N67" s="97"/>
      <c r="O67" s="72"/>
      <c r="P67" s="72"/>
      <c r="Q67" s="72"/>
      <c r="R67" s="72"/>
      <c r="S67" s="235" t="s">
        <v>173</v>
      </c>
      <c r="T67" s="68" t="s">
        <v>46</v>
      </c>
      <c r="U67" s="69" t="s">
        <v>598</v>
      </c>
      <c r="V67" s="81" t="s">
        <v>599</v>
      </c>
      <c r="W67" s="72">
        <v>371337353</v>
      </c>
      <c r="X67" s="64"/>
      <c r="Y67" s="64"/>
      <c r="Z67" s="235"/>
      <c r="IF67" s="4"/>
      <c r="IG67" s="4"/>
    </row>
    <row r="68" spans="1:241" ht="146.25" customHeight="1" x14ac:dyDescent="0.35">
      <c r="A68" s="235" t="s">
        <v>276</v>
      </c>
      <c r="B68" s="64" t="s">
        <v>277</v>
      </c>
      <c r="C68" s="64" t="s">
        <v>204</v>
      </c>
      <c r="D68" s="64" t="s">
        <v>177</v>
      </c>
      <c r="E68" s="64" t="s">
        <v>278</v>
      </c>
      <c r="F68" s="343" t="s">
        <v>279</v>
      </c>
      <c r="G68" s="90" t="s">
        <v>522</v>
      </c>
      <c r="H68" s="66">
        <v>41262</v>
      </c>
      <c r="I68" s="96">
        <f t="shared" si="0"/>
        <v>40690670</v>
      </c>
      <c r="J68" s="96"/>
      <c r="K68" s="97"/>
      <c r="L68" s="97">
        <v>40690670</v>
      </c>
      <c r="M68" s="97"/>
      <c r="N68" s="97"/>
      <c r="O68" s="72"/>
      <c r="P68" s="72"/>
      <c r="Q68" s="72"/>
      <c r="R68" s="72"/>
      <c r="S68" s="235" t="s">
        <v>206</v>
      </c>
      <c r="T68" s="68" t="s">
        <v>46</v>
      </c>
      <c r="U68" s="69">
        <v>41436</v>
      </c>
      <c r="V68" s="81" t="s">
        <v>264</v>
      </c>
      <c r="W68" s="72">
        <v>40690670</v>
      </c>
      <c r="X68" s="64"/>
      <c r="Y68" s="64"/>
      <c r="Z68" s="235"/>
      <c r="IF68" s="4"/>
      <c r="IG68" s="4"/>
    </row>
    <row r="69" spans="1:241" ht="109.5" customHeight="1" x14ac:dyDescent="0.35">
      <c r="A69" s="235" t="s">
        <v>280</v>
      </c>
      <c r="B69" s="64" t="s">
        <v>281</v>
      </c>
      <c r="C69" s="64" t="s">
        <v>214</v>
      </c>
      <c r="D69" s="64" t="s">
        <v>34</v>
      </c>
      <c r="E69" s="64" t="s">
        <v>215</v>
      </c>
      <c r="F69" s="343" t="s">
        <v>282</v>
      </c>
      <c r="G69" s="90" t="s">
        <v>602</v>
      </c>
      <c r="H69" s="66" t="s">
        <v>603</v>
      </c>
      <c r="I69" s="96">
        <f t="shared" si="0"/>
        <v>227801795</v>
      </c>
      <c r="J69" s="96"/>
      <c r="K69" s="97"/>
      <c r="L69" s="97">
        <v>227801795</v>
      </c>
      <c r="M69" s="97"/>
      <c r="N69" s="97"/>
      <c r="O69" s="72"/>
      <c r="P69" s="72"/>
      <c r="Q69" s="72"/>
      <c r="R69" s="72"/>
      <c r="S69" s="235" t="s">
        <v>217</v>
      </c>
      <c r="T69" s="68" t="s">
        <v>46</v>
      </c>
      <c r="U69" s="69">
        <v>41388</v>
      </c>
      <c r="V69" s="81" t="s">
        <v>283</v>
      </c>
      <c r="W69" s="72">
        <v>227801795</v>
      </c>
      <c r="X69" s="64"/>
      <c r="Y69" s="64"/>
      <c r="Z69" s="235"/>
      <c r="IF69" s="4"/>
      <c r="IG69" s="4"/>
    </row>
    <row r="70" spans="1:241" ht="158.25" customHeight="1" x14ac:dyDescent="0.35">
      <c r="A70" s="235" t="s">
        <v>284</v>
      </c>
      <c r="B70" s="64" t="s">
        <v>285</v>
      </c>
      <c r="C70" s="64" t="s">
        <v>286</v>
      </c>
      <c r="D70" s="64"/>
      <c r="E70" s="64" t="s">
        <v>200</v>
      </c>
      <c r="F70" s="343" t="s">
        <v>621</v>
      </c>
      <c r="G70" s="90" t="s">
        <v>605</v>
      </c>
      <c r="H70" s="66" t="s">
        <v>606</v>
      </c>
      <c r="I70" s="96">
        <f t="shared" si="0"/>
        <v>0</v>
      </c>
      <c r="J70" s="96"/>
      <c r="K70" s="97"/>
      <c r="L70" s="67">
        <f>295240000-295240000</f>
        <v>0</v>
      </c>
      <c r="M70" s="67"/>
      <c r="N70" s="67"/>
      <c r="O70" s="72"/>
      <c r="P70" s="72"/>
      <c r="Q70" s="72"/>
      <c r="R70" s="72"/>
      <c r="S70" s="235" t="s">
        <v>287</v>
      </c>
      <c r="T70" s="68" t="s">
        <v>288</v>
      </c>
      <c r="U70" s="69">
        <v>42417</v>
      </c>
      <c r="V70" s="81">
        <v>1</v>
      </c>
      <c r="W70" s="72">
        <v>295240000</v>
      </c>
      <c r="X70" s="64"/>
      <c r="Y70" s="64"/>
      <c r="Z70" s="235"/>
      <c r="AA70" s="3" t="s">
        <v>703</v>
      </c>
      <c r="IF70" s="4"/>
      <c r="IG70" s="4"/>
    </row>
    <row r="71" spans="1:241" s="6" customFormat="1" ht="153" customHeight="1" x14ac:dyDescent="0.35">
      <c r="A71" s="251" t="s">
        <v>289</v>
      </c>
      <c r="B71" s="234" t="s">
        <v>290</v>
      </c>
      <c r="C71" s="234"/>
      <c r="D71" s="234" t="s">
        <v>34</v>
      </c>
      <c r="E71" s="204" t="s">
        <v>187</v>
      </c>
      <c r="F71" s="346" t="s">
        <v>291</v>
      </c>
      <c r="G71" s="90" t="s">
        <v>523</v>
      </c>
      <c r="H71" s="66">
        <v>42353</v>
      </c>
      <c r="I71" s="98">
        <f t="shared" si="0"/>
        <v>815784860.55999994</v>
      </c>
      <c r="J71" s="98"/>
      <c r="K71" s="99"/>
      <c r="L71" s="67">
        <v>815784860.55999994</v>
      </c>
      <c r="M71" s="67"/>
      <c r="N71" s="67"/>
      <c r="O71" s="100"/>
      <c r="P71" s="100"/>
      <c r="Q71" s="100"/>
      <c r="R71" s="98"/>
      <c r="S71" s="235" t="s">
        <v>189</v>
      </c>
      <c r="T71" s="68" t="s">
        <v>46</v>
      </c>
      <c r="U71" s="69">
        <v>42353</v>
      </c>
      <c r="V71" s="101" t="s">
        <v>292</v>
      </c>
      <c r="W71" s="100">
        <v>815784861</v>
      </c>
      <c r="X71" s="102"/>
      <c r="Y71" s="102"/>
      <c r="Z71" s="103"/>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row>
    <row r="72" spans="1:241" ht="132.75" customHeight="1" x14ac:dyDescent="0.25">
      <c r="A72" s="492" t="s">
        <v>293</v>
      </c>
      <c r="B72" s="493" t="s">
        <v>294</v>
      </c>
      <c r="C72" s="493" t="s">
        <v>295</v>
      </c>
      <c r="D72" s="493" t="s">
        <v>34</v>
      </c>
      <c r="E72" s="493" t="s">
        <v>28</v>
      </c>
      <c r="F72" s="507">
        <v>2016000040034</v>
      </c>
      <c r="G72" s="495" t="s">
        <v>607</v>
      </c>
      <c r="H72" s="497" t="s">
        <v>608</v>
      </c>
      <c r="I72" s="490">
        <f>SUM(J72:R72)</f>
        <v>11463057890</v>
      </c>
      <c r="J72" s="490"/>
      <c r="K72" s="490">
        <f>11197445129+265612761</f>
        <v>11463057890</v>
      </c>
      <c r="L72" s="490"/>
      <c r="M72" s="327"/>
      <c r="N72" s="327"/>
      <c r="O72" s="490"/>
      <c r="P72" s="284"/>
      <c r="Q72" s="284"/>
      <c r="R72" s="490"/>
      <c r="S72" s="407" t="s">
        <v>296</v>
      </c>
      <c r="T72" s="407" t="s">
        <v>625</v>
      </c>
      <c r="U72" s="54">
        <v>42795</v>
      </c>
      <c r="V72" s="20">
        <v>158</v>
      </c>
      <c r="W72" s="32">
        <v>11197445129</v>
      </c>
      <c r="X72" s="458" t="s">
        <v>643</v>
      </c>
      <c r="Y72" s="458" t="s">
        <v>671</v>
      </c>
      <c r="Z72" s="407"/>
      <c r="AA72" s="320" t="s">
        <v>702</v>
      </c>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c r="FA72" s="7"/>
      <c r="FB72" s="7"/>
      <c r="FC72" s="7"/>
      <c r="FD72" s="7"/>
      <c r="FE72" s="7"/>
      <c r="FF72" s="7"/>
      <c r="FG72" s="7"/>
      <c r="FH72" s="7"/>
      <c r="FI72" s="7"/>
      <c r="FJ72" s="7"/>
      <c r="FK72" s="7"/>
      <c r="FL72" s="7"/>
      <c r="FM72" s="7"/>
      <c r="FN72" s="7"/>
      <c r="FO72" s="7"/>
      <c r="FP72" s="7"/>
      <c r="FQ72" s="7"/>
      <c r="FR72" s="7"/>
      <c r="FS72" s="7"/>
      <c r="FT72" s="7"/>
      <c r="FU72" s="7"/>
      <c r="FV72" s="7"/>
      <c r="FW72" s="7"/>
      <c r="FX72" s="7"/>
      <c r="FY72" s="7"/>
      <c r="FZ72" s="7"/>
      <c r="GA72" s="7"/>
      <c r="GB72" s="7"/>
      <c r="GC72" s="7"/>
      <c r="GD72" s="7"/>
      <c r="GE72" s="7"/>
      <c r="GF72" s="7"/>
      <c r="GG72" s="7"/>
      <c r="GH72" s="7"/>
      <c r="GI72" s="7"/>
      <c r="GJ72" s="7"/>
      <c r="GK72" s="7"/>
      <c r="GL72" s="7"/>
      <c r="GM72" s="7"/>
      <c r="GN72" s="7"/>
      <c r="GO72" s="7"/>
      <c r="GP72" s="7"/>
      <c r="GQ72" s="7"/>
      <c r="GR72" s="7"/>
      <c r="GS72" s="7"/>
      <c r="GT72" s="7"/>
      <c r="GU72" s="7"/>
      <c r="GV72" s="7"/>
      <c r="GW72" s="7"/>
      <c r="GX72" s="7"/>
      <c r="GY72" s="7"/>
      <c r="GZ72" s="7"/>
      <c r="HA72" s="7"/>
      <c r="HB72" s="7"/>
      <c r="HC72" s="7"/>
      <c r="HD72" s="7"/>
      <c r="HE72" s="7"/>
      <c r="HF72" s="7"/>
      <c r="HG72" s="7"/>
      <c r="HH72" s="7"/>
      <c r="HI72" s="7"/>
      <c r="HJ72" s="7"/>
      <c r="HK72" s="7"/>
      <c r="HL72" s="7"/>
      <c r="HM72" s="7"/>
      <c r="HN72" s="7"/>
      <c r="HO72" s="7"/>
      <c r="HP72" s="7"/>
      <c r="HQ72" s="7"/>
      <c r="HR72" s="7"/>
      <c r="HS72" s="7"/>
      <c r="HT72" s="7"/>
      <c r="HU72" s="7"/>
      <c r="HV72" s="7"/>
      <c r="HW72" s="7"/>
      <c r="HX72" s="7"/>
      <c r="HY72" s="7"/>
      <c r="HZ72" s="7"/>
      <c r="IA72" s="7"/>
      <c r="IB72" s="7"/>
      <c r="IC72" s="7"/>
      <c r="ID72" s="7"/>
      <c r="IE72" s="7"/>
      <c r="IF72" s="7"/>
      <c r="IG72" s="7"/>
    </row>
    <row r="73" spans="1:241" ht="144" customHeight="1" x14ac:dyDescent="0.25">
      <c r="A73" s="492"/>
      <c r="B73" s="494"/>
      <c r="C73" s="494"/>
      <c r="D73" s="494"/>
      <c r="E73" s="494"/>
      <c r="F73" s="507"/>
      <c r="G73" s="496"/>
      <c r="H73" s="498"/>
      <c r="I73" s="491"/>
      <c r="J73" s="491"/>
      <c r="K73" s="491"/>
      <c r="L73" s="491"/>
      <c r="M73" s="328"/>
      <c r="N73" s="328"/>
      <c r="O73" s="491"/>
      <c r="P73" s="285"/>
      <c r="Q73" s="285"/>
      <c r="R73" s="491"/>
      <c r="S73" s="409"/>
      <c r="T73" s="409"/>
      <c r="U73" s="54">
        <v>42928</v>
      </c>
      <c r="V73" s="20">
        <v>388</v>
      </c>
      <c r="W73" s="32">
        <v>265612761</v>
      </c>
      <c r="X73" s="459"/>
      <c r="Y73" s="459"/>
      <c r="Z73" s="409"/>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c r="EP73" s="7"/>
      <c r="EQ73" s="7"/>
      <c r="ER73" s="7"/>
      <c r="ES73" s="7"/>
      <c r="ET73" s="7"/>
      <c r="EU73" s="7"/>
      <c r="EV73" s="7"/>
      <c r="EW73" s="7"/>
      <c r="EX73" s="7"/>
      <c r="EY73" s="7"/>
      <c r="EZ73" s="7"/>
      <c r="FA73" s="7"/>
      <c r="FB73" s="7"/>
      <c r="FC73" s="7"/>
      <c r="FD73" s="7"/>
      <c r="FE73" s="7"/>
      <c r="FF73" s="7"/>
      <c r="FG73" s="7"/>
      <c r="FH73" s="7"/>
      <c r="FI73" s="7"/>
      <c r="FJ73" s="7"/>
      <c r="FK73" s="7"/>
      <c r="FL73" s="7"/>
      <c r="FM73" s="7"/>
      <c r="FN73" s="7"/>
      <c r="FO73" s="7"/>
      <c r="FP73" s="7"/>
      <c r="FQ73" s="7"/>
      <c r="FR73" s="7"/>
      <c r="FS73" s="7"/>
      <c r="FT73" s="7"/>
      <c r="FU73" s="7"/>
      <c r="FV73" s="7"/>
      <c r="FW73" s="7"/>
      <c r="FX73" s="7"/>
      <c r="FY73" s="7"/>
      <c r="FZ73" s="7"/>
      <c r="GA73" s="7"/>
      <c r="GB73" s="7"/>
      <c r="GC73" s="7"/>
      <c r="GD73" s="7"/>
      <c r="GE73" s="7"/>
      <c r="GF73" s="7"/>
      <c r="GG73" s="7"/>
      <c r="GH73" s="7"/>
      <c r="GI73" s="7"/>
      <c r="GJ73" s="7"/>
      <c r="GK73" s="7"/>
      <c r="GL73" s="7"/>
      <c r="GM73" s="7"/>
      <c r="GN73" s="7"/>
      <c r="GO73" s="7"/>
      <c r="GP73" s="7"/>
      <c r="GQ73" s="7"/>
      <c r="GR73" s="7"/>
      <c r="GS73" s="7"/>
      <c r="GT73" s="7"/>
      <c r="GU73" s="7"/>
      <c r="GV73" s="7"/>
      <c r="GW73" s="7"/>
      <c r="GX73" s="7"/>
      <c r="GY73" s="7"/>
      <c r="GZ73" s="7"/>
      <c r="HA73" s="7"/>
      <c r="HB73" s="7"/>
      <c r="HC73" s="7"/>
      <c r="HD73" s="7"/>
      <c r="HE73" s="7"/>
      <c r="HF73" s="7"/>
      <c r="HG73" s="7"/>
      <c r="HH73" s="7"/>
      <c r="HI73" s="7"/>
      <c r="HJ73" s="7"/>
      <c r="HK73" s="7"/>
      <c r="HL73" s="7"/>
      <c r="HM73" s="7"/>
      <c r="HN73" s="7"/>
      <c r="HO73" s="7"/>
      <c r="HP73" s="7"/>
      <c r="HQ73" s="7"/>
      <c r="HR73" s="7"/>
      <c r="HS73" s="7"/>
      <c r="HT73" s="7"/>
      <c r="HU73" s="7"/>
      <c r="HV73" s="7"/>
      <c r="HW73" s="7"/>
      <c r="HX73" s="7"/>
      <c r="HY73" s="7"/>
      <c r="HZ73" s="7"/>
      <c r="IA73" s="7"/>
      <c r="IB73" s="7"/>
      <c r="IC73" s="7"/>
      <c r="ID73" s="7"/>
      <c r="IE73" s="7"/>
      <c r="IF73" s="7"/>
      <c r="IG73" s="7"/>
    </row>
    <row r="74" spans="1:241" ht="155.25" customHeight="1" x14ac:dyDescent="0.35">
      <c r="A74" s="236" t="s">
        <v>297</v>
      </c>
      <c r="B74" s="117"/>
      <c r="C74" s="117"/>
      <c r="D74" s="117"/>
      <c r="E74" s="205"/>
      <c r="F74" s="347">
        <v>2014000040009</v>
      </c>
      <c r="G74" s="115" t="s">
        <v>609</v>
      </c>
      <c r="H74" s="116">
        <v>41897</v>
      </c>
      <c r="I74" s="119">
        <f>SUM(J74:R74)</f>
        <v>0</v>
      </c>
      <c r="J74" s="119"/>
      <c r="K74" s="120">
        <f>3365609674-3365609674</f>
        <v>0</v>
      </c>
      <c r="L74" s="121"/>
      <c r="M74" s="121"/>
      <c r="N74" s="121"/>
      <c r="O74" s="121"/>
      <c r="P74" s="121"/>
      <c r="Q74" s="121"/>
      <c r="R74" s="121"/>
      <c r="S74" s="236" t="s">
        <v>141</v>
      </c>
      <c r="T74" s="236" t="s">
        <v>122</v>
      </c>
      <c r="U74" s="122"/>
      <c r="V74" s="85"/>
      <c r="W74" s="123"/>
      <c r="X74" s="124" t="s">
        <v>645</v>
      </c>
      <c r="Y74" s="124"/>
      <c r="Z74" s="236"/>
    </row>
    <row r="75" spans="1:241" ht="132" customHeight="1" x14ac:dyDescent="0.35">
      <c r="A75" s="508" t="s">
        <v>298</v>
      </c>
      <c r="B75" s="410" t="s">
        <v>299</v>
      </c>
      <c r="C75" s="410" t="s">
        <v>300</v>
      </c>
      <c r="D75" s="410" t="s">
        <v>93</v>
      </c>
      <c r="E75" s="410" t="s">
        <v>28</v>
      </c>
      <c r="F75" s="509">
        <v>2016000040028</v>
      </c>
      <c r="G75" s="249" t="s">
        <v>524</v>
      </c>
      <c r="H75" s="139">
        <v>42914</v>
      </c>
      <c r="I75" s="510">
        <f>SUM(J75:R76)</f>
        <v>15411339372</v>
      </c>
      <c r="J75" s="510"/>
      <c r="K75" s="488"/>
      <c r="L75" s="499">
        <v>15411339372</v>
      </c>
      <c r="M75" s="329"/>
      <c r="N75" s="329"/>
      <c r="O75" s="499"/>
      <c r="P75" s="292"/>
      <c r="Q75" s="292"/>
      <c r="R75" s="499"/>
      <c r="S75" s="394" t="s">
        <v>296</v>
      </c>
      <c r="T75" s="394" t="s">
        <v>628</v>
      </c>
      <c r="U75" s="140">
        <v>42928</v>
      </c>
      <c r="V75" s="141">
        <v>388</v>
      </c>
      <c r="W75" s="464">
        <v>15411339372</v>
      </c>
      <c r="X75" s="396" t="s">
        <v>646</v>
      </c>
      <c r="Y75" s="254"/>
      <c r="Z75" s="394"/>
      <c r="AA75" s="3" t="s">
        <v>703</v>
      </c>
    </row>
    <row r="76" spans="1:241" ht="132" customHeight="1" x14ac:dyDescent="0.35">
      <c r="A76" s="508"/>
      <c r="B76" s="411"/>
      <c r="C76" s="411"/>
      <c r="D76" s="411"/>
      <c r="E76" s="411"/>
      <c r="F76" s="509"/>
      <c r="G76" s="153" t="s">
        <v>525</v>
      </c>
      <c r="H76" s="142">
        <v>42961</v>
      </c>
      <c r="I76" s="511"/>
      <c r="J76" s="511"/>
      <c r="K76" s="489"/>
      <c r="L76" s="500"/>
      <c r="M76" s="330"/>
      <c r="N76" s="330"/>
      <c r="O76" s="500"/>
      <c r="P76" s="293"/>
      <c r="Q76" s="293"/>
      <c r="R76" s="500"/>
      <c r="S76" s="395"/>
      <c r="T76" s="395"/>
      <c r="U76" s="140">
        <v>43038</v>
      </c>
      <c r="V76" s="141">
        <v>593</v>
      </c>
      <c r="W76" s="465"/>
      <c r="X76" s="398"/>
      <c r="Y76" s="255"/>
      <c r="Z76" s="395"/>
    </row>
    <row r="77" spans="1:241" ht="224.25" customHeight="1" x14ac:dyDescent="0.35">
      <c r="A77" s="221" t="s">
        <v>301</v>
      </c>
      <c r="B77" s="222" t="s">
        <v>302</v>
      </c>
      <c r="C77" s="222" t="s">
        <v>303</v>
      </c>
      <c r="D77" s="222" t="s">
        <v>117</v>
      </c>
      <c r="E77" s="222" t="s">
        <v>28</v>
      </c>
      <c r="F77" s="342">
        <v>2017000040012</v>
      </c>
      <c r="G77" s="57" t="s">
        <v>526</v>
      </c>
      <c r="H77" s="50">
        <v>42998</v>
      </c>
      <c r="I77" s="58">
        <f>SUM(K77:R77)</f>
        <v>3077850586</v>
      </c>
      <c r="J77" s="58"/>
      <c r="K77" s="59">
        <v>3077850586</v>
      </c>
      <c r="L77" s="21"/>
      <c r="M77" s="21"/>
      <c r="N77" s="21"/>
      <c r="O77" s="21"/>
      <c r="P77" s="21"/>
      <c r="Q77" s="21"/>
      <c r="R77" s="21"/>
      <c r="S77" s="221" t="s">
        <v>304</v>
      </c>
      <c r="T77" s="221" t="s">
        <v>623</v>
      </c>
      <c r="U77" s="54">
        <v>43053</v>
      </c>
      <c r="V77" s="20">
        <v>611</v>
      </c>
      <c r="W77" s="32">
        <v>3077850586</v>
      </c>
      <c r="X77" s="55" t="s">
        <v>643</v>
      </c>
      <c r="Y77" s="55" t="s">
        <v>672</v>
      </c>
      <c r="Z77" s="221"/>
      <c r="AA77" s="320" t="s">
        <v>702</v>
      </c>
    </row>
    <row r="78" spans="1:241" ht="193.5" customHeight="1" x14ac:dyDescent="0.35">
      <c r="A78" s="104" t="s">
        <v>305</v>
      </c>
      <c r="B78" s="105" t="s">
        <v>306</v>
      </c>
      <c r="C78" s="105" t="s">
        <v>307</v>
      </c>
      <c r="D78" s="105" t="s">
        <v>34</v>
      </c>
      <c r="E78" s="110" t="s">
        <v>28</v>
      </c>
      <c r="F78" s="348">
        <v>20181301010001</v>
      </c>
      <c r="G78" s="106" t="s">
        <v>527</v>
      </c>
      <c r="H78" s="107">
        <v>43125</v>
      </c>
      <c r="I78" s="109">
        <v>6269583176</v>
      </c>
      <c r="J78" s="109"/>
      <c r="K78" s="298"/>
      <c r="L78" s="108"/>
      <c r="M78" s="108"/>
      <c r="N78" s="108"/>
      <c r="O78" s="108"/>
      <c r="P78" s="108">
        <v>6269583176</v>
      </c>
      <c r="Q78" s="108"/>
      <c r="R78" s="108"/>
      <c r="S78" s="105" t="s">
        <v>308</v>
      </c>
      <c r="T78" s="110" t="s">
        <v>309</v>
      </c>
      <c r="U78" s="111"/>
      <c r="V78" s="111"/>
      <c r="W78" s="108"/>
      <c r="X78" s="110"/>
      <c r="Y78" s="110"/>
      <c r="Z78" s="105"/>
      <c r="AA78" s="3" t="s">
        <v>703</v>
      </c>
    </row>
    <row r="79" spans="1:241" ht="129.75" customHeight="1" x14ac:dyDescent="0.35">
      <c r="A79" s="399" t="s">
        <v>310</v>
      </c>
      <c r="B79" s="412" t="s">
        <v>311</v>
      </c>
      <c r="C79" s="412" t="s">
        <v>312</v>
      </c>
      <c r="D79" s="412" t="s">
        <v>313</v>
      </c>
      <c r="E79" s="412" t="s">
        <v>28</v>
      </c>
      <c r="F79" s="480">
        <v>2017000040013</v>
      </c>
      <c r="G79" s="112" t="s">
        <v>528</v>
      </c>
      <c r="H79" s="113">
        <v>43017</v>
      </c>
      <c r="I79" s="482">
        <f>SUM(K79:R79)</f>
        <v>0</v>
      </c>
      <c r="J79" s="482"/>
      <c r="K79" s="484">
        <f>10025313466-10025313466</f>
        <v>0</v>
      </c>
      <c r="L79" s="486"/>
      <c r="M79" s="325"/>
      <c r="N79" s="325"/>
      <c r="O79" s="486"/>
      <c r="P79" s="296"/>
      <c r="Q79" s="296"/>
      <c r="R79" s="486"/>
      <c r="S79" s="399" t="s">
        <v>314</v>
      </c>
      <c r="T79" s="399" t="s">
        <v>122</v>
      </c>
      <c r="U79" s="114">
        <v>43053</v>
      </c>
      <c r="V79" s="199">
        <v>611</v>
      </c>
      <c r="W79" s="239">
        <v>10025313466</v>
      </c>
      <c r="X79" s="414" t="s">
        <v>123</v>
      </c>
      <c r="Y79" s="260"/>
      <c r="Z79" s="399"/>
      <c r="AA79" s="3" t="s">
        <v>703</v>
      </c>
    </row>
    <row r="80" spans="1:241" ht="117.75" customHeight="1" x14ac:dyDescent="0.35">
      <c r="A80" s="401"/>
      <c r="B80" s="413"/>
      <c r="C80" s="413"/>
      <c r="D80" s="413"/>
      <c r="E80" s="413"/>
      <c r="F80" s="481"/>
      <c r="G80" s="115" t="s">
        <v>529</v>
      </c>
      <c r="H80" s="85" t="s">
        <v>315</v>
      </c>
      <c r="I80" s="483"/>
      <c r="J80" s="483"/>
      <c r="K80" s="485"/>
      <c r="L80" s="487"/>
      <c r="M80" s="326"/>
      <c r="N80" s="326"/>
      <c r="O80" s="487"/>
      <c r="P80" s="297"/>
      <c r="Q80" s="297"/>
      <c r="R80" s="487"/>
      <c r="S80" s="401"/>
      <c r="T80" s="401"/>
      <c r="U80" s="116">
        <v>43438</v>
      </c>
      <c r="V80" s="85">
        <v>829</v>
      </c>
      <c r="W80" s="86">
        <v>-10025313466</v>
      </c>
      <c r="X80" s="415"/>
      <c r="Y80" s="261"/>
      <c r="Z80" s="401"/>
    </row>
    <row r="81" spans="1:27" ht="288.75" customHeight="1" x14ac:dyDescent="0.35">
      <c r="A81" s="394" t="s">
        <v>316</v>
      </c>
      <c r="B81" s="410" t="s">
        <v>317</v>
      </c>
      <c r="C81" s="410" t="s">
        <v>318</v>
      </c>
      <c r="D81" s="410" t="s">
        <v>620</v>
      </c>
      <c r="E81" s="410" t="s">
        <v>28</v>
      </c>
      <c r="F81" s="422">
        <v>2017000040014</v>
      </c>
      <c r="G81" s="143" t="s">
        <v>530</v>
      </c>
      <c r="H81" s="131" t="s">
        <v>319</v>
      </c>
      <c r="I81" s="149">
        <f>SUM(J81:R81)</f>
        <v>12778686420</v>
      </c>
      <c r="J81" s="149"/>
      <c r="K81" s="133"/>
      <c r="L81" s="133"/>
      <c r="M81" s="133">
        <f>12778686420</f>
        <v>12778686420</v>
      </c>
      <c r="N81" s="133"/>
      <c r="O81" s="133"/>
      <c r="P81" s="133"/>
      <c r="Q81" s="133"/>
      <c r="R81" s="133"/>
      <c r="S81" s="394" t="s">
        <v>28</v>
      </c>
      <c r="T81" s="394" t="s">
        <v>625</v>
      </c>
      <c r="U81" s="140">
        <v>43230</v>
      </c>
      <c r="V81" s="141">
        <v>370</v>
      </c>
      <c r="W81" s="132">
        <v>12778686420</v>
      </c>
      <c r="X81" s="396" t="s">
        <v>646</v>
      </c>
      <c r="Y81" s="254"/>
      <c r="Z81" s="242"/>
      <c r="AA81" s="3" t="s">
        <v>703</v>
      </c>
    </row>
    <row r="82" spans="1:27" ht="218.25" customHeight="1" x14ac:dyDescent="0.35">
      <c r="A82" s="420"/>
      <c r="B82" s="421"/>
      <c r="C82" s="421"/>
      <c r="D82" s="421"/>
      <c r="E82" s="421"/>
      <c r="F82" s="423"/>
      <c r="G82" s="143" t="s">
        <v>531</v>
      </c>
      <c r="H82" s="131">
        <v>43825</v>
      </c>
      <c r="I82" s="149">
        <f t="shared" ref="I82" si="1">SUM(J82:R82)</f>
        <v>1716416628</v>
      </c>
      <c r="J82" s="149"/>
      <c r="K82" s="133"/>
      <c r="L82" s="133"/>
      <c r="M82" s="133">
        <v>1716416628</v>
      </c>
      <c r="N82" s="133"/>
      <c r="O82" s="133"/>
      <c r="P82" s="133"/>
      <c r="Q82" s="133"/>
      <c r="R82" s="133"/>
      <c r="S82" s="420"/>
      <c r="T82" s="420"/>
      <c r="U82" s="144">
        <v>43859</v>
      </c>
      <c r="V82" s="200">
        <v>108</v>
      </c>
      <c r="W82" s="240">
        <v>1716416628</v>
      </c>
      <c r="X82" s="397"/>
      <c r="Y82" s="263"/>
      <c r="Z82" s="242"/>
    </row>
    <row r="83" spans="1:27" ht="282.75" customHeight="1" x14ac:dyDescent="0.35">
      <c r="A83" s="420"/>
      <c r="B83" s="421"/>
      <c r="C83" s="421"/>
      <c r="D83" s="421"/>
      <c r="E83" s="421"/>
      <c r="F83" s="423"/>
      <c r="G83" s="145" t="s">
        <v>532</v>
      </c>
      <c r="H83" s="146">
        <v>44340</v>
      </c>
      <c r="I83" s="147">
        <f>SUM(J83:R83)</f>
        <v>349109824</v>
      </c>
      <c r="J83" s="147"/>
      <c r="K83" s="148"/>
      <c r="L83" s="148"/>
      <c r="M83" s="148">
        <v>349109824</v>
      </c>
      <c r="N83" s="148"/>
      <c r="O83" s="148"/>
      <c r="P83" s="148"/>
      <c r="Q83" s="148"/>
      <c r="R83" s="148"/>
      <c r="S83" s="420"/>
      <c r="T83" s="420"/>
      <c r="U83" s="144">
        <v>44351</v>
      </c>
      <c r="V83" s="200">
        <v>306</v>
      </c>
      <c r="W83" s="240">
        <v>349109824</v>
      </c>
      <c r="X83" s="397"/>
      <c r="Y83" s="263"/>
      <c r="Z83" s="242"/>
      <c r="AA83" s="3" t="s">
        <v>704</v>
      </c>
    </row>
    <row r="84" spans="1:27" ht="258.75" customHeight="1" x14ac:dyDescent="0.35">
      <c r="A84" s="420"/>
      <c r="B84" s="421"/>
      <c r="C84" s="421"/>
      <c r="D84" s="421"/>
      <c r="E84" s="421"/>
      <c r="F84" s="423"/>
      <c r="G84" s="143" t="s">
        <v>533</v>
      </c>
      <c r="H84" s="131">
        <v>44557</v>
      </c>
      <c r="I84" s="149">
        <f>SUM(J84:R84)</f>
        <v>881811948</v>
      </c>
      <c r="J84" s="149"/>
      <c r="K84" s="133">
        <v>490000000</v>
      </c>
      <c r="L84" s="133"/>
      <c r="M84" s="133"/>
      <c r="N84" s="133"/>
      <c r="O84" s="133"/>
      <c r="P84" s="133"/>
      <c r="Q84" s="133"/>
      <c r="R84" s="133">
        <v>391811948</v>
      </c>
      <c r="S84" s="420"/>
      <c r="T84" s="420"/>
      <c r="U84" s="144">
        <v>44559</v>
      </c>
      <c r="V84" s="200">
        <v>736</v>
      </c>
      <c r="W84" s="240">
        <v>490000000</v>
      </c>
      <c r="X84" s="397"/>
      <c r="Y84" s="263"/>
      <c r="Z84" s="242"/>
      <c r="AA84" s="3" t="s">
        <v>704</v>
      </c>
    </row>
    <row r="85" spans="1:27" ht="258.75" customHeight="1" x14ac:dyDescent="0.35">
      <c r="A85" s="395"/>
      <c r="B85" s="411"/>
      <c r="C85" s="411"/>
      <c r="D85" s="411"/>
      <c r="E85" s="411"/>
      <c r="F85" s="424"/>
      <c r="G85" s="145" t="s">
        <v>534</v>
      </c>
      <c r="H85" s="150">
        <v>44728</v>
      </c>
      <c r="I85" s="390">
        <f>SUM(J85:R85)</f>
        <v>125000000</v>
      </c>
      <c r="J85" s="246"/>
      <c r="K85" s="292"/>
      <c r="L85" s="292"/>
      <c r="M85" s="329"/>
      <c r="N85" s="329"/>
      <c r="O85" s="292"/>
      <c r="P85" s="292"/>
      <c r="Q85" s="292"/>
      <c r="R85" s="292">
        <v>125000000</v>
      </c>
      <c r="S85" s="395"/>
      <c r="T85" s="395"/>
      <c r="U85" s="144"/>
      <c r="V85" s="200"/>
      <c r="W85" s="240"/>
      <c r="X85" s="398"/>
      <c r="Y85" s="263"/>
      <c r="Z85" s="226" t="s">
        <v>320</v>
      </c>
      <c r="AA85" s="3" t="s">
        <v>704</v>
      </c>
    </row>
    <row r="86" spans="1:27" ht="137.25" customHeight="1" x14ac:dyDescent="0.35">
      <c r="A86" s="425" t="s">
        <v>321</v>
      </c>
      <c r="B86" s="402" t="s">
        <v>322</v>
      </c>
      <c r="C86" s="402" t="s">
        <v>323</v>
      </c>
      <c r="D86" s="402" t="s">
        <v>93</v>
      </c>
      <c r="E86" s="402" t="s">
        <v>324</v>
      </c>
      <c r="F86" s="469">
        <v>2017000040038</v>
      </c>
      <c r="G86" s="162" t="s">
        <v>535</v>
      </c>
      <c r="H86" s="163">
        <v>43405</v>
      </c>
      <c r="I86" s="164">
        <f t="shared" ref="I86:I93" si="2">SUM(K86:R86)</f>
        <v>11126272472.77</v>
      </c>
      <c r="J86" s="164"/>
      <c r="K86" s="279">
        <f>11203039266.69-76766793.92</f>
        <v>11126272472.77</v>
      </c>
      <c r="L86" s="279"/>
      <c r="M86" s="323"/>
      <c r="N86" s="323"/>
      <c r="O86" s="279"/>
      <c r="P86" s="279"/>
      <c r="Q86" s="279"/>
      <c r="R86" s="279"/>
      <c r="S86" s="425" t="s">
        <v>325</v>
      </c>
      <c r="T86" s="425" t="s">
        <v>324</v>
      </c>
      <c r="U86" s="215">
        <v>43441</v>
      </c>
      <c r="V86" s="202">
        <v>5038</v>
      </c>
      <c r="W86" s="165">
        <v>11203039266.690001</v>
      </c>
      <c r="X86" s="417" t="s">
        <v>646</v>
      </c>
      <c r="Y86" s="264"/>
      <c r="Z86" s="189"/>
      <c r="AA86" s="3" t="s">
        <v>703</v>
      </c>
    </row>
    <row r="87" spans="1:27" ht="137.25" customHeight="1" x14ac:dyDescent="0.35">
      <c r="A87" s="426"/>
      <c r="B87" s="428"/>
      <c r="C87" s="428"/>
      <c r="D87" s="428"/>
      <c r="E87" s="428"/>
      <c r="F87" s="479"/>
      <c r="G87" s="162" t="s">
        <v>536</v>
      </c>
      <c r="H87" s="163">
        <v>44082</v>
      </c>
      <c r="I87" s="164">
        <f t="shared" si="2"/>
        <v>1052599682</v>
      </c>
      <c r="J87" s="164"/>
      <c r="K87" s="279"/>
      <c r="L87" s="279"/>
      <c r="M87" s="323"/>
      <c r="N87" s="323"/>
      <c r="O87" s="279"/>
      <c r="P87" s="279"/>
      <c r="Q87" s="279"/>
      <c r="R87" s="279">
        <v>1052599682</v>
      </c>
      <c r="S87" s="426"/>
      <c r="T87" s="426"/>
      <c r="U87" s="215"/>
      <c r="V87" s="202"/>
      <c r="W87" s="165"/>
      <c r="X87" s="418"/>
      <c r="Y87" s="265"/>
      <c r="Z87" s="189" t="s">
        <v>326</v>
      </c>
      <c r="AA87" s="3" t="s">
        <v>704</v>
      </c>
    </row>
    <row r="88" spans="1:27" ht="137.25" customHeight="1" x14ac:dyDescent="0.35">
      <c r="A88" s="426"/>
      <c r="B88" s="428"/>
      <c r="C88" s="428"/>
      <c r="D88" s="428"/>
      <c r="E88" s="428"/>
      <c r="F88" s="479"/>
      <c r="G88" s="162" t="s">
        <v>537</v>
      </c>
      <c r="H88" s="163">
        <v>44340</v>
      </c>
      <c r="I88" s="164">
        <f t="shared" si="2"/>
        <v>550000000</v>
      </c>
      <c r="J88" s="164"/>
      <c r="K88" s="279"/>
      <c r="L88" s="279"/>
      <c r="M88" s="323"/>
      <c r="N88" s="323"/>
      <c r="O88" s="279"/>
      <c r="P88" s="279"/>
      <c r="Q88" s="279"/>
      <c r="R88" s="279">
        <v>550000000</v>
      </c>
      <c r="S88" s="426"/>
      <c r="T88" s="426"/>
      <c r="U88" s="215"/>
      <c r="V88" s="202"/>
      <c r="W88" s="165"/>
      <c r="X88" s="418"/>
      <c r="Y88" s="265"/>
      <c r="Z88" s="189" t="s">
        <v>327</v>
      </c>
      <c r="AA88" s="3" t="s">
        <v>704</v>
      </c>
    </row>
    <row r="89" spans="1:27" ht="137.25" customHeight="1" x14ac:dyDescent="0.35">
      <c r="A89" s="426"/>
      <c r="B89" s="428"/>
      <c r="C89" s="428"/>
      <c r="D89" s="428"/>
      <c r="E89" s="403"/>
      <c r="F89" s="479"/>
      <c r="G89" s="162" t="s">
        <v>538</v>
      </c>
      <c r="H89" s="163">
        <v>44539</v>
      </c>
      <c r="I89" s="164">
        <f t="shared" si="2"/>
        <v>209442390.36000001</v>
      </c>
      <c r="J89" s="164"/>
      <c r="K89" s="279"/>
      <c r="L89" s="279"/>
      <c r="M89" s="323"/>
      <c r="N89" s="323"/>
      <c r="O89" s="279"/>
      <c r="P89" s="279"/>
      <c r="Q89" s="279"/>
      <c r="R89" s="279">
        <v>209442390.36000001</v>
      </c>
      <c r="S89" s="426"/>
      <c r="T89" s="427"/>
      <c r="U89" s="215"/>
      <c r="V89" s="202"/>
      <c r="W89" s="165"/>
      <c r="X89" s="418"/>
      <c r="Y89" s="265"/>
      <c r="Z89" s="189" t="s">
        <v>328</v>
      </c>
      <c r="AA89" s="3" t="s">
        <v>704</v>
      </c>
    </row>
    <row r="90" spans="1:27" ht="168.75" customHeight="1" x14ac:dyDescent="0.35">
      <c r="A90" s="426"/>
      <c r="B90" s="428"/>
      <c r="C90" s="428"/>
      <c r="D90" s="428"/>
      <c r="E90" s="410" t="s">
        <v>28</v>
      </c>
      <c r="F90" s="479"/>
      <c r="G90" s="145" t="s">
        <v>535</v>
      </c>
      <c r="H90" s="150">
        <v>43405</v>
      </c>
      <c r="I90" s="390">
        <f t="shared" si="2"/>
        <v>1105051321.8699999</v>
      </c>
      <c r="J90" s="246"/>
      <c r="K90" s="292">
        <v>1105051321.8699999</v>
      </c>
      <c r="L90" s="292"/>
      <c r="M90" s="329"/>
      <c r="N90" s="329"/>
      <c r="O90" s="292"/>
      <c r="P90" s="292"/>
      <c r="Q90" s="292"/>
      <c r="R90" s="292"/>
      <c r="S90" s="426"/>
      <c r="T90" s="420" t="s">
        <v>631</v>
      </c>
      <c r="U90" s="144" t="s">
        <v>329</v>
      </c>
      <c r="V90" s="144" t="s">
        <v>330</v>
      </c>
      <c r="W90" s="240">
        <f>1105051321.87</f>
        <v>1105051321.8699999</v>
      </c>
      <c r="X90" s="418"/>
      <c r="Y90" s="265"/>
      <c r="Z90" s="189"/>
    </row>
    <row r="91" spans="1:27" ht="168.75" customHeight="1" x14ac:dyDescent="0.35">
      <c r="A91" s="426"/>
      <c r="B91" s="428"/>
      <c r="C91" s="428"/>
      <c r="D91" s="428"/>
      <c r="E91" s="421"/>
      <c r="F91" s="479"/>
      <c r="G91" s="145" t="s">
        <v>536</v>
      </c>
      <c r="H91" s="150">
        <v>44082</v>
      </c>
      <c r="I91" s="390">
        <f>SUM(K91:R91)</f>
        <v>115766793.92</v>
      </c>
      <c r="J91" s="246"/>
      <c r="K91" s="292">
        <v>76766793.920000002</v>
      </c>
      <c r="L91" s="292"/>
      <c r="M91" s="329"/>
      <c r="N91" s="329"/>
      <c r="O91" s="292"/>
      <c r="P91" s="292"/>
      <c r="Q91" s="292"/>
      <c r="R91" s="292">
        <v>39000000</v>
      </c>
      <c r="S91" s="426"/>
      <c r="T91" s="420"/>
      <c r="U91" s="144">
        <v>44089</v>
      </c>
      <c r="V91" s="244">
        <v>514</v>
      </c>
      <c r="W91" s="240">
        <v>76766793.920000002</v>
      </c>
      <c r="X91" s="418"/>
      <c r="Y91" s="265"/>
      <c r="Z91" s="189"/>
      <c r="AA91" s="3" t="s">
        <v>704</v>
      </c>
    </row>
    <row r="92" spans="1:27" ht="168.75" customHeight="1" x14ac:dyDescent="0.35">
      <c r="A92" s="426"/>
      <c r="B92" s="428"/>
      <c r="C92" s="428"/>
      <c r="D92" s="428"/>
      <c r="E92" s="421"/>
      <c r="F92" s="479"/>
      <c r="G92" s="145" t="s">
        <v>537</v>
      </c>
      <c r="H92" s="150">
        <v>44340</v>
      </c>
      <c r="I92" s="390">
        <f t="shared" si="2"/>
        <v>144462656</v>
      </c>
      <c r="J92" s="246"/>
      <c r="K92" s="292"/>
      <c r="L92" s="292"/>
      <c r="M92" s="329"/>
      <c r="N92" s="329"/>
      <c r="O92" s="292"/>
      <c r="P92" s="292"/>
      <c r="Q92" s="292"/>
      <c r="R92" s="292">
        <v>144462656</v>
      </c>
      <c r="S92" s="426"/>
      <c r="T92" s="420"/>
      <c r="U92" s="144"/>
      <c r="V92" s="200"/>
      <c r="W92" s="240"/>
      <c r="X92" s="418"/>
      <c r="Y92" s="265"/>
      <c r="Z92" s="189" t="s">
        <v>320</v>
      </c>
      <c r="AA92" s="3" t="s">
        <v>704</v>
      </c>
    </row>
    <row r="93" spans="1:27" ht="168.75" customHeight="1" x14ac:dyDescent="0.35">
      <c r="A93" s="427"/>
      <c r="B93" s="403"/>
      <c r="C93" s="403"/>
      <c r="D93" s="403"/>
      <c r="E93" s="411"/>
      <c r="F93" s="470"/>
      <c r="G93" s="143" t="s">
        <v>539</v>
      </c>
      <c r="H93" s="150">
        <v>44525</v>
      </c>
      <c r="I93" s="390">
        <f t="shared" si="2"/>
        <v>61838945</v>
      </c>
      <c r="J93" s="246"/>
      <c r="K93" s="292"/>
      <c r="L93" s="292"/>
      <c r="M93" s="329"/>
      <c r="N93" s="329"/>
      <c r="O93" s="292"/>
      <c r="P93" s="292"/>
      <c r="Q93" s="292"/>
      <c r="R93" s="292">
        <v>61838945</v>
      </c>
      <c r="S93" s="427"/>
      <c r="T93" s="395"/>
      <c r="U93" s="144"/>
      <c r="V93" s="200"/>
      <c r="W93" s="240"/>
      <c r="X93" s="419"/>
      <c r="Y93" s="265"/>
      <c r="Z93" s="225" t="s">
        <v>320</v>
      </c>
      <c r="AA93" s="3" t="s">
        <v>704</v>
      </c>
    </row>
    <row r="94" spans="1:27" ht="146.25" customHeight="1" x14ac:dyDescent="0.35">
      <c r="A94" s="425" t="s">
        <v>331</v>
      </c>
      <c r="B94" s="425" t="s">
        <v>332</v>
      </c>
      <c r="C94" s="425" t="s">
        <v>333</v>
      </c>
      <c r="D94" s="425" t="s">
        <v>34</v>
      </c>
      <c r="E94" s="402" t="s">
        <v>178</v>
      </c>
      <c r="F94" s="469">
        <v>2016000040029</v>
      </c>
      <c r="G94" s="166" t="s">
        <v>540</v>
      </c>
      <c r="H94" s="167" t="s">
        <v>334</v>
      </c>
      <c r="I94" s="168">
        <f>SUM(J94:R94)</f>
        <v>7117734330</v>
      </c>
      <c r="J94" s="168"/>
      <c r="K94" s="323">
        <f>7117734330</f>
        <v>7117734330</v>
      </c>
      <c r="L94" s="279"/>
      <c r="M94" s="323"/>
      <c r="N94" s="323"/>
      <c r="O94" s="169"/>
      <c r="P94" s="169"/>
      <c r="Q94" s="169"/>
      <c r="R94" s="169"/>
      <c r="S94" s="425" t="s">
        <v>335</v>
      </c>
      <c r="T94" s="402" t="s">
        <v>632</v>
      </c>
      <c r="U94" s="215">
        <v>43833</v>
      </c>
      <c r="V94" s="202" t="s">
        <v>336</v>
      </c>
      <c r="W94" s="165">
        <v>7117734330</v>
      </c>
      <c r="X94" s="417" t="s">
        <v>646</v>
      </c>
      <c r="Y94" s="264"/>
      <c r="Z94" s="189"/>
      <c r="AA94" s="3" t="s">
        <v>703</v>
      </c>
    </row>
    <row r="95" spans="1:27" ht="146.25" customHeight="1" x14ac:dyDescent="0.35">
      <c r="A95" s="426"/>
      <c r="B95" s="426"/>
      <c r="C95" s="426"/>
      <c r="D95" s="426"/>
      <c r="E95" s="428"/>
      <c r="F95" s="479"/>
      <c r="G95" s="166" t="s">
        <v>541</v>
      </c>
      <c r="H95" s="167">
        <v>44364</v>
      </c>
      <c r="I95" s="168">
        <f>SUM(J95:R95)</f>
        <v>669592567</v>
      </c>
      <c r="J95" s="168"/>
      <c r="K95" s="279"/>
      <c r="L95" s="279"/>
      <c r="M95" s="323">
        <v>669592567</v>
      </c>
      <c r="N95" s="323"/>
      <c r="O95" s="169"/>
      <c r="P95" s="169"/>
      <c r="Q95" s="169"/>
      <c r="R95" s="169"/>
      <c r="S95" s="426"/>
      <c r="T95" s="428"/>
      <c r="U95" s="215">
        <v>44385</v>
      </c>
      <c r="V95" s="202" t="s">
        <v>337</v>
      </c>
      <c r="W95" s="165">
        <v>669592567</v>
      </c>
      <c r="X95" s="418"/>
      <c r="Y95" s="265"/>
      <c r="Z95" s="189"/>
      <c r="AA95" s="3" t="s">
        <v>704</v>
      </c>
    </row>
    <row r="96" spans="1:27" ht="146.25" customHeight="1" x14ac:dyDescent="0.35">
      <c r="A96" s="426"/>
      <c r="B96" s="426"/>
      <c r="C96" s="426"/>
      <c r="D96" s="426"/>
      <c r="E96" s="403"/>
      <c r="F96" s="479"/>
      <c r="G96" s="166" t="s">
        <v>547</v>
      </c>
      <c r="H96" s="167" t="s">
        <v>548</v>
      </c>
      <c r="I96" s="168">
        <f>SUM(J96:R96)</f>
        <v>427797601</v>
      </c>
      <c r="J96" s="168"/>
      <c r="K96" s="279"/>
      <c r="L96" s="279"/>
      <c r="M96" s="323">
        <v>427797601</v>
      </c>
      <c r="N96" s="323"/>
      <c r="O96" s="169"/>
      <c r="P96" s="169"/>
      <c r="Q96" s="169"/>
      <c r="R96" s="169"/>
      <c r="S96" s="426"/>
      <c r="T96" s="403"/>
      <c r="U96" s="215">
        <v>44806</v>
      </c>
      <c r="V96" s="215" t="s">
        <v>688</v>
      </c>
      <c r="W96" s="165">
        <v>427797601</v>
      </c>
      <c r="X96" s="418"/>
      <c r="Y96" s="265"/>
      <c r="Z96" s="189"/>
      <c r="AA96" s="3" t="s">
        <v>704</v>
      </c>
    </row>
    <row r="97" spans="1:241" ht="147.75" customHeight="1" x14ac:dyDescent="0.35">
      <c r="A97" s="426"/>
      <c r="B97" s="426"/>
      <c r="C97" s="426"/>
      <c r="D97" s="426"/>
      <c r="E97" s="410" t="s">
        <v>28</v>
      </c>
      <c r="F97" s="479"/>
      <c r="G97" s="151" t="s">
        <v>542</v>
      </c>
      <c r="H97" s="131">
        <v>43445</v>
      </c>
      <c r="I97" s="149">
        <f>SUM(J97:R97)</f>
        <v>453699927</v>
      </c>
      <c r="J97" s="149"/>
      <c r="K97" s="329">
        <f>453699927</f>
        <v>453699927</v>
      </c>
      <c r="L97" s="133"/>
      <c r="M97" s="329"/>
      <c r="N97" s="133"/>
      <c r="O97" s="133"/>
      <c r="P97" s="133"/>
      <c r="Q97" s="133"/>
      <c r="R97" s="133"/>
      <c r="S97" s="426"/>
      <c r="T97" s="410" t="s">
        <v>633</v>
      </c>
      <c r="U97" s="140" t="s">
        <v>600</v>
      </c>
      <c r="V97" s="141" t="s">
        <v>601</v>
      </c>
      <c r="W97" s="132">
        <v>453699927</v>
      </c>
      <c r="X97" s="418"/>
      <c r="Y97" s="265"/>
      <c r="Z97" s="189"/>
    </row>
    <row r="98" spans="1:241" ht="144.75" customHeight="1" x14ac:dyDescent="0.35">
      <c r="A98" s="426"/>
      <c r="B98" s="426"/>
      <c r="C98" s="426"/>
      <c r="D98" s="426"/>
      <c r="E98" s="421"/>
      <c r="F98" s="479"/>
      <c r="G98" s="151" t="s">
        <v>338</v>
      </c>
      <c r="H98" s="131">
        <v>44364</v>
      </c>
      <c r="I98" s="149">
        <f t="shared" ref="I98:I102" si="3">SUM(J98:R98)</f>
        <v>295352181</v>
      </c>
      <c r="J98" s="149"/>
      <c r="K98" s="292"/>
      <c r="L98" s="133"/>
      <c r="M98" s="329">
        <v>295352181</v>
      </c>
      <c r="N98" s="133"/>
      <c r="O98" s="133"/>
      <c r="P98" s="133"/>
      <c r="Q98" s="133"/>
      <c r="R98" s="133"/>
      <c r="S98" s="426"/>
      <c r="T98" s="421"/>
      <c r="U98" s="152">
        <v>44470</v>
      </c>
      <c r="V98" s="201">
        <v>554</v>
      </c>
      <c r="W98" s="241">
        <v>295352181</v>
      </c>
      <c r="X98" s="418"/>
      <c r="Y98" s="265"/>
      <c r="Z98" s="189"/>
      <c r="AA98" s="3" t="s">
        <v>704</v>
      </c>
    </row>
    <row r="99" spans="1:241" ht="144.75" customHeight="1" x14ac:dyDescent="0.35">
      <c r="A99" s="427"/>
      <c r="B99" s="427"/>
      <c r="C99" s="427"/>
      <c r="D99" s="427"/>
      <c r="E99" s="411"/>
      <c r="F99" s="470"/>
      <c r="G99" s="151" t="s">
        <v>547</v>
      </c>
      <c r="H99" s="131" t="s">
        <v>548</v>
      </c>
      <c r="I99" s="149">
        <f t="shared" si="3"/>
        <v>49798956</v>
      </c>
      <c r="J99" s="149"/>
      <c r="K99" s="292"/>
      <c r="L99" s="133"/>
      <c r="M99" s="329">
        <v>49798956</v>
      </c>
      <c r="N99" s="133"/>
      <c r="O99" s="133"/>
      <c r="P99" s="133"/>
      <c r="Q99" s="133"/>
      <c r="R99" s="133"/>
      <c r="S99" s="427"/>
      <c r="T99" s="411"/>
      <c r="U99" s="152">
        <v>44819</v>
      </c>
      <c r="V99" s="201">
        <v>686</v>
      </c>
      <c r="W99" s="241">
        <v>49798956</v>
      </c>
      <c r="X99" s="419"/>
      <c r="Y99" s="266"/>
      <c r="Z99" s="189"/>
      <c r="AA99" s="3" t="s">
        <v>704</v>
      </c>
    </row>
    <row r="100" spans="1:241" ht="165" customHeight="1" x14ac:dyDescent="0.35">
      <c r="A100" s="394" t="s">
        <v>339</v>
      </c>
      <c r="B100" s="394" t="s">
        <v>340</v>
      </c>
      <c r="C100" s="394" t="s">
        <v>341</v>
      </c>
      <c r="D100" s="394" t="s">
        <v>27</v>
      </c>
      <c r="E100" s="410" t="s">
        <v>28</v>
      </c>
      <c r="F100" s="422">
        <v>2018000040015</v>
      </c>
      <c r="G100" s="153" t="s">
        <v>543</v>
      </c>
      <c r="H100" s="154" t="s">
        <v>546</v>
      </c>
      <c r="I100" s="149">
        <f t="shared" si="3"/>
        <v>14845854825</v>
      </c>
      <c r="J100" s="149"/>
      <c r="K100" s="292">
        <v>5605504524</v>
      </c>
      <c r="L100" s="133"/>
      <c r="M100" s="133"/>
      <c r="N100" s="133"/>
      <c r="O100" s="133"/>
      <c r="P100" s="133"/>
      <c r="Q100" s="133">
        <v>9240350301</v>
      </c>
      <c r="R100" s="133"/>
      <c r="S100" s="394" t="s">
        <v>28</v>
      </c>
      <c r="T100" s="410" t="s">
        <v>634</v>
      </c>
      <c r="U100" s="152">
        <v>43522</v>
      </c>
      <c r="V100" s="201">
        <v>130</v>
      </c>
      <c r="W100" s="241">
        <v>14845854825</v>
      </c>
      <c r="X100" s="396" t="s">
        <v>646</v>
      </c>
      <c r="Y100" s="254"/>
      <c r="Z100" s="394"/>
      <c r="AA100" s="3" t="s">
        <v>703</v>
      </c>
    </row>
    <row r="101" spans="1:241" ht="165" customHeight="1" x14ac:dyDescent="0.35">
      <c r="A101" s="395"/>
      <c r="B101" s="395"/>
      <c r="C101" s="395"/>
      <c r="D101" s="395"/>
      <c r="E101" s="411"/>
      <c r="F101" s="424"/>
      <c r="G101" s="153" t="s">
        <v>532</v>
      </c>
      <c r="H101" s="154">
        <v>44340</v>
      </c>
      <c r="I101" s="149">
        <f t="shared" si="3"/>
        <v>2502943338</v>
      </c>
      <c r="J101" s="149"/>
      <c r="K101" s="292"/>
      <c r="L101" s="133"/>
      <c r="M101" s="329">
        <v>2502943338</v>
      </c>
      <c r="N101" s="133"/>
      <c r="O101" s="133"/>
      <c r="P101" s="133"/>
      <c r="Q101" s="133"/>
      <c r="R101" s="133"/>
      <c r="S101" s="395"/>
      <c r="T101" s="411"/>
      <c r="U101" s="152">
        <v>44351</v>
      </c>
      <c r="V101" s="201">
        <v>306</v>
      </c>
      <c r="W101" s="241">
        <v>2502943338</v>
      </c>
      <c r="X101" s="398"/>
      <c r="Y101" s="255"/>
      <c r="Z101" s="395"/>
      <c r="AA101" s="3" t="s">
        <v>704</v>
      </c>
    </row>
    <row r="102" spans="1:241" ht="204" customHeight="1" x14ac:dyDescent="0.35">
      <c r="A102" s="224" t="s">
        <v>342</v>
      </c>
      <c r="B102" s="224" t="s">
        <v>343</v>
      </c>
      <c r="C102" s="224" t="s">
        <v>344</v>
      </c>
      <c r="D102" s="224" t="s">
        <v>27</v>
      </c>
      <c r="E102" s="212" t="s">
        <v>28</v>
      </c>
      <c r="F102" s="349">
        <v>2018000040042</v>
      </c>
      <c r="G102" s="170" t="s">
        <v>544</v>
      </c>
      <c r="H102" s="171" t="s">
        <v>545</v>
      </c>
      <c r="I102" s="168">
        <f t="shared" si="3"/>
        <v>8725329896</v>
      </c>
      <c r="J102" s="168"/>
      <c r="K102" s="165">
        <v>8725329896</v>
      </c>
      <c r="L102" s="169"/>
      <c r="M102" s="169"/>
      <c r="N102" s="169"/>
      <c r="O102" s="169"/>
      <c r="P102" s="169"/>
      <c r="Q102" s="169"/>
      <c r="R102" s="169"/>
      <c r="S102" s="189" t="s">
        <v>28</v>
      </c>
      <c r="T102" s="212" t="s">
        <v>46</v>
      </c>
      <c r="U102" s="216">
        <v>43522</v>
      </c>
      <c r="V102" s="203">
        <v>20</v>
      </c>
      <c r="W102" s="209">
        <v>8725329896</v>
      </c>
      <c r="X102" s="172" t="s">
        <v>509</v>
      </c>
      <c r="Y102" s="172"/>
      <c r="Z102" s="189"/>
      <c r="AA102" s="3" t="s">
        <v>703</v>
      </c>
    </row>
    <row r="103" spans="1:241" ht="180.75" customHeight="1" x14ac:dyDescent="0.35">
      <c r="A103" s="394" t="s">
        <v>345</v>
      </c>
      <c r="B103" s="394" t="s">
        <v>346</v>
      </c>
      <c r="C103" s="394" t="s">
        <v>347</v>
      </c>
      <c r="D103" s="394" t="s">
        <v>34</v>
      </c>
      <c r="E103" s="410" t="s">
        <v>28</v>
      </c>
      <c r="F103" s="422">
        <v>20181301011385</v>
      </c>
      <c r="G103" s="153" t="s">
        <v>551</v>
      </c>
      <c r="H103" s="154" t="s">
        <v>552</v>
      </c>
      <c r="I103" s="149">
        <f>+J103+K103+L103+O103+Q103+R103+M103</f>
        <v>3105294006</v>
      </c>
      <c r="J103" s="149"/>
      <c r="K103" s="295"/>
      <c r="L103" s="133"/>
      <c r="M103" s="133">
        <f>3105294006</f>
        <v>3105294006</v>
      </c>
      <c r="N103" s="133"/>
      <c r="O103" s="133"/>
      <c r="P103" s="133"/>
      <c r="Q103" s="133"/>
      <c r="R103" s="133"/>
      <c r="S103" s="394" t="s">
        <v>28</v>
      </c>
      <c r="T103" s="410" t="s">
        <v>635</v>
      </c>
      <c r="U103" s="152">
        <v>43636</v>
      </c>
      <c r="V103" s="201">
        <v>372</v>
      </c>
      <c r="W103" s="240">
        <v>3105294006</v>
      </c>
      <c r="X103" s="396" t="s">
        <v>647</v>
      </c>
      <c r="Y103" s="254"/>
      <c r="Z103" s="242"/>
      <c r="AA103" s="3" t="s">
        <v>703</v>
      </c>
    </row>
    <row r="104" spans="1:241" ht="175.5" customHeight="1" x14ac:dyDescent="0.35">
      <c r="A104" s="420"/>
      <c r="B104" s="420"/>
      <c r="C104" s="420"/>
      <c r="D104" s="420"/>
      <c r="E104" s="421"/>
      <c r="F104" s="423"/>
      <c r="G104" s="153" t="s">
        <v>549</v>
      </c>
      <c r="H104" s="154">
        <v>44364</v>
      </c>
      <c r="I104" s="149">
        <f>+J104+K104+L104+O104+Q104+R104+M104</f>
        <v>527069118</v>
      </c>
      <c r="J104" s="149"/>
      <c r="K104" s="295"/>
      <c r="L104" s="133"/>
      <c r="M104" s="322">
        <v>527069118</v>
      </c>
      <c r="N104" s="133"/>
      <c r="O104" s="133"/>
      <c r="P104" s="133"/>
      <c r="Q104" s="133"/>
      <c r="R104" s="133"/>
      <c r="S104" s="420"/>
      <c r="T104" s="421"/>
      <c r="U104" s="152">
        <v>44365</v>
      </c>
      <c r="V104" s="201">
        <v>332</v>
      </c>
      <c r="W104" s="240">
        <v>527069118</v>
      </c>
      <c r="X104" s="397"/>
      <c r="Y104" s="263"/>
      <c r="Z104" s="242"/>
      <c r="AA104" s="3" t="s">
        <v>704</v>
      </c>
    </row>
    <row r="105" spans="1:241" ht="175.5" customHeight="1" x14ac:dyDescent="0.35">
      <c r="A105" s="395"/>
      <c r="B105" s="395"/>
      <c r="C105" s="395"/>
      <c r="D105" s="395"/>
      <c r="E105" s="411"/>
      <c r="F105" s="424"/>
      <c r="G105" s="153" t="s">
        <v>550</v>
      </c>
      <c r="H105" s="154">
        <v>44558</v>
      </c>
      <c r="I105" s="149">
        <f t="shared" ref="I105:I109" si="4">+J105+K105+L105+O105+Q105+R105</f>
        <v>959696869.44000006</v>
      </c>
      <c r="J105" s="149"/>
      <c r="K105" s="295"/>
      <c r="L105" s="133"/>
      <c r="M105" s="133"/>
      <c r="N105" s="133"/>
      <c r="O105" s="133"/>
      <c r="P105" s="133"/>
      <c r="Q105" s="133"/>
      <c r="R105" s="133">
        <v>959696869.44000006</v>
      </c>
      <c r="S105" s="395"/>
      <c r="T105" s="411"/>
      <c r="U105" s="152"/>
      <c r="V105" s="201"/>
      <c r="W105" s="240"/>
      <c r="X105" s="398"/>
      <c r="Y105" s="255"/>
      <c r="Z105" s="227" t="s">
        <v>320</v>
      </c>
      <c r="AA105" s="3" t="s">
        <v>704</v>
      </c>
    </row>
    <row r="106" spans="1:241" ht="224.25" customHeight="1" x14ac:dyDescent="0.35">
      <c r="A106" s="227" t="s">
        <v>348</v>
      </c>
      <c r="B106" s="227" t="s">
        <v>349</v>
      </c>
      <c r="C106" s="227" t="s">
        <v>350</v>
      </c>
      <c r="D106" s="227" t="s">
        <v>27</v>
      </c>
      <c r="E106" s="243" t="s">
        <v>28</v>
      </c>
      <c r="F106" s="350">
        <v>2018000040014</v>
      </c>
      <c r="G106" s="153" t="s">
        <v>553</v>
      </c>
      <c r="H106" s="154">
        <v>43691</v>
      </c>
      <c r="I106" s="149">
        <f t="shared" si="4"/>
        <v>7744633587</v>
      </c>
      <c r="J106" s="149"/>
      <c r="K106" s="295">
        <v>7739633587</v>
      </c>
      <c r="L106" s="133"/>
      <c r="M106" s="133"/>
      <c r="N106" s="133"/>
      <c r="O106" s="133"/>
      <c r="P106" s="133"/>
      <c r="Q106" s="133"/>
      <c r="R106" s="133">
        <v>5000000</v>
      </c>
      <c r="S106" s="242" t="s">
        <v>28</v>
      </c>
      <c r="T106" s="243" t="s">
        <v>622</v>
      </c>
      <c r="U106" s="152">
        <v>43712</v>
      </c>
      <c r="V106" s="201">
        <v>491</v>
      </c>
      <c r="W106" s="240">
        <f>+I106</f>
        <v>7744633587</v>
      </c>
      <c r="X106" s="306" t="s">
        <v>646</v>
      </c>
      <c r="Y106" s="254"/>
      <c r="Z106" s="242"/>
      <c r="AA106" s="3" t="s">
        <v>703</v>
      </c>
    </row>
    <row r="107" spans="1:241" ht="144.75" customHeight="1" x14ac:dyDescent="0.35">
      <c r="A107" s="394" t="s">
        <v>351</v>
      </c>
      <c r="B107" s="394" t="s">
        <v>352</v>
      </c>
      <c r="C107" s="429" t="s">
        <v>353</v>
      </c>
      <c r="D107" s="432" t="s">
        <v>34</v>
      </c>
      <c r="E107" s="435" t="s">
        <v>28</v>
      </c>
      <c r="F107" s="422">
        <v>2018000040059</v>
      </c>
      <c r="G107" s="153" t="s">
        <v>553</v>
      </c>
      <c r="H107" s="154">
        <v>43691</v>
      </c>
      <c r="I107" s="149">
        <f t="shared" si="4"/>
        <v>20238528792</v>
      </c>
      <c r="J107" s="149"/>
      <c r="K107" s="295">
        <v>20238528792</v>
      </c>
      <c r="L107" s="133"/>
      <c r="M107" s="133"/>
      <c r="N107" s="133"/>
      <c r="O107" s="133"/>
      <c r="P107" s="133"/>
      <c r="Q107" s="133"/>
      <c r="R107" s="133"/>
      <c r="S107" s="394" t="s">
        <v>28</v>
      </c>
      <c r="T107" s="410" t="s">
        <v>635</v>
      </c>
      <c r="U107" s="152">
        <v>43712</v>
      </c>
      <c r="V107" s="201">
        <v>491</v>
      </c>
      <c r="W107" s="240">
        <f>+I107</f>
        <v>20238528792</v>
      </c>
      <c r="X107" s="568" t="s">
        <v>646</v>
      </c>
      <c r="Y107" s="571"/>
      <c r="Z107" s="242"/>
      <c r="AA107" s="3" t="s">
        <v>703</v>
      </c>
    </row>
    <row r="108" spans="1:241" ht="144.75" customHeight="1" x14ac:dyDescent="0.35">
      <c r="A108" s="420"/>
      <c r="B108" s="420"/>
      <c r="C108" s="430"/>
      <c r="D108" s="433"/>
      <c r="E108" s="436"/>
      <c r="F108" s="423"/>
      <c r="G108" s="153" t="s">
        <v>554</v>
      </c>
      <c r="H108" s="154">
        <v>44126</v>
      </c>
      <c r="I108" s="149">
        <f t="shared" si="4"/>
        <v>3537203963.3699999</v>
      </c>
      <c r="J108" s="149"/>
      <c r="K108" s="295">
        <v>3537203963.3699999</v>
      </c>
      <c r="L108" s="133"/>
      <c r="M108" s="133"/>
      <c r="N108" s="133"/>
      <c r="O108" s="133"/>
      <c r="P108" s="133"/>
      <c r="Q108" s="133"/>
      <c r="R108" s="133"/>
      <c r="S108" s="420"/>
      <c r="T108" s="421"/>
      <c r="U108" s="152">
        <v>44133</v>
      </c>
      <c r="V108" s="201">
        <v>565</v>
      </c>
      <c r="W108" s="240">
        <v>3537203963.3699999</v>
      </c>
      <c r="X108" s="569"/>
      <c r="Y108" s="572"/>
      <c r="Z108" s="242"/>
      <c r="AA108" s="3" t="s">
        <v>704</v>
      </c>
    </row>
    <row r="109" spans="1:241" s="312" customFormat="1" ht="144.75" customHeight="1" x14ac:dyDescent="0.35">
      <c r="A109" s="395"/>
      <c r="B109" s="395"/>
      <c r="C109" s="431"/>
      <c r="D109" s="434"/>
      <c r="E109" s="437"/>
      <c r="F109" s="424"/>
      <c r="G109" s="153" t="s">
        <v>696</v>
      </c>
      <c r="H109" s="154">
        <v>45100</v>
      </c>
      <c r="I109" s="149">
        <f t="shared" si="4"/>
        <v>6536661611.9499998</v>
      </c>
      <c r="J109" s="149"/>
      <c r="K109" s="311"/>
      <c r="L109" s="133"/>
      <c r="M109" s="133"/>
      <c r="N109" s="133"/>
      <c r="O109" s="133"/>
      <c r="P109" s="133"/>
      <c r="Q109" s="133"/>
      <c r="R109" s="133">
        <v>6536661611.9499998</v>
      </c>
      <c r="S109" s="395"/>
      <c r="T109" s="411"/>
      <c r="U109" s="152"/>
      <c r="V109" s="201"/>
      <c r="W109" s="311"/>
      <c r="X109" s="570"/>
      <c r="Y109" s="573"/>
      <c r="Z109" s="313" t="s">
        <v>320</v>
      </c>
      <c r="AA109" s="3" t="s">
        <v>704</v>
      </c>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row>
    <row r="110" spans="1:241" ht="144.75" customHeight="1" x14ac:dyDescent="0.35">
      <c r="A110" s="394" t="s">
        <v>354</v>
      </c>
      <c r="B110" s="394" t="s">
        <v>355</v>
      </c>
      <c r="C110" s="394" t="s">
        <v>356</v>
      </c>
      <c r="D110" s="394" t="s">
        <v>391</v>
      </c>
      <c r="E110" s="410" t="s">
        <v>28</v>
      </c>
      <c r="F110" s="422">
        <v>2017000100113</v>
      </c>
      <c r="G110" s="153" t="s">
        <v>554</v>
      </c>
      <c r="H110" s="154">
        <v>43698</v>
      </c>
      <c r="I110" s="149">
        <f t="shared" ref="I110:I117" si="5">+J110+K110+L110+O110++Q110+R110</f>
        <v>5338865360</v>
      </c>
      <c r="J110" s="149"/>
      <c r="K110" s="295"/>
      <c r="L110" s="133"/>
      <c r="M110" s="133"/>
      <c r="N110" s="133"/>
      <c r="O110" s="133">
        <v>4741315360</v>
      </c>
      <c r="P110" s="133"/>
      <c r="Q110" s="133"/>
      <c r="R110" s="133">
        <v>597550000</v>
      </c>
      <c r="S110" s="394" t="s">
        <v>28</v>
      </c>
      <c r="T110" s="410" t="s">
        <v>634</v>
      </c>
      <c r="U110" s="140">
        <v>43739</v>
      </c>
      <c r="V110" s="201">
        <v>544</v>
      </c>
      <c r="W110" s="240">
        <v>4741315360</v>
      </c>
      <c r="X110" s="396" t="s">
        <v>646</v>
      </c>
      <c r="Y110" s="254"/>
      <c r="Z110" s="242"/>
      <c r="AA110" s="3" t="s">
        <v>703</v>
      </c>
    </row>
    <row r="111" spans="1:241" ht="144.75" customHeight="1" x14ac:dyDescent="0.35">
      <c r="A111" s="395"/>
      <c r="B111" s="395"/>
      <c r="C111" s="395"/>
      <c r="D111" s="395"/>
      <c r="E111" s="411"/>
      <c r="F111" s="424"/>
      <c r="G111" s="153" t="s">
        <v>555</v>
      </c>
      <c r="H111" s="154">
        <v>44533</v>
      </c>
      <c r="I111" s="149">
        <f>+J111+K111+L111+O111++Q111+R111</f>
        <v>893777115</v>
      </c>
      <c r="J111" s="149"/>
      <c r="K111" s="295"/>
      <c r="L111" s="133"/>
      <c r="M111" s="133"/>
      <c r="N111" s="133"/>
      <c r="O111" s="133">
        <v>893777115</v>
      </c>
      <c r="P111" s="133"/>
      <c r="Q111" s="133"/>
      <c r="R111" s="133"/>
      <c r="S111" s="395"/>
      <c r="T111" s="411"/>
      <c r="U111" s="140">
        <v>44546</v>
      </c>
      <c r="V111" s="201">
        <v>706</v>
      </c>
      <c r="W111" s="240">
        <v>893777115</v>
      </c>
      <c r="X111" s="398"/>
      <c r="Y111" s="255"/>
      <c r="Z111" s="242"/>
      <c r="AA111" s="3" t="s">
        <v>704</v>
      </c>
    </row>
    <row r="112" spans="1:241" ht="193.5" customHeight="1" x14ac:dyDescent="0.35">
      <c r="A112" s="394" t="s">
        <v>357</v>
      </c>
      <c r="B112" s="432" t="s">
        <v>358</v>
      </c>
      <c r="C112" s="432" t="s">
        <v>359</v>
      </c>
      <c r="D112" s="432" t="s">
        <v>34</v>
      </c>
      <c r="E112" s="432" t="s">
        <v>28</v>
      </c>
      <c r="F112" s="584">
        <v>20181301011142</v>
      </c>
      <c r="G112" s="153" t="s">
        <v>556</v>
      </c>
      <c r="H112" s="154">
        <v>43728</v>
      </c>
      <c r="I112" s="149">
        <f t="shared" si="5"/>
        <v>20046643058</v>
      </c>
      <c r="J112" s="149"/>
      <c r="K112" s="295"/>
      <c r="L112" s="133">
        <v>20046643058</v>
      </c>
      <c r="M112" s="133"/>
      <c r="N112" s="133"/>
      <c r="O112" s="133"/>
      <c r="P112" s="133"/>
      <c r="Q112" s="133"/>
      <c r="R112" s="133"/>
      <c r="S112" s="394" t="s">
        <v>28</v>
      </c>
      <c r="T112" s="410" t="s">
        <v>635</v>
      </c>
      <c r="U112" s="140">
        <v>43739</v>
      </c>
      <c r="V112" s="201">
        <v>544</v>
      </c>
      <c r="W112" s="240">
        <v>20046643058</v>
      </c>
      <c r="X112" s="396" t="s">
        <v>646</v>
      </c>
      <c r="Y112" s="254"/>
      <c r="Z112" s="242"/>
      <c r="AA112" s="3" t="s">
        <v>703</v>
      </c>
    </row>
    <row r="113" spans="1:241" ht="193.5" customHeight="1" x14ac:dyDescent="0.35">
      <c r="A113" s="420"/>
      <c r="B113" s="433"/>
      <c r="C113" s="433"/>
      <c r="D113" s="433"/>
      <c r="E113" s="433"/>
      <c r="F113" s="585"/>
      <c r="G113" s="153" t="s">
        <v>557</v>
      </c>
      <c r="H113" s="154">
        <v>44582</v>
      </c>
      <c r="I113" s="149">
        <f>+J113+K113+L113+O113++Q113+R113+M113</f>
        <v>2803680391.5300002</v>
      </c>
      <c r="J113" s="149"/>
      <c r="K113" s="295"/>
      <c r="L113" s="133"/>
      <c r="M113" s="133">
        <v>2803680391.5300002</v>
      </c>
      <c r="N113" s="133"/>
      <c r="O113" s="133"/>
      <c r="P113" s="133"/>
      <c r="Q113" s="133"/>
      <c r="R113" s="133"/>
      <c r="S113" s="395"/>
      <c r="T113" s="411"/>
      <c r="U113" s="140">
        <v>44594</v>
      </c>
      <c r="V113" s="245">
        <v>96</v>
      </c>
      <c r="W113" s="240">
        <v>2803680391.5300002</v>
      </c>
      <c r="X113" s="398"/>
      <c r="Y113" s="255"/>
      <c r="Z113" s="242"/>
      <c r="AA113" s="3" t="s">
        <v>704</v>
      </c>
    </row>
    <row r="114" spans="1:241" s="373" customFormat="1" ht="193.5" customHeight="1" x14ac:dyDescent="0.35">
      <c r="A114" s="395"/>
      <c r="B114" s="434"/>
      <c r="C114" s="434"/>
      <c r="D114" s="434"/>
      <c r="E114" s="434"/>
      <c r="F114" s="586"/>
      <c r="G114" s="153" t="s">
        <v>715</v>
      </c>
      <c r="H114" s="154">
        <v>45231</v>
      </c>
      <c r="I114" s="149">
        <f>+J114+K114+L114+O114++Q114+R114+M114</f>
        <v>5197829496</v>
      </c>
      <c r="J114" s="149"/>
      <c r="K114" s="374"/>
      <c r="L114" s="133"/>
      <c r="M114" s="133">
        <v>874948971.48000002</v>
      </c>
      <c r="N114" s="133"/>
      <c r="O114" s="133"/>
      <c r="P114" s="133"/>
      <c r="Q114" s="133"/>
      <c r="R114" s="133">
        <v>4322880524.5200005</v>
      </c>
      <c r="S114" s="371"/>
      <c r="T114" s="370"/>
      <c r="U114" s="140"/>
      <c r="V114" s="321"/>
      <c r="W114" s="374"/>
      <c r="X114" s="375"/>
      <c r="Y114" s="375"/>
      <c r="Z114" s="372"/>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row>
    <row r="115" spans="1:241" ht="212.25" customHeight="1" x14ac:dyDescent="0.35">
      <c r="A115" s="224" t="s">
        <v>360</v>
      </c>
      <c r="B115" s="224" t="s">
        <v>361</v>
      </c>
      <c r="C115" s="224" t="s">
        <v>362</v>
      </c>
      <c r="D115" s="224" t="s">
        <v>34</v>
      </c>
      <c r="E115" s="212" t="s">
        <v>28</v>
      </c>
      <c r="F115" s="349">
        <v>2019000040048</v>
      </c>
      <c r="G115" s="170" t="s">
        <v>558</v>
      </c>
      <c r="H115" s="171">
        <v>43749</v>
      </c>
      <c r="I115" s="168">
        <f t="shared" si="5"/>
        <v>9533776046</v>
      </c>
      <c r="J115" s="168"/>
      <c r="K115" s="165">
        <v>9533776046</v>
      </c>
      <c r="L115" s="169"/>
      <c r="M115" s="169"/>
      <c r="N115" s="169"/>
      <c r="O115" s="169"/>
      <c r="P115" s="169"/>
      <c r="Q115" s="169"/>
      <c r="R115" s="169"/>
      <c r="S115" s="189" t="s">
        <v>363</v>
      </c>
      <c r="T115" s="212" t="s">
        <v>364</v>
      </c>
      <c r="U115" s="173">
        <v>43774</v>
      </c>
      <c r="V115" s="203">
        <v>59</v>
      </c>
      <c r="W115" s="169">
        <v>9533776046</v>
      </c>
      <c r="X115" s="174" t="s">
        <v>646</v>
      </c>
      <c r="Y115" s="174"/>
      <c r="Z115" s="189"/>
      <c r="AA115" s="3" t="s">
        <v>703</v>
      </c>
    </row>
    <row r="116" spans="1:241" ht="193.5" customHeight="1" x14ac:dyDescent="0.35">
      <c r="A116" s="442" t="s">
        <v>365</v>
      </c>
      <c r="B116" s="399" t="s">
        <v>366</v>
      </c>
      <c r="C116" s="399" t="s">
        <v>367</v>
      </c>
      <c r="D116" s="399" t="s">
        <v>34</v>
      </c>
      <c r="E116" s="412" t="s">
        <v>28</v>
      </c>
      <c r="F116" s="445">
        <v>20181301011064</v>
      </c>
      <c r="G116" s="125" t="s">
        <v>559</v>
      </c>
      <c r="H116" s="126">
        <v>43791</v>
      </c>
      <c r="I116" s="119">
        <f t="shared" si="5"/>
        <v>6779870768</v>
      </c>
      <c r="J116" s="119"/>
      <c r="K116" s="121"/>
      <c r="L116" s="296">
        <v>6779870768</v>
      </c>
      <c r="M116" s="325"/>
      <c r="N116" s="325"/>
      <c r="O116" s="121"/>
      <c r="P116" s="121"/>
      <c r="Q116" s="121"/>
      <c r="R116" s="121"/>
      <c r="S116" s="399" t="s">
        <v>368</v>
      </c>
      <c r="T116" s="412" t="s">
        <v>122</v>
      </c>
      <c r="U116" s="122">
        <v>43816</v>
      </c>
      <c r="V116" s="127">
        <v>660</v>
      </c>
      <c r="W116" s="121">
        <v>6779870768</v>
      </c>
      <c r="X116" s="412" t="s">
        <v>645</v>
      </c>
      <c r="Y116" s="258"/>
      <c r="Z116" s="399" t="s">
        <v>369</v>
      </c>
      <c r="AA116" s="3" t="s">
        <v>703</v>
      </c>
    </row>
    <row r="117" spans="1:241" ht="193.5" customHeight="1" x14ac:dyDescent="0.35">
      <c r="A117" s="443"/>
      <c r="B117" s="400"/>
      <c r="C117" s="400"/>
      <c r="D117" s="400"/>
      <c r="E117" s="416"/>
      <c r="F117" s="446"/>
      <c r="G117" s="125" t="s">
        <v>560</v>
      </c>
      <c r="H117" s="126">
        <v>44196</v>
      </c>
      <c r="I117" s="119">
        <f t="shared" si="5"/>
        <v>223836011</v>
      </c>
      <c r="J117" s="119"/>
      <c r="K117" s="121"/>
      <c r="L117" s="296">
        <v>223836011</v>
      </c>
      <c r="M117" s="325"/>
      <c r="N117" s="325"/>
      <c r="O117" s="121"/>
      <c r="P117" s="121"/>
      <c r="Q117" s="121"/>
      <c r="R117" s="121"/>
      <c r="S117" s="400"/>
      <c r="T117" s="416"/>
      <c r="U117" s="122">
        <v>44322</v>
      </c>
      <c r="V117" s="127">
        <v>240</v>
      </c>
      <c r="W117" s="121">
        <v>223836011</v>
      </c>
      <c r="X117" s="416"/>
      <c r="Y117" s="262"/>
      <c r="Z117" s="400"/>
      <c r="AA117" s="3" t="s">
        <v>704</v>
      </c>
    </row>
    <row r="118" spans="1:241" ht="193.5" customHeight="1" x14ac:dyDescent="0.35">
      <c r="A118" s="444"/>
      <c r="B118" s="401"/>
      <c r="C118" s="401"/>
      <c r="D118" s="401"/>
      <c r="E118" s="413"/>
      <c r="F118" s="447"/>
      <c r="G118" s="125" t="s">
        <v>561</v>
      </c>
      <c r="H118" s="126">
        <v>44596</v>
      </c>
      <c r="I118" s="119">
        <v>-7003706779</v>
      </c>
      <c r="J118" s="119"/>
      <c r="K118" s="121"/>
      <c r="L118" s="296">
        <v>-7003706779</v>
      </c>
      <c r="M118" s="325"/>
      <c r="N118" s="325"/>
      <c r="O118" s="121"/>
      <c r="P118" s="121"/>
      <c r="Q118" s="121"/>
      <c r="R118" s="121"/>
      <c r="S118" s="401"/>
      <c r="T118" s="413"/>
      <c r="U118" s="122">
        <v>44596</v>
      </c>
      <c r="V118" s="127">
        <v>109</v>
      </c>
      <c r="W118" s="121">
        <v>-7003706779</v>
      </c>
      <c r="X118" s="413"/>
      <c r="Y118" s="259"/>
      <c r="Z118" s="401"/>
      <c r="AA118" s="3" t="s">
        <v>704</v>
      </c>
    </row>
    <row r="119" spans="1:241" ht="193.5" customHeight="1" x14ac:dyDescent="0.35">
      <c r="A119" s="438" t="s">
        <v>370</v>
      </c>
      <c r="B119" s="425" t="s">
        <v>371</v>
      </c>
      <c r="C119" s="425" t="s">
        <v>372</v>
      </c>
      <c r="D119" s="425" t="s">
        <v>93</v>
      </c>
      <c r="E119" s="402" t="s">
        <v>28</v>
      </c>
      <c r="F119" s="440">
        <v>2019000040042</v>
      </c>
      <c r="G119" s="170" t="s">
        <v>559</v>
      </c>
      <c r="H119" s="171">
        <v>43791</v>
      </c>
      <c r="I119" s="169">
        <f>+K119+L119+O119+P119+Q119+R119</f>
        <v>12367361298.379999</v>
      </c>
      <c r="J119" s="169"/>
      <c r="K119" s="169"/>
      <c r="L119" s="279">
        <v>12367361298.379999</v>
      </c>
      <c r="M119" s="323"/>
      <c r="N119" s="323"/>
      <c r="O119" s="169"/>
      <c r="P119" s="169"/>
      <c r="Q119" s="169"/>
      <c r="R119" s="169"/>
      <c r="S119" s="425" t="s">
        <v>373</v>
      </c>
      <c r="T119" s="425" t="s">
        <v>324</v>
      </c>
      <c r="U119" s="173">
        <v>43853</v>
      </c>
      <c r="V119" s="175">
        <v>6957</v>
      </c>
      <c r="W119" s="169">
        <v>12367361298.379999</v>
      </c>
      <c r="X119" s="402" t="s">
        <v>646</v>
      </c>
      <c r="Y119" s="252"/>
      <c r="Z119" s="176"/>
      <c r="AA119" s="3" t="s">
        <v>703</v>
      </c>
    </row>
    <row r="120" spans="1:241" ht="193.5" customHeight="1" x14ac:dyDescent="0.35">
      <c r="A120" s="439"/>
      <c r="B120" s="427"/>
      <c r="C120" s="427"/>
      <c r="D120" s="427"/>
      <c r="E120" s="403"/>
      <c r="F120" s="441"/>
      <c r="G120" s="170" t="s">
        <v>562</v>
      </c>
      <c r="H120" s="171">
        <v>44735</v>
      </c>
      <c r="I120" s="169">
        <f>+K120+L120+O120+P120+Q120+R120</f>
        <v>1399660112</v>
      </c>
      <c r="J120" s="169"/>
      <c r="K120" s="279"/>
      <c r="L120" s="279"/>
      <c r="M120" s="323"/>
      <c r="N120" s="323"/>
      <c r="O120" s="169"/>
      <c r="P120" s="169"/>
      <c r="Q120" s="169"/>
      <c r="R120" s="169">
        <v>1399660112</v>
      </c>
      <c r="S120" s="427"/>
      <c r="T120" s="427"/>
      <c r="U120" s="173"/>
      <c r="V120" s="175"/>
      <c r="W120" s="169"/>
      <c r="X120" s="403"/>
      <c r="Y120" s="253"/>
      <c r="Z120" s="176" t="s">
        <v>374</v>
      </c>
      <c r="AA120" s="3" t="s">
        <v>704</v>
      </c>
    </row>
    <row r="121" spans="1:241" ht="234.75" customHeight="1" x14ac:dyDescent="0.35">
      <c r="A121" s="155" t="s">
        <v>375</v>
      </c>
      <c r="B121" s="227" t="s">
        <v>376</v>
      </c>
      <c r="C121" s="227" t="s">
        <v>377</v>
      </c>
      <c r="D121" s="227" t="s">
        <v>79</v>
      </c>
      <c r="E121" s="243" t="s">
        <v>28</v>
      </c>
      <c r="F121" s="351">
        <v>2019000040046</v>
      </c>
      <c r="G121" s="153" t="s">
        <v>559</v>
      </c>
      <c r="H121" s="154">
        <v>43791</v>
      </c>
      <c r="I121" s="149">
        <f>SUM(J121:R121)</f>
        <v>3279986369</v>
      </c>
      <c r="J121" s="149"/>
      <c r="K121" s="295">
        <v>3259986369</v>
      </c>
      <c r="L121" s="133"/>
      <c r="M121" s="133"/>
      <c r="N121" s="133"/>
      <c r="O121" s="133"/>
      <c r="P121" s="133"/>
      <c r="Q121" s="133"/>
      <c r="R121" s="133">
        <v>20000000</v>
      </c>
      <c r="S121" s="242" t="s">
        <v>28</v>
      </c>
      <c r="T121" s="243" t="s">
        <v>636</v>
      </c>
      <c r="U121" s="140">
        <v>43816</v>
      </c>
      <c r="V121" s="157">
        <v>660</v>
      </c>
      <c r="W121" s="133">
        <v>3259986369</v>
      </c>
      <c r="X121" s="129" t="s">
        <v>646</v>
      </c>
      <c r="Y121" s="129"/>
      <c r="Z121" s="242"/>
      <c r="AA121" s="3" t="s">
        <v>703</v>
      </c>
    </row>
    <row r="122" spans="1:241" ht="157.5" customHeight="1" x14ac:dyDescent="0.35">
      <c r="A122" s="442" t="s">
        <v>378</v>
      </c>
      <c r="B122" s="442" t="s">
        <v>379</v>
      </c>
      <c r="C122" s="399" t="s">
        <v>380</v>
      </c>
      <c r="D122" s="399" t="s">
        <v>381</v>
      </c>
      <c r="E122" s="412" t="s">
        <v>28</v>
      </c>
      <c r="F122" s="445">
        <v>2019000040051</v>
      </c>
      <c r="G122" s="125" t="s">
        <v>563</v>
      </c>
      <c r="H122" s="126">
        <v>43825</v>
      </c>
      <c r="I122" s="119">
        <f>SUM(J122:R122)</f>
        <v>2838162773</v>
      </c>
      <c r="J122" s="119"/>
      <c r="K122" s="121"/>
      <c r="L122" s="294">
        <v>2808162773</v>
      </c>
      <c r="M122" s="333"/>
      <c r="N122" s="333"/>
      <c r="O122" s="121"/>
      <c r="P122" s="121"/>
      <c r="Q122" s="121"/>
      <c r="R122" s="121">
        <v>30000000</v>
      </c>
      <c r="S122" s="399" t="s">
        <v>382</v>
      </c>
      <c r="T122" s="399" t="s">
        <v>122</v>
      </c>
      <c r="U122" s="122">
        <v>43859</v>
      </c>
      <c r="V122" s="118">
        <v>108</v>
      </c>
      <c r="W122" s="121">
        <v>2808162773</v>
      </c>
      <c r="X122" s="412" t="s">
        <v>645</v>
      </c>
      <c r="Y122" s="258"/>
      <c r="Z122" s="399" t="s">
        <v>369</v>
      </c>
      <c r="AA122" s="3" t="s">
        <v>703</v>
      </c>
    </row>
    <row r="123" spans="1:241" ht="99.75" customHeight="1" x14ac:dyDescent="0.35">
      <c r="A123" s="443"/>
      <c r="B123" s="443"/>
      <c r="C123" s="400"/>
      <c r="D123" s="400"/>
      <c r="E123" s="416"/>
      <c r="F123" s="446"/>
      <c r="G123" s="125" t="s">
        <v>564</v>
      </c>
      <c r="H123" s="126">
        <v>44160</v>
      </c>
      <c r="I123" s="119">
        <f>J123+K123+L123+O123+P123+Q123+R123</f>
        <v>416252339.54000002</v>
      </c>
      <c r="J123" s="119"/>
      <c r="K123" s="296"/>
      <c r="L123" s="294">
        <v>416252339.54000002</v>
      </c>
      <c r="M123" s="333"/>
      <c r="N123" s="333"/>
      <c r="O123" s="121"/>
      <c r="P123" s="121"/>
      <c r="Q123" s="121"/>
      <c r="R123" s="121"/>
      <c r="S123" s="400"/>
      <c r="T123" s="400"/>
      <c r="U123" s="122">
        <v>44179</v>
      </c>
      <c r="V123" s="118">
        <v>634</v>
      </c>
      <c r="W123" s="121">
        <v>416252339.54000002</v>
      </c>
      <c r="X123" s="416"/>
      <c r="Y123" s="262"/>
      <c r="Z123" s="400"/>
      <c r="AA123" s="3" t="s">
        <v>704</v>
      </c>
    </row>
    <row r="124" spans="1:241" ht="123.75" customHeight="1" x14ac:dyDescent="0.35">
      <c r="A124" s="444"/>
      <c r="B124" s="444"/>
      <c r="C124" s="401"/>
      <c r="D124" s="401"/>
      <c r="E124" s="413"/>
      <c r="F124" s="447"/>
      <c r="G124" s="125" t="s">
        <v>561</v>
      </c>
      <c r="H124" s="126">
        <v>44596</v>
      </c>
      <c r="I124" s="119">
        <v>-3224415112.54</v>
      </c>
      <c r="J124" s="119"/>
      <c r="K124" s="296"/>
      <c r="L124" s="294">
        <v>-3224415112.54</v>
      </c>
      <c r="M124" s="333"/>
      <c r="N124" s="333"/>
      <c r="O124" s="121"/>
      <c r="P124" s="121"/>
      <c r="Q124" s="121"/>
      <c r="R124" s="121"/>
      <c r="S124" s="401"/>
      <c r="T124" s="401"/>
      <c r="U124" s="122">
        <v>44596</v>
      </c>
      <c r="V124" s="118">
        <v>109</v>
      </c>
      <c r="W124" s="121">
        <v>-3224415112.54</v>
      </c>
      <c r="X124" s="413"/>
      <c r="Y124" s="259"/>
      <c r="Z124" s="401"/>
      <c r="AA124" s="3" t="s">
        <v>704</v>
      </c>
    </row>
    <row r="125" spans="1:241" ht="129" customHeight="1" x14ac:dyDescent="0.35">
      <c r="A125" s="438" t="s">
        <v>383</v>
      </c>
      <c r="B125" s="425" t="s">
        <v>384</v>
      </c>
      <c r="C125" s="425" t="s">
        <v>385</v>
      </c>
      <c r="D125" s="425" t="s">
        <v>620</v>
      </c>
      <c r="E125" s="402" t="s">
        <v>28</v>
      </c>
      <c r="F125" s="440">
        <v>2019000040022</v>
      </c>
      <c r="G125" s="170" t="s">
        <v>563</v>
      </c>
      <c r="H125" s="171">
        <v>43825</v>
      </c>
      <c r="I125" s="168">
        <f>SUM(J125:R125)</f>
        <v>906590321</v>
      </c>
      <c r="J125" s="168"/>
      <c r="K125" s="165">
        <v>906590321</v>
      </c>
      <c r="L125" s="165"/>
      <c r="M125" s="165"/>
      <c r="N125" s="165"/>
      <c r="O125" s="169"/>
      <c r="P125" s="169"/>
      <c r="Q125" s="169"/>
      <c r="R125" s="169"/>
      <c r="S125" s="425" t="s">
        <v>386</v>
      </c>
      <c r="T125" s="402" t="s">
        <v>386</v>
      </c>
      <c r="U125" s="173">
        <v>43872</v>
      </c>
      <c r="V125" s="175">
        <v>79</v>
      </c>
      <c r="W125" s="169">
        <v>906590321</v>
      </c>
      <c r="X125" s="402" t="s">
        <v>644</v>
      </c>
      <c r="Y125" s="252"/>
      <c r="Z125" s="189"/>
      <c r="AA125" s="3" t="s">
        <v>703</v>
      </c>
    </row>
    <row r="126" spans="1:241" ht="135" customHeight="1" x14ac:dyDescent="0.35">
      <c r="A126" s="439"/>
      <c r="B126" s="427"/>
      <c r="C126" s="427"/>
      <c r="D126" s="427"/>
      <c r="E126" s="403"/>
      <c r="F126" s="441"/>
      <c r="G126" s="170" t="s">
        <v>565</v>
      </c>
      <c r="H126" s="171">
        <v>44728</v>
      </c>
      <c r="I126" s="168">
        <f>SUM(J126:R126)</f>
        <v>150788203.75999999</v>
      </c>
      <c r="J126" s="168"/>
      <c r="K126" s="165"/>
      <c r="L126" s="165"/>
      <c r="M126" s="165"/>
      <c r="N126" s="165"/>
      <c r="O126" s="169"/>
      <c r="P126" s="169"/>
      <c r="Q126" s="169"/>
      <c r="R126" s="169">
        <f>49773340.76+101014863</f>
        <v>150788203.75999999</v>
      </c>
      <c r="S126" s="427"/>
      <c r="T126" s="403"/>
      <c r="U126" s="173"/>
      <c r="V126" s="175"/>
      <c r="W126" s="169"/>
      <c r="X126" s="403"/>
      <c r="Y126" s="253"/>
      <c r="Z126" s="189" t="s">
        <v>387</v>
      </c>
      <c r="AA126" s="3" t="s">
        <v>704</v>
      </c>
    </row>
    <row r="127" spans="1:241" ht="326.25" customHeight="1" x14ac:dyDescent="0.35">
      <c r="A127" s="155" t="s">
        <v>388</v>
      </c>
      <c r="B127" s="227" t="s">
        <v>389</v>
      </c>
      <c r="C127" s="227" t="s">
        <v>390</v>
      </c>
      <c r="D127" s="227" t="s">
        <v>391</v>
      </c>
      <c r="E127" s="243" t="s">
        <v>28</v>
      </c>
      <c r="F127" s="351">
        <v>2017000100099</v>
      </c>
      <c r="G127" s="153" t="s">
        <v>566</v>
      </c>
      <c r="H127" s="154">
        <v>43830</v>
      </c>
      <c r="I127" s="149">
        <f>+O127+R127</f>
        <v>10808199673</v>
      </c>
      <c r="J127" s="149"/>
      <c r="K127" s="295"/>
      <c r="L127" s="133"/>
      <c r="M127" s="133"/>
      <c r="N127" s="133"/>
      <c r="O127" s="133">
        <v>8147282102</v>
      </c>
      <c r="P127" s="133"/>
      <c r="Q127" s="133"/>
      <c r="R127" s="133">
        <v>2660917571</v>
      </c>
      <c r="S127" s="242" t="s">
        <v>392</v>
      </c>
      <c r="T127" s="243" t="s">
        <v>637</v>
      </c>
      <c r="U127" s="140">
        <v>43859</v>
      </c>
      <c r="V127" s="156">
        <v>108</v>
      </c>
      <c r="W127" s="133">
        <v>8147282102</v>
      </c>
      <c r="X127" s="129" t="s">
        <v>646</v>
      </c>
      <c r="Y127" s="129"/>
      <c r="Z127" s="242"/>
      <c r="AA127" s="3" t="s">
        <v>703</v>
      </c>
    </row>
    <row r="128" spans="1:241" ht="219" customHeight="1" x14ac:dyDescent="0.25">
      <c r="A128" s="60" t="s">
        <v>393</v>
      </c>
      <c r="B128" s="16" t="s">
        <v>394</v>
      </c>
      <c r="C128" s="16" t="s">
        <v>395</v>
      </c>
      <c r="D128" s="16" t="s">
        <v>391</v>
      </c>
      <c r="E128" s="16" t="s">
        <v>28</v>
      </c>
      <c r="F128" s="342">
        <v>2020000100132</v>
      </c>
      <c r="G128" s="57" t="s">
        <v>567</v>
      </c>
      <c r="H128" s="61">
        <v>43966</v>
      </c>
      <c r="I128" s="62">
        <f t="shared" ref="I128:I137" si="6">SUM(J128:R128)</f>
        <v>1999837777</v>
      </c>
      <c r="J128" s="62"/>
      <c r="K128" s="62"/>
      <c r="L128" s="62"/>
      <c r="M128" s="62"/>
      <c r="N128" s="62"/>
      <c r="O128" s="21">
        <v>1999837777</v>
      </c>
      <c r="P128" s="62"/>
      <c r="Q128" s="62"/>
      <c r="R128" s="62"/>
      <c r="S128" s="63" t="s">
        <v>396</v>
      </c>
      <c r="T128" s="63" t="s">
        <v>638</v>
      </c>
      <c r="U128" s="54">
        <v>43994</v>
      </c>
      <c r="V128" s="56">
        <v>369</v>
      </c>
      <c r="W128" s="21">
        <f>O128</f>
        <v>1999837777</v>
      </c>
      <c r="X128" s="16" t="s">
        <v>643</v>
      </c>
      <c r="Y128" s="16" t="s">
        <v>673</v>
      </c>
      <c r="Z128" s="16" t="s">
        <v>397</v>
      </c>
      <c r="AA128" s="7" t="s">
        <v>702</v>
      </c>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c r="BM128" s="7"/>
      <c r="BN128" s="7"/>
      <c r="BO128" s="7"/>
      <c r="BP128" s="7"/>
      <c r="BQ128" s="7"/>
      <c r="BR128" s="7"/>
      <c r="BS128" s="7"/>
      <c r="BT128" s="7"/>
      <c r="BU128" s="7"/>
      <c r="BV128" s="7"/>
      <c r="BW128" s="7"/>
      <c r="BX128" s="7"/>
      <c r="BY128" s="7"/>
      <c r="BZ128" s="7"/>
      <c r="CA128" s="7"/>
      <c r="CB128" s="7"/>
      <c r="CC128" s="7"/>
      <c r="CD128" s="7"/>
      <c r="CE128" s="7"/>
      <c r="CF128" s="7"/>
      <c r="CG128" s="7"/>
      <c r="CH128" s="7"/>
      <c r="CI128" s="7"/>
      <c r="CJ128" s="7"/>
      <c r="CK128" s="7"/>
      <c r="CL128" s="7"/>
      <c r="CM128" s="7"/>
      <c r="CN128" s="7"/>
      <c r="CO128" s="7"/>
      <c r="CP128" s="7"/>
      <c r="CQ128" s="7"/>
      <c r="CR128" s="7"/>
      <c r="CS128" s="7"/>
      <c r="CT128" s="7"/>
      <c r="CU128" s="7"/>
      <c r="CV128" s="7"/>
      <c r="CW128" s="7"/>
      <c r="CX128" s="7"/>
      <c r="CY128" s="7"/>
      <c r="CZ128" s="7"/>
      <c r="DA128" s="7"/>
      <c r="DB128" s="7"/>
      <c r="DC128" s="7"/>
      <c r="DD128" s="7"/>
      <c r="DE128" s="7"/>
      <c r="DF128" s="7"/>
      <c r="DG128" s="7"/>
      <c r="DH128" s="7"/>
      <c r="DI128" s="7"/>
      <c r="DJ128" s="7"/>
      <c r="DK128" s="7"/>
      <c r="DL128" s="7"/>
      <c r="DM128" s="7"/>
      <c r="DN128" s="7"/>
      <c r="DO128" s="7"/>
      <c r="DP128" s="7"/>
      <c r="DQ128" s="7"/>
      <c r="DR128" s="7"/>
      <c r="DS128" s="7"/>
      <c r="DT128" s="7"/>
      <c r="DU128" s="7"/>
      <c r="DV128" s="7"/>
      <c r="DW128" s="7"/>
      <c r="DX128" s="7"/>
      <c r="DY128" s="7"/>
      <c r="DZ128" s="7"/>
      <c r="EA128" s="7"/>
      <c r="EB128" s="7"/>
      <c r="EC128" s="7"/>
      <c r="ED128" s="7"/>
      <c r="EE128" s="7"/>
      <c r="EF128" s="7"/>
      <c r="EG128" s="7"/>
      <c r="EH128" s="7"/>
      <c r="EI128" s="7"/>
      <c r="EJ128" s="7"/>
      <c r="EK128" s="7"/>
      <c r="EL128" s="7"/>
      <c r="EM128" s="7"/>
      <c r="EN128" s="7"/>
      <c r="EO128" s="7"/>
      <c r="EP128" s="7"/>
      <c r="EQ128" s="7"/>
      <c r="ER128" s="7"/>
      <c r="ES128" s="7"/>
      <c r="ET128" s="7"/>
      <c r="EU128" s="7"/>
      <c r="EV128" s="7"/>
      <c r="EW128" s="7"/>
      <c r="EX128" s="7"/>
      <c r="EY128" s="7"/>
      <c r="EZ128" s="7"/>
      <c r="FA128" s="7"/>
      <c r="FB128" s="7"/>
      <c r="FC128" s="7"/>
      <c r="FD128" s="7"/>
      <c r="FE128" s="7"/>
      <c r="FF128" s="7"/>
      <c r="FG128" s="7"/>
      <c r="FH128" s="7"/>
      <c r="FI128" s="7"/>
      <c r="FJ128" s="7"/>
      <c r="FK128" s="7"/>
      <c r="FL128" s="7"/>
      <c r="FM128" s="7"/>
      <c r="FN128" s="7"/>
      <c r="FO128" s="7"/>
      <c r="FP128" s="7"/>
      <c r="FQ128" s="7"/>
      <c r="FR128" s="7"/>
      <c r="FS128" s="7"/>
      <c r="FT128" s="7"/>
      <c r="FU128" s="7"/>
      <c r="FV128" s="7"/>
      <c r="FW128" s="7"/>
      <c r="FX128" s="7"/>
      <c r="FY128" s="7"/>
      <c r="FZ128" s="7"/>
      <c r="GA128" s="7"/>
      <c r="GB128" s="7"/>
      <c r="GC128" s="7"/>
      <c r="GD128" s="7"/>
      <c r="GE128" s="7"/>
      <c r="GF128" s="7"/>
      <c r="GG128" s="7"/>
      <c r="GH128" s="7"/>
      <c r="GI128" s="7"/>
      <c r="GJ128" s="7"/>
      <c r="GK128" s="7"/>
      <c r="GL128" s="7"/>
      <c r="GM128" s="7"/>
      <c r="GN128" s="7"/>
      <c r="GO128" s="7"/>
      <c r="GP128" s="7"/>
      <c r="GQ128" s="7"/>
      <c r="GR128" s="7"/>
      <c r="GS128" s="7"/>
      <c r="GT128" s="7"/>
      <c r="GU128" s="7"/>
      <c r="GV128" s="7"/>
      <c r="GW128" s="7"/>
      <c r="GX128" s="7"/>
      <c r="GY128" s="7"/>
      <c r="GZ128" s="7"/>
      <c r="HA128" s="7"/>
      <c r="HB128" s="7"/>
      <c r="HC128" s="7"/>
      <c r="HD128" s="7"/>
      <c r="HE128" s="7"/>
      <c r="HF128" s="7"/>
      <c r="HG128" s="7"/>
      <c r="HH128" s="7"/>
      <c r="HI128" s="7"/>
      <c r="HJ128" s="7"/>
      <c r="HK128" s="7"/>
      <c r="HL128" s="7"/>
      <c r="HM128" s="7"/>
      <c r="HN128" s="7"/>
      <c r="HO128" s="7"/>
      <c r="HP128" s="7"/>
      <c r="HQ128" s="7"/>
      <c r="HR128" s="7"/>
      <c r="HS128" s="7"/>
      <c r="HT128" s="7"/>
      <c r="HU128" s="7"/>
      <c r="HV128" s="7"/>
      <c r="HW128" s="7"/>
      <c r="HX128" s="7"/>
      <c r="HY128" s="7"/>
      <c r="HZ128" s="7"/>
      <c r="IA128" s="7"/>
      <c r="IB128" s="7"/>
      <c r="IC128" s="7"/>
      <c r="ID128" s="7"/>
      <c r="IE128" s="7"/>
      <c r="IF128" s="7"/>
      <c r="IG128" s="7"/>
    </row>
    <row r="129" spans="1:241" ht="213.75" customHeight="1" x14ac:dyDescent="0.25">
      <c r="A129" s="177" t="s">
        <v>398</v>
      </c>
      <c r="B129" s="174" t="s">
        <v>399</v>
      </c>
      <c r="C129" s="174" t="s">
        <v>395</v>
      </c>
      <c r="D129" s="174" t="s">
        <v>391</v>
      </c>
      <c r="E129" s="174" t="s">
        <v>28</v>
      </c>
      <c r="F129" s="352">
        <v>2020000100172</v>
      </c>
      <c r="G129" s="166" t="s">
        <v>567</v>
      </c>
      <c r="H129" s="178">
        <v>43966</v>
      </c>
      <c r="I129" s="179">
        <f t="shared" si="6"/>
        <v>2520647419.8400002</v>
      </c>
      <c r="J129" s="179"/>
      <c r="K129" s="179"/>
      <c r="L129" s="179"/>
      <c r="M129" s="179"/>
      <c r="N129" s="179"/>
      <c r="O129" s="169">
        <v>1999679540</v>
      </c>
      <c r="P129" s="179"/>
      <c r="Q129" s="179"/>
      <c r="R129" s="169">
        <v>520967879.83999997</v>
      </c>
      <c r="S129" s="180" t="s">
        <v>396</v>
      </c>
      <c r="T129" s="180" t="s">
        <v>400</v>
      </c>
      <c r="U129" s="173">
        <v>43978</v>
      </c>
      <c r="V129" s="175">
        <v>7191</v>
      </c>
      <c r="W129" s="169">
        <v>1999679540</v>
      </c>
      <c r="X129" s="174" t="s">
        <v>643</v>
      </c>
      <c r="Y129" s="174" t="s">
        <v>674</v>
      </c>
      <c r="Z129" s="174" t="s">
        <v>397</v>
      </c>
      <c r="AA129" s="320" t="s">
        <v>702</v>
      </c>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c r="BM129" s="7"/>
      <c r="BN129" s="7"/>
      <c r="BO129" s="7"/>
      <c r="BP129" s="7"/>
      <c r="BQ129" s="7"/>
      <c r="BR129" s="7"/>
      <c r="BS129" s="7"/>
      <c r="BT129" s="7"/>
      <c r="BU129" s="7"/>
      <c r="BV129" s="7"/>
      <c r="BW129" s="7"/>
      <c r="BX129" s="7"/>
      <c r="BY129" s="7"/>
      <c r="BZ129" s="7"/>
      <c r="CA129" s="7"/>
      <c r="CB129" s="7"/>
      <c r="CC129" s="7"/>
      <c r="CD129" s="7"/>
      <c r="CE129" s="7"/>
      <c r="CF129" s="7"/>
      <c r="CG129" s="7"/>
      <c r="CH129" s="7"/>
      <c r="CI129" s="7"/>
      <c r="CJ129" s="7"/>
      <c r="CK129" s="7"/>
      <c r="CL129" s="7"/>
      <c r="CM129" s="7"/>
      <c r="CN129" s="7"/>
      <c r="CO129" s="7"/>
      <c r="CP129" s="7"/>
      <c r="CQ129" s="7"/>
      <c r="CR129" s="7"/>
      <c r="CS129" s="7"/>
      <c r="CT129" s="7"/>
      <c r="CU129" s="7"/>
      <c r="CV129" s="7"/>
      <c r="CW129" s="7"/>
      <c r="CX129" s="7"/>
      <c r="CY129" s="7"/>
      <c r="CZ129" s="7"/>
      <c r="DA129" s="7"/>
      <c r="DB129" s="7"/>
      <c r="DC129" s="7"/>
      <c r="DD129" s="7"/>
      <c r="DE129" s="7"/>
      <c r="DF129" s="7"/>
      <c r="DG129" s="7"/>
      <c r="DH129" s="7"/>
      <c r="DI129" s="7"/>
      <c r="DJ129" s="7"/>
      <c r="DK129" s="7"/>
      <c r="DL129" s="7"/>
      <c r="DM129" s="7"/>
      <c r="DN129" s="7"/>
      <c r="DO129" s="7"/>
      <c r="DP129" s="7"/>
      <c r="DQ129" s="7"/>
      <c r="DR129" s="7"/>
      <c r="DS129" s="7"/>
      <c r="DT129" s="7"/>
      <c r="DU129" s="7"/>
      <c r="DV129" s="7"/>
      <c r="DW129" s="7"/>
      <c r="DX129" s="7"/>
      <c r="DY129" s="7"/>
      <c r="DZ129" s="7"/>
      <c r="EA129" s="7"/>
      <c r="EB129" s="7"/>
      <c r="EC129" s="7"/>
      <c r="ED129" s="7"/>
      <c r="EE129" s="7"/>
      <c r="EF129" s="7"/>
      <c r="EG129" s="7"/>
      <c r="EH129" s="7"/>
      <c r="EI129" s="7"/>
      <c r="EJ129" s="7"/>
      <c r="EK129" s="7"/>
      <c r="EL129" s="7"/>
      <c r="EM129" s="7"/>
      <c r="EN129" s="7"/>
      <c r="EO129" s="7"/>
      <c r="EP129" s="7"/>
      <c r="EQ129" s="7"/>
      <c r="ER129" s="7"/>
      <c r="ES129" s="7"/>
      <c r="ET129" s="7"/>
      <c r="EU129" s="7"/>
      <c r="EV129" s="7"/>
      <c r="EW129" s="7"/>
      <c r="EX129" s="7"/>
      <c r="EY129" s="7"/>
      <c r="EZ129" s="7"/>
      <c r="FA129" s="7"/>
      <c r="FB129" s="7"/>
      <c r="FC129" s="7"/>
      <c r="FD129" s="7"/>
      <c r="FE129" s="7"/>
      <c r="FF129" s="7"/>
      <c r="FG129" s="7"/>
      <c r="FH129" s="7"/>
      <c r="FI129" s="7"/>
      <c r="FJ129" s="7"/>
      <c r="FK129" s="7"/>
      <c r="FL129" s="7"/>
      <c r="FM129" s="7"/>
      <c r="FN129" s="7"/>
      <c r="FO129" s="7"/>
      <c r="FP129" s="7"/>
      <c r="FQ129" s="7"/>
      <c r="FR129" s="7"/>
      <c r="FS129" s="7"/>
      <c r="FT129" s="7"/>
      <c r="FU129" s="7"/>
      <c r="FV129" s="7"/>
      <c r="FW129" s="7"/>
      <c r="FX129" s="7"/>
      <c r="FY129" s="7"/>
      <c r="FZ129" s="7"/>
      <c r="GA129" s="7"/>
      <c r="GB129" s="7"/>
      <c r="GC129" s="7"/>
      <c r="GD129" s="7"/>
      <c r="GE129" s="7"/>
      <c r="GF129" s="7"/>
      <c r="GG129" s="7"/>
      <c r="GH129" s="7"/>
      <c r="GI129" s="7"/>
      <c r="GJ129" s="7"/>
      <c r="GK129" s="7"/>
      <c r="GL129" s="7"/>
      <c r="GM129" s="7"/>
      <c r="GN129" s="7"/>
      <c r="GO129" s="7"/>
      <c r="GP129" s="7"/>
      <c r="GQ129" s="7"/>
      <c r="GR129" s="7"/>
      <c r="GS129" s="7"/>
      <c r="GT129" s="7"/>
      <c r="GU129" s="7"/>
      <c r="GV129" s="7"/>
      <c r="GW129" s="7"/>
      <c r="GX129" s="7"/>
      <c r="GY129" s="7"/>
      <c r="GZ129" s="7"/>
      <c r="HA129" s="7"/>
      <c r="HB129" s="7"/>
      <c r="HC129" s="7"/>
      <c r="HD129" s="7"/>
      <c r="HE129" s="7"/>
      <c r="HF129" s="7"/>
      <c r="HG129" s="7"/>
      <c r="HH129" s="7"/>
      <c r="HI129" s="7"/>
      <c r="HJ129" s="7"/>
      <c r="HK129" s="7"/>
      <c r="HL129" s="7"/>
      <c r="HM129" s="7"/>
      <c r="HN129" s="7"/>
      <c r="HO129" s="7"/>
      <c r="HP129" s="7"/>
      <c r="HQ129" s="7"/>
      <c r="HR129" s="7"/>
      <c r="HS129" s="7"/>
      <c r="HT129" s="7"/>
      <c r="HU129" s="7"/>
      <c r="HV129" s="7"/>
      <c r="HW129" s="7"/>
      <c r="HX129" s="7"/>
      <c r="HY129" s="7"/>
      <c r="HZ129" s="7"/>
      <c r="IA129" s="7"/>
      <c r="IB129" s="7"/>
      <c r="IC129" s="7"/>
      <c r="ID129" s="7"/>
      <c r="IE129" s="7"/>
      <c r="IF129" s="7"/>
      <c r="IG129" s="7"/>
    </row>
    <row r="130" spans="1:241" ht="172.5" customHeight="1" x14ac:dyDescent="0.25">
      <c r="A130" s="177" t="s">
        <v>401</v>
      </c>
      <c r="B130" s="174" t="s">
        <v>402</v>
      </c>
      <c r="C130" s="174" t="s">
        <v>395</v>
      </c>
      <c r="D130" s="174" t="s">
        <v>620</v>
      </c>
      <c r="E130" s="174" t="s">
        <v>28</v>
      </c>
      <c r="F130" s="352">
        <v>2020000040006</v>
      </c>
      <c r="G130" s="166" t="s">
        <v>568</v>
      </c>
      <c r="H130" s="178">
        <v>43994</v>
      </c>
      <c r="I130" s="179">
        <f t="shared" si="6"/>
        <v>5050130620</v>
      </c>
      <c r="J130" s="179"/>
      <c r="K130" s="179"/>
      <c r="L130" s="169">
        <v>5050130620</v>
      </c>
      <c r="M130" s="169"/>
      <c r="N130" s="169"/>
      <c r="O130" s="169"/>
      <c r="P130" s="179"/>
      <c r="Q130" s="179"/>
      <c r="R130" s="169"/>
      <c r="S130" s="180" t="s">
        <v>396</v>
      </c>
      <c r="T130" s="180" t="s">
        <v>386</v>
      </c>
      <c r="U130" s="173">
        <v>44021</v>
      </c>
      <c r="V130" s="175">
        <v>10</v>
      </c>
      <c r="W130" s="169">
        <f>L130</f>
        <v>5050130620</v>
      </c>
      <c r="X130" s="174" t="s">
        <v>643</v>
      </c>
      <c r="Y130" s="174" t="s">
        <v>675</v>
      </c>
      <c r="Z130" s="174" t="s">
        <v>403</v>
      </c>
      <c r="AA130" s="320" t="s">
        <v>702</v>
      </c>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c r="BG130" s="7"/>
      <c r="BH130" s="7"/>
      <c r="BI130" s="7"/>
      <c r="BJ130" s="7"/>
      <c r="BK130" s="7"/>
      <c r="BL130" s="7"/>
      <c r="BM130" s="7"/>
      <c r="BN130" s="7"/>
      <c r="BO130" s="7"/>
      <c r="BP130" s="7"/>
      <c r="BQ130" s="7"/>
      <c r="BR130" s="7"/>
      <c r="BS130" s="7"/>
      <c r="BT130" s="7"/>
      <c r="BU130" s="7"/>
      <c r="BV130" s="7"/>
      <c r="BW130" s="7"/>
      <c r="BX130" s="7"/>
      <c r="BY130" s="7"/>
      <c r="BZ130" s="7"/>
      <c r="CA130" s="7"/>
      <c r="CB130" s="7"/>
      <c r="CC130" s="7"/>
      <c r="CD130" s="7"/>
      <c r="CE130" s="7"/>
      <c r="CF130" s="7"/>
      <c r="CG130" s="7"/>
      <c r="CH130" s="7"/>
      <c r="CI130" s="7"/>
      <c r="CJ130" s="7"/>
      <c r="CK130" s="7"/>
      <c r="CL130" s="7"/>
      <c r="CM130" s="7"/>
      <c r="CN130" s="7"/>
      <c r="CO130" s="7"/>
      <c r="CP130" s="7"/>
      <c r="CQ130" s="7"/>
      <c r="CR130" s="7"/>
      <c r="CS130" s="7"/>
      <c r="CT130" s="7"/>
      <c r="CU130" s="7"/>
      <c r="CV130" s="7"/>
      <c r="CW130" s="7"/>
      <c r="CX130" s="7"/>
      <c r="CY130" s="7"/>
      <c r="CZ130" s="7"/>
      <c r="DA130" s="7"/>
      <c r="DB130" s="7"/>
      <c r="DC130" s="7"/>
      <c r="DD130" s="7"/>
      <c r="DE130" s="7"/>
      <c r="DF130" s="7"/>
      <c r="DG130" s="7"/>
      <c r="DH130" s="7"/>
      <c r="DI130" s="7"/>
      <c r="DJ130" s="7"/>
      <c r="DK130" s="7"/>
      <c r="DL130" s="7"/>
      <c r="DM130" s="7"/>
      <c r="DN130" s="7"/>
      <c r="DO130" s="7"/>
      <c r="DP130" s="7"/>
      <c r="DQ130" s="7"/>
      <c r="DR130" s="7"/>
      <c r="DS130" s="7"/>
      <c r="DT130" s="7"/>
      <c r="DU130" s="7"/>
      <c r="DV130" s="7"/>
      <c r="DW130" s="7"/>
      <c r="DX130" s="7"/>
      <c r="DY130" s="7"/>
      <c r="DZ130" s="7"/>
      <c r="EA130" s="7"/>
      <c r="EB130" s="7"/>
      <c r="EC130" s="7"/>
      <c r="ED130" s="7"/>
      <c r="EE130" s="7"/>
      <c r="EF130" s="7"/>
      <c r="EG130" s="7"/>
      <c r="EH130" s="7"/>
      <c r="EI130" s="7"/>
      <c r="EJ130" s="7"/>
      <c r="EK130" s="7"/>
      <c r="EL130" s="7"/>
      <c r="EM130" s="7"/>
      <c r="EN130" s="7"/>
      <c r="EO130" s="7"/>
      <c r="EP130" s="7"/>
      <c r="EQ130" s="7"/>
      <c r="ER130" s="7"/>
      <c r="ES130" s="7"/>
      <c r="ET130" s="7"/>
      <c r="EU130" s="7"/>
      <c r="EV130" s="7"/>
      <c r="EW130" s="7"/>
      <c r="EX130" s="7"/>
      <c r="EY130" s="7"/>
      <c r="EZ130" s="7"/>
      <c r="FA130" s="7"/>
      <c r="FB130" s="7"/>
      <c r="FC130" s="7"/>
      <c r="FD130" s="7"/>
      <c r="FE130" s="7"/>
      <c r="FF130" s="7"/>
      <c r="FG130" s="7"/>
      <c r="FH130" s="7"/>
      <c r="FI130" s="7"/>
      <c r="FJ130" s="7"/>
      <c r="FK130" s="7"/>
      <c r="FL130" s="7"/>
      <c r="FM130" s="7"/>
      <c r="FN130" s="7"/>
      <c r="FO130" s="7"/>
      <c r="FP130" s="7"/>
      <c r="FQ130" s="7"/>
      <c r="FR130" s="7"/>
      <c r="FS130" s="7"/>
      <c r="FT130" s="7"/>
      <c r="FU130" s="7"/>
      <c r="FV130" s="7"/>
      <c r="FW130" s="7"/>
      <c r="FX130" s="7"/>
      <c r="FY130" s="7"/>
      <c r="FZ130" s="7"/>
      <c r="GA130" s="7"/>
      <c r="GB130" s="7"/>
      <c r="GC130" s="7"/>
      <c r="GD130" s="7"/>
      <c r="GE130" s="7"/>
      <c r="GF130" s="7"/>
      <c r="GG130" s="7"/>
      <c r="GH130" s="7"/>
      <c r="GI130" s="7"/>
      <c r="GJ130" s="7"/>
      <c r="GK130" s="7"/>
      <c r="GL130" s="7"/>
      <c r="GM130" s="7"/>
      <c r="GN130" s="7"/>
      <c r="GO130" s="7"/>
      <c r="GP130" s="7"/>
      <c r="GQ130" s="7"/>
      <c r="GR130" s="7"/>
      <c r="GS130" s="7"/>
      <c r="GT130" s="7"/>
      <c r="GU130" s="7"/>
      <c r="GV130" s="7"/>
      <c r="GW130" s="7"/>
      <c r="GX130" s="7"/>
      <c r="GY130" s="7"/>
      <c r="GZ130" s="7"/>
      <c r="HA130" s="7"/>
      <c r="HB130" s="7"/>
      <c r="HC130" s="7"/>
      <c r="HD130" s="7"/>
      <c r="HE130" s="7"/>
      <c r="HF130" s="7"/>
      <c r="HG130" s="7"/>
      <c r="HH130" s="7"/>
      <c r="HI130" s="7"/>
      <c r="HJ130" s="7"/>
      <c r="HK130" s="7"/>
      <c r="HL130" s="7"/>
      <c r="HM130" s="7"/>
      <c r="HN130" s="7"/>
      <c r="HO130" s="7"/>
      <c r="HP130" s="7"/>
      <c r="HQ130" s="7"/>
      <c r="HR130" s="7"/>
      <c r="HS130" s="7"/>
      <c r="HT130" s="7"/>
      <c r="HU130" s="7"/>
      <c r="HV130" s="7"/>
      <c r="HW130" s="7"/>
      <c r="HX130" s="7"/>
      <c r="HY130" s="7"/>
      <c r="HZ130" s="7"/>
      <c r="IA130" s="7"/>
      <c r="IB130" s="7"/>
      <c r="IC130" s="7"/>
      <c r="ID130" s="7"/>
      <c r="IE130" s="7"/>
      <c r="IF130" s="7"/>
      <c r="IG130" s="7"/>
    </row>
    <row r="131" spans="1:241" ht="159" customHeight="1" x14ac:dyDescent="0.25">
      <c r="A131" s="60" t="s">
        <v>404</v>
      </c>
      <c r="B131" s="16" t="s">
        <v>405</v>
      </c>
      <c r="C131" s="16" t="s">
        <v>406</v>
      </c>
      <c r="D131" s="16" t="s">
        <v>620</v>
      </c>
      <c r="E131" s="16" t="s">
        <v>248</v>
      </c>
      <c r="F131" s="342">
        <v>2020003630003</v>
      </c>
      <c r="G131" s="57" t="s">
        <v>569</v>
      </c>
      <c r="H131" s="61">
        <v>44027</v>
      </c>
      <c r="I131" s="21">
        <f t="shared" si="6"/>
        <v>1079124480</v>
      </c>
      <c r="J131" s="21">
        <v>1079124480</v>
      </c>
      <c r="K131" s="62"/>
      <c r="L131" s="21"/>
      <c r="M131" s="21"/>
      <c r="N131" s="21"/>
      <c r="O131" s="21"/>
      <c r="P131" s="62"/>
      <c r="Q131" s="62"/>
      <c r="R131" s="21"/>
      <c r="S131" s="63" t="s">
        <v>248</v>
      </c>
      <c r="T131" s="63" t="s">
        <v>639</v>
      </c>
      <c r="U131" s="54">
        <v>44047</v>
      </c>
      <c r="V131" s="56">
        <v>451</v>
      </c>
      <c r="W131" s="21">
        <v>1079124480</v>
      </c>
      <c r="X131" s="16" t="s">
        <v>643</v>
      </c>
      <c r="Y131" s="16" t="s">
        <v>676</v>
      </c>
      <c r="Z131" s="16" t="s">
        <v>407</v>
      </c>
      <c r="AA131" s="320" t="s">
        <v>702</v>
      </c>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c r="BF131" s="7"/>
      <c r="BG131" s="7"/>
      <c r="BH131" s="7"/>
      <c r="BI131" s="7"/>
      <c r="BJ131" s="7"/>
      <c r="BK131" s="7"/>
      <c r="BL131" s="7"/>
      <c r="BM131" s="7"/>
      <c r="BN131" s="7"/>
      <c r="BO131" s="7"/>
      <c r="BP131" s="7"/>
      <c r="BQ131" s="7"/>
      <c r="BR131" s="7"/>
      <c r="BS131" s="7"/>
      <c r="BT131" s="7"/>
      <c r="BU131" s="7"/>
      <c r="BV131" s="7"/>
      <c r="BW131" s="7"/>
      <c r="BX131" s="7"/>
      <c r="BY131" s="7"/>
      <c r="BZ131" s="7"/>
      <c r="CA131" s="7"/>
      <c r="CB131" s="7"/>
      <c r="CC131" s="7"/>
      <c r="CD131" s="7"/>
      <c r="CE131" s="7"/>
      <c r="CF131" s="7"/>
      <c r="CG131" s="7"/>
      <c r="CH131" s="7"/>
      <c r="CI131" s="7"/>
      <c r="CJ131" s="7"/>
      <c r="CK131" s="7"/>
      <c r="CL131" s="7"/>
      <c r="CM131" s="7"/>
      <c r="CN131" s="7"/>
      <c r="CO131" s="7"/>
      <c r="CP131" s="7"/>
      <c r="CQ131" s="7"/>
      <c r="CR131" s="7"/>
      <c r="CS131" s="7"/>
      <c r="CT131" s="7"/>
      <c r="CU131" s="7"/>
      <c r="CV131" s="7"/>
      <c r="CW131" s="7"/>
      <c r="CX131" s="7"/>
      <c r="CY131" s="7"/>
      <c r="CZ131" s="7"/>
      <c r="DA131" s="7"/>
      <c r="DB131" s="7"/>
      <c r="DC131" s="7"/>
      <c r="DD131" s="7"/>
      <c r="DE131" s="7"/>
      <c r="DF131" s="7"/>
      <c r="DG131" s="7"/>
      <c r="DH131" s="7"/>
      <c r="DI131" s="7"/>
      <c r="DJ131" s="7"/>
      <c r="DK131" s="7"/>
      <c r="DL131" s="7"/>
      <c r="DM131" s="7"/>
      <c r="DN131" s="7"/>
      <c r="DO131" s="7"/>
      <c r="DP131" s="7"/>
      <c r="DQ131" s="7"/>
      <c r="DR131" s="7"/>
      <c r="DS131" s="7"/>
      <c r="DT131" s="7"/>
      <c r="DU131" s="7"/>
      <c r="DV131" s="7"/>
      <c r="DW131" s="7"/>
      <c r="DX131" s="7"/>
      <c r="DY131" s="7"/>
      <c r="DZ131" s="7"/>
      <c r="EA131" s="7"/>
      <c r="EB131" s="7"/>
      <c r="EC131" s="7"/>
      <c r="ED131" s="7"/>
      <c r="EE131" s="7"/>
      <c r="EF131" s="7"/>
      <c r="EG131" s="7"/>
      <c r="EH131" s="7"/>
      <c r="EI131" s="7"/>
      <c r="EJ131" s="7"/>
      <c r="EK131" s="7"/>
      <c r="EL131" s="7"/>
      <c r="EM131" s="7"/>
      <c r="EN131" s="7"/>
      <c r="EO131" s="7"/>
      <c r="EP131" s="7"/>
      <c r="EQ131" s="7"/>
      <c r="ER131" s="7"/>
      <c r="ES131" s="7"/>
      <c r="ET131" s="7"/>
      <c r="EU131" s="7"/>
      <c r="EV131" s="7"/>
      <c r="EW131" s="7"/>
      <c r="EX131" s="7"/>
      <c r="EY131" s="7"/>
      <c r="EZ131" s="7"/>
      <c r="FA131" s="7"/>
      <c r="FB131" s="7"/>
      <c r="FC131" s="7"/>
      <c r="FD131" s="7"/>
      <c r="FE131" s="7"/>
      <c r="FF131" s="7"/>
      <c r="FG131" s="7"/>
      <c r="FH131" s="7"/>
      <c r="FI131" s="7"/>
      <c r="FJ131" s="7"/>
      <c r="FK131" s="7"/>
      <c r="FL131" s="7"/>
      <c r="FM131" s="7"/>
      <c r="FN131" s="7"/>
      <c r="FO131" s="7"/>
      <c r="FP131" s="7"/>
      <c r="FQ131" s="7"/>
      <c r="FR131" s="7"/>
      <c r="FS131" s="7"/>
      <c r="FT131" s="7"/>
      <c r="FU131" s="7"/>
      <c r="FV131" s="7"/>
      <c r="FW131" s="7"/>
      <c r="FX131" s="7"/>
      <c r="FY131" s="7"/>
      <c r="FZ131" s="7"/>
      <c r="GA131" s="7"/>
      <c r="GB131" s="7"/>
      <c r="GC131" s="7"/>
      <c r="GD131" s="7"/>
      <c r="GE131" s="7"/>
      <c r="GF131" s="7"/>
      <c r="GG131" s="7"/>
      <c r="GH131" s="7"/>
      <c r="GI131" s="7"/>
      <c r="GJ131" s="7"/>
      <c r="GK131" s="7"/>
      <c r="GL131" s="7"/>
      <c r="GM131" s="7"/>
      <c r="GN131" s="7"/>
      <c r="GO131" s="7"/>
      <c r="GP131" s="7"/>
      <c r="GQ131" s="7"/>
      <c r="GR131" s="7"/>
      <c r="GS131" s="7"/>
      <c r="GT131" s="7"/>
      <c r="GU131" s="7"/>
      <c r="GV131" s="7"/>
      <c r="GW131" s="7"/>
      <c r="GX131" s="7"/>
      <c r="GY131" s="7"/>
      <c r="GZ131" s="7"/>
      <c r="HA131" s="7"/>
      <c r="HB131" s="7"/>
      <c r="HC131" s="7"/>
      <c r="HD131" s="7"/>
      <c r="HE131" s="7"/>
      <c r="HF131" s="7"/>
      <c r="HG131" s="7"/>
      <c r="HH131" s="7"/>
      <c r="HI131" s="7"/>
      <c r="HJ131" s="7"/>
      <c r="HK131" s="7"/>
      <c r="HL131" s="7"/>
      <c r="HM131" s="7"/>
      <c r="HN131" s="7"/>
      <c r="HO131" s="7"/>
      <c r="HP131" s="7"/>
      <c r="HQ131" s="7"/>
      <c r="HR131" s="7"/>
      <c r="HS131" s="7"/>
      <c r="HT131" s="7"/>
      <c r="HU131" s="7"/>
      <c r="HV131" s="7"/>
      <c r="HW131" s="7"/>
      <c r="HX131" s="7"/>
      <c r="HY131" s="7"/>
      <c r="HZ131" s="7"/>
      <c r="IA131" s="7"/>
      <c r="IB131" s="7"/>
      <c r="IC131" s="7"/>
      <c r="ID131" s="7"/>
      <c r="IE131" s="7"/>
      <c r="IF131" s="7"/>
      <c r="IG131" s="7"/>
    </row>
    <row r="132" spans="1:241" ht="159" customHeight="1" x14ac:dyDescent="0.25">
      <c r="A132" s="60" t="s">
        <v>408</v>
      </c>
      <c r="B132" s="16" t="s">
        <v>409</v>
      </c>
      <c r="C132" s="221" t="s">
        <v>410</v>
      </c>
      <c r="D132" s="16" t="s">
        <v>620</v>
      </c>
      <c r="E132" s="16" t="s">
        <v>200</v>
      </c>
      <c r="F132" s="342">
        <v>2020003630001</v>
      </c>
      <c r="G132" s="57" t="s">
        <v>569</v>
      </c>
      <c r="H132" s="61">
        <v>44027</v>
      </c>
      <c r="I132" s="21">
        <f t="shared" si="6"/>
        <v>183602200</v>
      </c>
      <c r="J132" s="21">
        <v>183602200</v>
      </c>
      <c r="K132" s="62"/>
      <c r="L132" s="21"/>
      <c r="M132" s="21"/>
      <c r="N132" s="21"/>
      <c r="O132" s="21"/>
      <c r="P132" s="62"/>
      <c r="Q132" s="62"/>
      <c r="R132" s="21"/>
      <c r="S132" s="63" t="s">
        <v>200</v>
      </c>
      <c r="T132" s="63" t="s">
        <v>639</v>
      </c>
      <c r="U132" s="54">
        <v>44047</v>
      </c>
      <c r="V132" s="56">
        <v>451</v>
      </c>
      <c r="W132" s="21">
        <v>183602200</v>
      </c>
      <c r="X132" s="16" t="s">
        <v>643</v>
      </c>
      <c r="Y132" s="16" t="s">
        <v>677</v>
      </c>
      <c r="Z132" s="16" t="s">
        <v>407</v>
      </c>
      <c r="AA132" s="320" t="s">
        <v>702</v>
      </c>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c r="BE132" s="7"/>
      <c r="BF132" s="7"/>
      <c r="BG132" s="7"/>
      <c r="BH132" s="7"/>
      <c r="BI132" s="7"/>
      <c r="BJ132" s="7"/>
      <c r="BK132" s="7"/>
      <c r="BL132" s="7"/>
      <c r="BM132" s="7"/>
      <c r="BN132" s="7"/>
      <c r="BO132" s="7"/>
      <c r="BP132" s="7"/>
      <c r="BQ132" s="7"/>
      <c r="BR132" s="7"/>
      <c r="BS132" s="7"/>
      <c r="BT132" s="7"/>
      <c r="BU132" s="7"/>
      <c r="BV132" s="7"/>
      <c r="BW132" s="7"/>
      <c r="BX132" s="7"/>
      <c r="BY132" s="7"/>
      <c r="BZ132" s="7"/>
      <c r="CA132" s="7"/>
      <c r="CB132" s="7"/>
      <c r="CC132" s="7"/>
      <c r="CD132" s="7"/>
      <c r="CE132" s="7"/>
      <c r="CF132" s="7"/>
      <c r="CG132" s="7"/>
      <c r="CH132" s="7"/>
      <c r="CI132" s="7"/>
      <c r="CJ132" s="7"/>
      <c r="CK132" s="7"/>
      <c r="CL132" s="7"/>
      <c r="CM132" s="7"/>
      <c r="CN132" s="7"/>
      <c r="CO132" s="7"/>
      <c r="CP132" s="7"/>
      <c r="CQ132" s="7"/>
      <c r="CR132" s="7"/>
      <c r="CS132" s="7"/>
      <c r="CT132" s="7"/>
      <c r="CU132" s="7"/>
      <c r="CV132" s="7"/>
      <c r="CW132" s="7"/>
      <c r="CX132" s="7"/>
      <c r="CY132" s="7"/>
      <c r="CZ132" s="7"/>
      <c r="DA132" s="7"/>
      <c r="DB132" s="7"/>
      <c r="DC132" s="7"/>
      <c r="DD132" s="7"/>
      <c r="DE132" s="7"/>
      <c r="DF132" s="7"/>
      <c r="DG132" s="7"/>
      <c r="DH132" s="7"/>
      <c r="DI132" s="7"/>
      <c r="DJ132" s="7"/>
      <c r="DK132" s="7"/>
      <c r="DL132" s="7"/>
      <c r="DM132" s="7"/>
      <c r="DN132" s="7"/>
      <c r="DO132" s="7"/>
      <c r="DP132" s="7"/>
      <c r="DQ132" s="7"/>
      <c r="DR132" s="7"/>
      <c r="DS132" s="7"/>
      <c r="DT132" s="7"/>
      <c r="DU132" s="7"/>
      <c r="DV132" s="7"/>
      <c r="DW132" s="7"/>
      <c r="DX132" s="7"/>
      <c r="DY132" s="7"/>
      <c r="DZ132" s="7"/>
      <c r="EA132" s="7"/>
      <c r="EB132" s="7"/>
      <c r="EC132" s="7"/>
      <c r="ED132" s="7"/>
      <c r="EE132" s="7"/>
      <c r="EF132" s="7"/>
      <c r="EG132" s="7"/>
      <c r="EH132" s="7"/>
      <c r="EI132" s="7"/>
      <c r="EJ132" s="7"/>
      <c r="EK132" s="7"/>
      <c r="EL132" s="7"/>
      <c r="EM132" s="7"/>
      <c r="EN132" s="7"/>
      <c r="EO132" s="7"/>
      <c r="EP132" s="7"/>
      <c r="EQ132" s="7"/>
      <c r="ER132" s="7"/>
      <c r="ES132" s="7"/>
      <c r="ET132" s="7"/>
      <c r="EU132" s="7"/>
      <c r="EV132" s="7"/>
      <c r="EW132" s="7"/>
      <c r="EX132" s="7"/>
      <c r="EY132" s="7"/>
      <c r="EZ132" s="7"/>
      <c r="FA132" s="7"/>
      <c r="FB132" s="7"/>
      <c r="FC132" s="7"/>
      <c r="FD132" s="7"/>
      <c r="FE132" s="7"/>
      <c r="FF132" s="7"/>
      <c r="FG132" s="7"/>
      <c r="FH132" s="7"/>
      <c r="FI132" s="7"/>
      <c r="FJ132" s="7"/>
      <c r="FK132" s="7"/>
      <c r="FL132" s="7"/>
      <c r="FM132" s="7"/>
      <c r="FN132" s="7"/>
      <c r="FO132" s="7"/>
      <c r="FP132" s="7"/>
      <c r="FQ132" s="7"/>
      <c r="FR132" s="7"/>
      <c r="FS132" s="7"/>
      <c r="FT132" s="7"/>
      <c r="FU132" s="7"/>
      <c r="FV132" s="7"/>
      <c r="FW132" s="7"/>
      <c r="FX132" s="7"/>
      <c r="FY132" s="7"/>
      <c r="FZ132" s="7"/>
      <c r="GA132" s="7"/>
      <c r="GB132" s="7"/>
      <c r="GC132" s="7"/>
      <c r="GD132" s="7"/>
      <c r="GE132" s="7"/>
      <c r="GF132" s="7"/>
      <c r="GG132" s="7"/>
      <c r="GH132" s="7"/>
      <c r="GI132" s="7"/>
      <c r="GJ132" s="7"/>
      <c r="GK132" s="7"/>
      <c r="GL132" s="7"/>
      <c r="GM132" s="7"/>
      <c r="GN132" s="7"/>
      <c r="GO132" s="7"/>
      <c r="GP132" s="7"/>
      <c r="GQ132" s="7"/>
      <c r="GR132" s="7"/>
      <c r="GS132" s="7"/>
      <c r="GT132" s="7"/>
      <c r="GU132" s="7"/>
      <c r="GV132" s="7"/>
      <c r="GW132" s="7"/>
      <c r="GX132" s="7"/>
      <c r="GY132" s="7"/>
      <c r="GZ132" s="7"/>
      <c r="HA132" s="7"/>
      <c r="HB132" s="7"/>
      <c r="HC132" s="7"/>
      <c r="HD132" s="7"/>
      <c r="HE132" s="7"/>
      <c r="HF132" s="7"/>
      <c r="HG132" s="7"/>
      <c r="HH132" s="7"/>
      <c r="HI132" s="7"/>
      <c r="HJ132" s="7"/>
      <c r="HK132" s="7"/>
      <c r="HL132" s="7"/>
      <c r="HM132" s="7"/>
      <c r="HN132" s="7"/>
      <c r="HO132" s="7"/>
      <c r="HP132" s="7"/>
      <c r="HQ132" s="7"/>
      <c r="HR132" s="7"/>
      <c r="HS132" s="7"/>
      <c r="HT132" s="7"/>
      <c r="HU132" s="7"/>
      <c r="HV132" s="7"/>
      <c r="HW132" s="7"/>
      <c r="HX132" s="7"/>
      <c r="HY132" s="7"/>
      <c r="HZ132" s="7"/>
      <c r="IA132" s="7"/>
      <c r="IB132" s="7"/>
      <c r="IC132" s="7"/>
      <c r="ID132" s="7"/>
      <c r="IE132" s="7"/>
      <c r="IF132" s="7"/>
      <c r="IG132" s="7"/>
    </row>
    <row r="133" spans="1:241" ht="172.5" customHeight="1" x14ac:dyDescent="0.35">
      <c r="A133" s="177" t="s">
        <v>411</v>
      </c>
      <c r="B133" s="174" t="s">
        <v>412</v>
      </c>
      <c r="C133" s="189" t="s">
        <v>413</v>
      </c>
      <c r="D133" s="174" t="s">
        <v>620</v>
      </c>
      <c r="E133" s="174" t="s">
        <v>28</v>
      </c>
      <c r="F133" s="352">
        <v>2019000040001</v>
      </c>
      <c r="G133" s="166" t="s">
        <v>554</v>
      </c>
      <c r="H133" s="178">
        <v>44126</v>
      </c>
      <c r="I133" s="169">
        <f t="shared" si="6"/>
        <v>870653452</v>
      </c>
      <c r="J133" s="169"/>
      <c r="K133" s="169">
        <v>870653452</v>
      </c>
      <c r="L133" s="169"/>
      <c r="M133" s="169"/>
      <c r="N133" s="169"/>
      <c r="O133" s="169"/>
      <c r="P133" s="179"/>
      <c r="Q133" s="179"/>
      <c r="R133" s="169"/>
      <c r="S133" s="180" t="s">
        <v>414</v>
      </c>
      <c r="T133" s="180" t="s">
        <v>46</v>
      </c>
      <c r="U133" s="173">
        <v>44217</v>
      </c>
      <c r="V133" s="181" t="s">
        <v>256</v>
      </c>
      <c r="W133" s="169">
        <v>870653452</v>
      </c>
      <c r="X133" s="174" t="s">
        <v>646</v>
      </c>
      <c r="Y133" s="174"/>
      <c r="Z133" s="174"/>
      <c r="AA133" s="3" t="s">
        <v>704</v>
      </c>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c r="BB133" s="7"/>
      <c r="BC133" s="7"/>
      <c r="BD133" s="7"/>
      <c r="BE133" s="7"/>
      <c r="BF133" s="7"/>
      <c r="BG133" s="7"/>
      <c r="BH133" s="7"/>
      <c r="BI133" s="7"/>
      <c r="BJ133" s="7"/>
      <c r="BK133" s="7"/>
      <c r="BL133" s="7"/>
      <c r="BM133" s="7"/>
      <c r="BN133" s="7"/>
      <c r="BO133" s="7"/>
      <c r="BP133" s="7"/>
      <c r="BQ133" s="7"/>
      <c r="BR133" s="7"/>
      <c r="BS133" s="7"/>
      <c r="BT133" s="7"/>
      <c r="BU133" s="7"/>
      <c r="BV133" s="7"/>
      <c r="BW133" s="7"/>
      <c r="BX133" s="7"/>
      <c r="BY133" s="7"/>
      <c r="BZ133" s="7"/>
      <c r="CA133" s="7"/>
      <c r="CB133" s="7"/>
      <c r="CC133" s="7"/>
      <c r="CD133" s="7"/>
      <c r="CE133" s="7"/>
      <c r="CF133" s="7"/>
      <c r="CG133" s="7"/>
      <c r="CH133" s="7"/>
      <c r="CI133" s="7"/>
      <c r="CJ133" s="7"/>
      <c r="CK133" s="7"/>
      <c r="CL133" s="7"/>
      <c r="CM133" s="7"/>
      <c r="CN133" s="7"/>
      <c r="CO133" s="7"/>
      <c r="CP133" s="7"/>
      <c r="CQ133" s="7"/>
      <c r="CR133" s="7"/>
      <c r="CS133" s="7"/>
      <c r="CT133" s="7"/>
      <c r="CU133" s="7"/>
      <c r="CV133" s="7"/>
      <c r="CW133" s="7"/>
      <c r="CX133" s="7"/>
      <c r="CY133" s="7"/>
      <c r="CZ133" s="7"/>
      <c r="DA133" s="7"/>
      <c r="DB133" s="7"/>
      <c r="DC133" s="7"/>
      <c r="DD133" s="7"/>
      <c r="DE133" s="7"/>
      <c r="DF133" s="7"/>
      <c r="DG133" s="7"/>
      <c r="DH133" s="7"/>
      <c r="DI133" s="7"/>
      <c r="DJ133" s="7"/>
      <c r="DK133" s="7"/>
      <c r="DL133" s="7"/>
      <c r="DM133" s="7"/>
      <c r="DN133" s="7"/>
      <c r="DO133" s="7"/>
      <c r="DP133" s="7"/>
      <c r="DQ133" s="7"/>
      <c r="DR133" s="7"/>
      <c r="DS133" s="7"/>
      <c r="DT133" s="7"/>
      <c r="DU133" s="7"/>
      <c r="DV133" s="7"/>
      <c r="DW133" s="7"/>
      <c r="DX133" s="7"/>
      <c r="DY133" s="7"/>
      <c r="DZ133" s="7"/>
      <c r="EA133" s="7"/>
      <c r="EB133" s="7"/>
      <c r="EC133" s="7"/>
      <c r="ED133" s="7"/>
      <c r="EE133" s="7"/>
      <c r="EF133" s="7"/>
      <c r="EG133" s="7"/>
      <c r="EH133" s="7"/>
      <c r="EI133" s="7"/>
      <c r="EJ133" s="7"/>
      <c r="EK133" s="7"/>
      <c r="EL133" s="7"/>
      <c r="EM133" s="7"/>
      <c r="EN133" s="7"/>
      <c r="EO133" s="7"/>
      <c r="EP133" s="7"/>
      <c r="EQ133" s="7"/>
      <c r="ER133" s="7"/>
      <c r="ES133" s="7"/>
      <c r="ET133" s="7"/>
      <c r="EU133" s="7"/>
      <c r="EV133" s="7"/>
      <c r="EW133" s="7"/>
      <c r="EX133" s="7"/>
      <c r="EY133" s="7"/>
      <c r="EZ133" s="7"/>
      <c r="FA133" s="7"/>
      <c r="FB133" s="7"/>
      <c r="FC133" s="7"/>
      <c r="FD133" s="7"/>
      <c r="FE133" s="7"/>
      <c r="FF133" s="7"/>
      <c r="FG133" s="7"/>
      <c r="FH133" s="7"/>
      <c r="FI133" s="7"/>
      <c r="FJ133" s="7"/>
      <c r="FK133" s="7"/>
      <c r="FL133" s="7"/>
      <c r="FM133" s="7"/>
      <c r="FN133" s="7"/>
      <c r="FO133" s="7"/>
      <c r="FP133" s="7"/>
      <c r="FQ133" s="7"/>
      <c r="FR133" s="7"/>
      <c r="FS133" s="7"/>
      <c r="FT133" s="7"/>
      <c r="FU133" s="7"/>
      <c r="FV133" s="7"/>
      <c r="FW133" s="7"/>
      <c r="FX133" s="7"/>
      <c r="FY133" s="7"/>
      <c r="FZ133" s="7"/>
      <c r="GA133" s="7"/>
      <c r="GB133" s="7"/>
      <c r="GC133" s="7"/>
      <c r="GD133" s="7"/>
      <c r="GE133" s="7"/>
      <c r="GF133" s="7"/>
      <c r="GG133" s="7"/>
      <c r="GH133" s="7"/>
      <c r="GI133" s="7"/>
      <c r="GJ133" s="7"/>
      <c r="GK133" s="7"/>
      <c r="GL133" s="7"/>
      <c r="GM133" s="7"/>
      <c r="GN133" s="7"/>
      <c r="GO133" s="7"/>
      <c r="GP133" s="7"/>
      <c r="GQ133" s="7"/>
      <c r="GR133" s="7"/>
      <c r="GS133" s="7"/>
      <c r="GT133" s="7"/>
      <c r="GU133" s="7"/>
      <c r="GV133" s="7"/>
      <c r="GW133" s="7"/>
      <c r="GX133" s="7"/>
      <c r="GY133" s="7"/>
      <c r="GZ133" s="7"/>
      <c r="HA133" s="7"/>
      <c r="HB133" s="7"/>
      <c r="HC133" s="7"/>
      <c r="HD133" s="7"/>
      <c r="HE133" s="7"/>
      <c r="HF133" s="7"/>
      <c r="HG133" s="7"/>
      <c r="HH133" s="7"/>
      <c r="HI133" s="7"/>
      <c r="HJ133" s="7"/>
      <c r="HK133" s="7"/>
      <c r="HL133" s="7"/>
      <c r="HM133" s="7"/>
      <c r="HN133" s="7"/>
      <c r="HO133" s="7"/>
      <c r="HP133" s="7"/>
      <c r="HQ133" s="7"/>
      <c r="HR133" s="7"/>
      <c r="HS133" s="7"/>
      <c r="HT133" s="7"/>
      <c r="HU133" s="7"/>
      <c r="HV133" s="7"/>
      <c r="HW133" s="7"/>
      <c r="HX133" s="7"/>
      <c r="HY133" s="7"/>
      <c r="HZ133" s="7"/>
      <c r="IA133" s="7"/>
      <c r="IB133" s="7"/>
      <c r="IC133" s="7"/>
      <c r="ID133" s="7"/>
      <c r="IE133" s="7"/>
      <c r="IF133" s="7"/>
      <c r="IG133" s="7"/>
    </row>
    <row r="134" spans="1:241" ht="172.5" customHeight="1" x14ac:dyDescent="0.35">
      <c r="A134" s="158" t="s">
        <v>415</v>
      </c>
      <c r="B134" s="129" t="s">
        <v>416</v>
      </c>
      <c r="C134" s="242" t="s">
        <v>417</v>
      </c>
      <c r="D134" s="129" t="s">
        <v>620</v>
      </c>
      <c r="E134" s="129" t="s">
        <v>28</v>
      </c>
      <c r="F134" s="353">
        <v>2020003630002</v>
      </c>
      <c r="G134" s="151" t="s">
        <v>570</v>
      </c>
      <c r="H134" s="159">
        <v>44176</v>
      </c>
      <c r="I134" s="133">
        <f t="shared" si="6"/>
        <v>1428177961</v>
      </c>
      <c r="J134" s="133">
        <v>1428177961</v>
      </c>
      <c r="K134" s="133"/>
      <c r="L134" s="133"/>
      <c r="M134" s="133"/>
      <c r="N134" s="133"/>
      <c r="O134" s="133"/>
      <c r="P134" s="299"/>
      <c r="Q134" s="299"/>
      <c r="R134" s="133"/>
      <c r="S134" s="160" t="s">
        <v>373</v>
      </c>
      <c r="T134" s="160" t="s">
        <v>640</v>
      </c>
      <c r="U134" s="140">
        <v>44322</v>
      </c>
      <c r="V134" s="156">
        <v>240</v>
      </c>
      <c r="W134" s="133">
        <v>1428177961</v>
      </c>
      <c r="X134" s="129" t="s">
        <v>646</v>
      </c>
      <c r="Y134" s="129"/>
      <c r="Z134" s="129" t="s">
        <v>419</v>
      </c>
      <c r="AA134" s="3" t="s">
        <v>704</v>
      </c>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c r="BF134" s="7"/>
      <c r="BG134" s="7"/>
      <c r="BH134" s="7"/>
      <c r="BI134" s="7"/>
      <c r="BJ134" s="7"/>
      <c r="BK134" s="7"/>
      <c r="BL134" s="7"/>
      <c r="BM134" s="7"/>
      <c r="BN134" s="7"/>
      <c r="BO134" s="7"/>
      <c r="BP134" s="7"/>
      <c r="BQ134" s="7"/>
      <c r="BR134" s="7"/>
      <c r="BS134" s="7"/>
      <c r="BT134" s="7"/>
      <c r="BU134" s="7"/>
      <c r="BV134" s="7"/>
      <c r="BW134" s="7"/>
      <c r="BX134" s="7"/>
      <c r="BY134" s="7"/>
      <c r="BZ134" s="7"/>
      <c r="CA134" s="7"/>
      <c r="CB134" s="7"/>
      <c r="CC134" s="7"/>
      <c r="CD134" s="7"/>
      <c r="CE134" s="7"/>
      <c r="CF134" s="7"/>
      <c r="CG134" s="7"/>
      <c r="CH134" s="7"/>
      <c r="CI134" s="7"/>
      <c r="CJ134" s="7"/>
      <c r="CK134" s="7"/>
      <c r="CL134" s="7"/>
      <c r="CM134" s="7"/>
      <c r="CN134" s="7"/>
      <c r="CO134" s="7"/>
      <c r="CP134" s="7"/>
      <c r="CQ134" s="7"/>
      <c r="CR134" s="7"/>
      <c r="CS134" s="7"/>
      <c r="CT134" s="7"/>
      <c r="CU134" s="7"/>
      <c r="CV134" s="7"/>
      <c r="CW134" s="7"/>
      <c r="CX134" s="7"/>
      <c r="CY134" s="7"/>
      <c r="CZ134" s="7"/>
      <c r="DA134" s="7"/>
      <c r="DB134" s="7"/>
      <c r="DC134" s="7"/>
      <c r="DD134" s="7"/>
      <c r="DE134" s="7"/>
      <c r="DF134" s="7"/>
      <c r="DG134" s="7"/>
      <c r="DH134" s="7"/>
      <c r="DI134" s="7"/>
      <c r="DJ134" s="7"/>
      <c r="DK134" s="7"/>
      <c r="DL134" s="7"/>
      <c r="DM134" s="7"/>
      <c r="DN134" s="7"/>
      <c r="DO134" s="7"/>
      <c r="DP134" s="7"/>
      <c r="DQ134" s="7"/>
      <c r="DR134" s="7"/>
      <c r="DS134" s="7"/>
      <c r="DT134" s="7"/>
      <c r="DU134" s="7"/>
      <c r="DV134" s="7"/>
      <c r="DW134" s="7"/>
      <c r="DX134" s="7"/>
      <c r="DY134" s="7"/>
      <c r="DZ134" s="7"/>
      <c r="EA134" s="7"/>
      <c r="EB134" s="7"/>
      <c r="EC134" s="7"/>
      <c r="ED134" s="7"/>
      <c r="EE134" s="7"/>
      <c r="EF134" s="7"/>
      <c r="EG134" s="7"/>
      <c r="EH134" s="7"/>
      <c r="EI134" s="7"/>
      <c r="EJ134" s="7"/>
      <c r="EK134" s="7"/>
      <c r="EL134" s="7"/>
      <c r="EM134" s="7"/>
      <c r="EN134" s="7"/>
      <c r="EO134" s="7"/>
      <c r="EP134" s="7"/>
      <c r="EQ134" s="7"/>
      <c r="ER134" s="7"/>
      <c r="ES134" s="7"/>
      <c r="ET134" s="7"/>
      <c r="EU134" s="7"/>
      <c r="EV134" s="7"/>
      <c r="EW134" s="7"/>
      <c r="EX134" s="7"/>
      <c r="EY134" s="7"/>
      <c r="EZ134" s="7"/>
      <c r="FA134" s="7"/>
      <c r="FB134" s="7"/>
      <c r="FC134" s="7"/>
      <c r="FD134" s="7"/>
      <c r="FE134" s="7"/>
      <c r="FF134" s="7"/>
      <c r="FG134" s="7"/>
      <c r="FH134" s="7"/>
      <c r="FI134" s="7"/>
      <c r="FJ134" s="7"/>
      <c r="FK134" s="7"/>
      <c r="FL134" s="7"/>
      <c r="FM134" s="7"/>
      <c r="FN134" s="7"/>
      <c r="FO134" s="7"/>
      <c r="FP134" s="7"/>
      <c r="FQ134" s="7"/>
      <c r="FR134" s="7"/>
      <c r="FS134" s="7"/>
      <c r="FT134" s="7"/>
      <c r="FU134" s="7"/>
      <c r="FV134" s="7"/>
      <c r="FW134" s="7"/>
      <c r="FX134" s="7"/>
      <c r="FY134" s="7"/>
      <c r="FZ134" s="7"/>
      <c r="GA134" s="7"/>
      <c r="GB134" s="7"/>
      <c r="GC134" s="7"/>
      <c r="GD134" s="7"/>
      <c r="GE134" s="7"/>
      <c r="GF134" s="7"/>
      <c r="GG134" s="7"/>
      <c r="GH134" s="7"/>
      <c r="GI134" s="7"/>
      <c r="GJ134" s="7"/>
      <c r="GK134" s="7"/>
      <c r="GL134" s="7"/>
      <c r="GM134" s="7"/>
      <c r="GN134" s="7"/>
      <c r="GO134" s="7"/>
      <c r="GP134" s="7"/>
      <c r="GQ134" s="7"/>
      <c r="GR134" s="7"/>
      <c r="GS134" s="7"/>
      <c r="GT134" s="7"/>
      <c r="GU134" s="7"/>
      <c r="GV134" s="7"/>
      <c r="GW134" s="7"/>
      <c r="GX134" s="7"/>
      <c r="GY134" s="7"/>
      <c r="GZ134" s="7"/>
      <c r="HA134" s="7"/>
      <c r="HB134" s="7"/>
      <c r="HC134" s="7"/>
      <c r="HD134" s="7"/>
      <c r="HE134" s="7"/>
      <c r="HF134" s="7"/>
      <c r="HG134" s="7"/>
      <c r="HH134" s="7"/>
      <c r="HI134" s="7"/>
      <c r="HJ134" s="7"/>
      <c r="HK134" s="7"/>
      <c r="HL134" s="7"/>
      <c r="HM134" s="7"/>
      <c r="HN134" s="7"/>
      <c r="HO134" s="7"/>
      <c r="HP134" s="7"/>
      <c r="HQ134" s="7"/>
      <c r="HR134" s="7"/>
      <c r="HS134" s="7"/>
      <c r="HT134" s="7"/>
      <c r="HU134" s="7"/>
      <c r="HV134" s="7"/>
      <c r="HW134" s="7"/>
      <c r="HX134" s="7"/>
      <c r="HY134" s="7"/>
      <c r="HZ134" s="7"/>
      <c r="IA134" s="7"/>
      <c r="IB134" s="7"/>
      <c r="IC134" s="7"/>
      <c r="ID134" s="7"/>
      <c r="IE134" s="7"/>
      <c r="IF134" s="7"/>
      <c r="IG134" s="7"/>
    </row>
    <row r="135" spans="1:241" ht="172.5" customHeight="1" x14ac:dyDescent="0.25">
      <c r="A135" s="177" t="s">
        <v>420</v>
      </c>
      <c r="B135" s="174" t="s">
        <v>421</v>
      </c>
      <c r="C135" s="189" t="s">
        <v>422</v>
      </c>
      <c r="D135" s="174" t="s">
        <v>93</v>
      </c>
      <c r="E135" s="174" t="s">
        <v>28</v>
      </c>
      <c r="F135" s="352">
        <v>2020003630148</v>
      </c>
      <c r="G135" s="166" t="s">
        <v>560</v>
      </c>
      <c r="H135" s="178">
        <v>44196</v>
      </c>
      <c r="I135" s="169">
        <f t="shared" si="6"/>
        <v>1705592095.3099999</v>
      </c>
      <c r="J135" s="169"/>
      <c r="K135" s="169"/>
      <c r="L135" s="169">
        <v>1527368095.3099999</v>
      </c>
      <c r="M135" s="169"/>
      <c r="N135" s="169"/>
      <c r="O135" s="169"/>
      <c r="P135" s="179"/>
      <c r="Q135" s="179"/>
      <c r="R135" s="169">
        <v>178224000</v>
      </c>
      <c r="S135" s="180" t="s">
        <v>373</v>
      </c>
      <c r="T135" s="180" t="s">
        <v>423</v>
      </c>
      <c r="U135" s="173">
        <v>44274</v>
      </c>
      <c r="V135" s="175">
        <v>7891</v>
      </c>
      <c r="W135" s="169">
        <v>1527368095.3099999</v>
      </c>
      <c r="X135" s="174" t="s">
        <v>643</v>
      </c>
      <c r="Y135" s="174" t="s">
        <v>678</v>
      </c>
      <c r="Z135" s="174" t="s">
        <v>424</v>
      </c>
      <c r="AA135" s="320" t="s">
        <v>702</v>
      </c>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c r="BD135" s="7"/>
      <c r="BE135" s="7"/>
      <c r="BF135" s="7"/>
      <c r="BG135" s="7"/>
      <c r="BH135" s="7"/>
      <c r="BI135" s="7"/>
      <c r="BJ135" s="7"/>
      <c r="BK135" s="7"/>
      <c r="BL135" s="7"/>
      <c r="BM135" s="7"/>
      <c r="BN135" s="7"/>
      <c r="BO135" s="7"/>
      <c r="BP135" s="7"/>
      <c r="BQ135" s="7"/>
      <c r="BR135" s="7"/>
      <c r="BS135" s="7"/>
      <c r="BT135" s="7"/>
      <c r="BU135" s="7"/>
      <c r="BV135" s="7"/>
      <c r="BW135" s="7"/>
      <c r="BX135" s="7"/>
      <c r="BY135" s="7"/>
      <c r="BZ135" s="7"/>
      <c r="CA135" s="7"/>
      <c r="CB135" s="7"/>
      <c r="CC135" s="7"/>
      <c r="CD135" s="7"/>
      <c r="CE135" s="7"/>
      <c r="CF135" s="7"/>
      <c r="CG135" s="7"/>
      <c r="CH135" s="7"/>
      <c r="CI135" s="7"/>
      <c r="CJ135" s="7"/>
      <c r="CK135" s="7"/>
      <c r="CL135" s="7"/>
      <c r="CM135" s="7"/>
      <c r="CN135" s="7"/>
      <c r="CO135" s="7"/>
      <c r="CP135" s="7"/>
      <c r="CQ135" s="7"/>
      <c r="CR135" s="7"/>
      <c r="CS135" s="7"/>
      <c r="CT135" s="7"/>
      <c r="CU135" s="7"/>
      <c r="CV135" s="7"/>
      <c r="CW135" s="7"/>
      <c r="CX135" s="7"/>
      <c r="CY135" s="7"/>
      <c r="CZ135" s="7"/>
      <c r="DA135" s="7"/>
      <c r="DB135" s="7"/>
      <c r="DC135" s="7"/>
      <c r="DD135" s="7"/>
      <c r="DE135" s="7"/>
      <c r="DF135" s="7"/>
      <c r="DG135" s="7"/>
      <c r="DH135" s="7"/>
      <c r="DI135" s="7"/>
      <c r="DJ135" s="7"/>
      <c r="DK135" s="7"/>
      <c r="DL135" s="7"/>
      <c r="DM135" s="7"/>
      <c r="DN135" s="7"/>
      <c r="DO135" s="7"/>
      <c r="DP135" s="7"/>
      <c r="DQ135" s="7"/>
      <c r="DR135" s="7"/>
      <c r="DS135" s="7"/>
      <c r="DT135" s="7"/>
      <c r="DU135" s="7"/>
      <c r="DV135" s="7"/>
      <c r="DW135" s="7"/>
      <c r="DX135" s="7"/>
      <c r="DY135" s="7"/>
      <c r="DZ135" s="7"/>
      <c r="EA135" s="7"/>
      <c r="EB135" s="7"/>
      <c r="EC135" s="7"/>
      <c r="ED135" s="7"/>
      <c r="EE135" s="7"/>
      <c r="EF135" s="7"/>
      <c r="EG135" s="7"/>
      <c r="EH135" s="7"/>
      <c r="EI135" s="7"/>
      <c r="EJ135" s="7"/>
      <c r="EK135" s="7"/>
      <c r="EL135" s="7"/>
      <c r="EM135" s="7"/>
      <c r="EN135" s="7"/>
      <c r="EO135" s="7"/>
      <c r="EP135" s="7"/>
      <c r="EQ135" s="7"/>
      <c r="ER135" s="7"/>
      <c r="ES135" s="7"/>
      <c r="ET135" s="7"/>
      <c r="EU135" s="7"/>
      <c r="EV135" s="7"/>
      <c r="EW135" s="7"/>
      <c r="EX135" s="7"/>
      <c r="EY135" s="7"/>
      <c r="EZ135" s="7"/>
      <c r="FA135" s="7"/>
      <c r="FB135" s="7"/>
      <c r="FC135" s="7"/>
      <c r="FD135" s="7"/>
      <c r="FE135" s="7"/>
      <c r="FF135" s="7"/>
      <c r="FG135" s="7"/>
      <c r="FH135" s="7"/>
      <c r="FI135" s="7"/>
      <c r="FJ135" s="7"/>
      <c r="FK135" s="7"/>
      <c r="FL135" s="7"/>
      <c r="FM135" s="7"/>
      <c r="FN135" s="7"/>
      <c r="FO135" s="7"/>
      <c r="FP135" s="7"/>
      <c r="FQ135" s="7"/>
      <c r="FR135" s="7"/>
      <c r="FS135" s="7"/>
      <c r="FT135" s="7"/>
      <c r="FU135" s="7"/>
      <c r="FV135" s="7"/>
      <c r="FW135" s="7"/>
      <c r="FX135" s="7"/>
      <c r="FY135" s="7"/>
      <c r="FZ135" s="7"/>
      <c r="GA135" s="7"/>
      <c r="GB135" s="7"/>
      <c r="GC135" s="7"/>
      <c r="GD135" s="7"/>
      <c r="GE135" s="7"/>
      <c r="GF135" s="7"/>
      <c r="GG135" s="7"/>
      <c r="GH135" s="7"/>
      <c r="GI135" s="7"/>
      <c r="GJ135" s="7"/>
      <c r="GK135" s="7"/>
      <c r="GL135" s="7"/>
      <c r="GM135" s="7"/>
      <c r="GN135" s="7"/>
      <c r="GO135" s="7"/>
      <c r="GP135" s="7"/>
      <c r="GQ135" s="7"/>
      <c r="GR135" s="7"/>
      <c r="GS135" s="7"/>
      <c r="GT135" s="7"/>
      <c r="GU135" s="7"/>
      <c r="GV135" s="7"/>
      <c r="GW135" s="7"/>
      <c r="GX135" s="7"/>
      <c r="GY135" s="7"/>
      <c r="GZ135" s="7"/>
      <c r="HA135" s="7"/>
      <c r="HB135" s="7"/>
      <c r="HC135" s="7"/>
      <c r="HD135" s="7"/>
      <c r="HE135" s="7"/>
      <c r="HF135" s="7"/>
      <c r="HG135" s="7"/>
      <c r="HH135" s="7"/>
      <c r="HI135" s="7"/>
      <c r="HJ135" s="7"/>
      <c r="HK135" s="7"/>
      <c r="HL135" s="7"/>
      <c r="HM135" s="7"/>
      <c r="HN135" s="7"/>
      <c r="HO135" s="7"/>
      <c r="HP135" s="7"/>
      <c r="HQ135" s="7"/>
      <c r="HR135" s="7"/>
      <c r="HS135" s="7"/>
      <c r="HT135" s="7"/>
      <c r="HU135" s="7"/>
      <c r="HV135" s="7"/>
      <c r="HW135" s="7"/>
      <c r="HX135" s="7"/>
      <c r="HY135" s="7"/>
      <c r="HZ135" s="7"/>
      <c r="IA135" s="7"/>
      <c r="IB135" s="7"/>
      <c r="IC135" s="7"/>
      <c r="ID135" s="7"/>
      <c r="IE135" s="7"/>
      <c r="IF135" s="7"/>
      <c r="IG135" s="7"/>
    </row>
    <row r="136" spans="1:241" ht="172.5" customHeight="1" x14ac:dyDescent="0.35">
      <c r="A136" s="158" t="s">
        <v>425</v>
      </c>
      <c r="B136" s="129" t="s">
        <v>426</v>
      </c>
      <c r="C136" s="242" t="s">
        <v>427</v>
      </c>
      <c r="D136" s="129" t="s">
        <v>50</v>
      </c>
      <c r="E136" s="129" t="s">
        <v>28</v>
      </c>
      <c r="F136" s="353">
        <v>2019000040008</v>
      </c>
      <c r="G136" s="151" t="s">
        <v>560</v>
      </c>
      <c r="H136" s="159">
        <v>44196</v>
      </c>
      <c r="I136" s="133">
        <f t="shared" si="6"/>
        <v>7204513365.8900003</v>
      </c>
      <c r="J136" s="133"/>
      <c r="K136" s="133"/>
      <c r="L136" s="133">
        <v>7199513365.8900003</v>
      </c>
      <c r="M136" s="133"/>
      <c r="N136" s="133"/>
      <c r="O136" s="133"/>
      <c r="P136" s="299"/>
      <c r="Q136" s="299"/>
      <c r="R136" s="133">
        <v>5000000</v>
      </c>
      <c r="S136" s="160" t="s">
        <v>428</v>
      </c>
      <c r="T136" s="160" t="s">
        <v>641</v>
      </c>
      <c r="U136" s="140">
        <v>44322</v>
      </c>
      <c r="V136" s="156">
        <v>240</v>
      </c>
      <c r="W136" s="133">
        <v>7199513365.8900003</v>
      </c>
      <c r="X136" s="129" t="s">
        <v>646</v>
      </c>
      <c r="Y136" s="129"/>
      <c r="Z136" s="129"/>
      <c r="AA136" s="3" t="s">
        <v>704</v>
      </c>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c r="BD136" s="7"/>
      <c r="BE136" s="7"/>
      <c r="BF136" s="7"/>
      <c r="BG136" s="7"/>
      <c r="BH136" s="7"/>
      <c r="BI136" s="7"/>
      <c r="BJ136" s="7"/>
      <c r="BK136" s="7"/>
      <c r="BL136" s="7"/>
      <c r="BM136" s="7"/>
      <c r="BN136" s="7"/>
      <c r="BO136" s="7"/>
      <c r="BP136" s="7"/>
      <c r="BQ136" s="7"/>
      <c r="BR136" s="7"/>
      <c r="BS136" s="7"/>
      <c r="BT136" s="7"/>
      <c r="BU136" s="7"/>
      <c r="BV136" s="7"/>
      <c r="BW136" s="7"/>
      <c r="BX136" s="7"/>
      <c r="BY136" s="7"/>
      <c r="BZ136" s="7"/>
      <c r="CA136" s="7"/>
      <c r="CB136" s="7"/>
      <c r="CC136" s="7"/>
      <c r="CD136" s="7"/>
      <c r="CE136" s="7"/>
      <c r="CF136" s="7"/>
      <c r="CG136" s="7"/>
      <c r="CH136" s="7"/>
      <c r="CI136" s="7"/>
      <c r="CJ136" s="7"/>
      <c r="CK136" s="7"/>
      <c r="CL136" s="7"/>
      <c r="CM136" s="7"/>
      <c r="CN136" s="7"/>
      <c r="CO136" s="7"/>
      <c r="CP136" s="7"/>
      <c r="CQ136" s="7"/>
      <c r="CR136" s="7"/>
      <c r="CS136" s="7"/>
      <c r="CT136" s="7"/>
      <c r="CU136" s="7"/>
      <c r="CV136" s="7"/>
      <c r="CW136" s="7"/>
      <c r="CX136" s="7"/>
      <c r="CY136" s="7"/>
      <c r="CZ136" s="7"/>
      <c r="DA136" s="7"/>
      <c r="DB136" s="7"/>
      <c r="DC136" s="7"/>
      <c r="DD136" s="7"/>
      <c r="DE136" s="7"/>
      <c r="DF136" s="7"/>
      <c r="DG136" s="7"/>
      <c r="DH136" s="7"/>
      <c r="DI136" s="7"/>
      <c r="DJ136" s="7"/>
      <c r="DK136" s="7"/>
      <c r="DL136" s="7"/>
      <c r="DM136" s="7"/>
      <c r="DN136" s="7"/>
      <c r="DO136" s="7"/>
      <c r="DP136" s="7"/>
      <c r="DQ136" s="7"/>
      <c r="DR136" s="7"/>
      <c r="DS136" s="7"/>
      <c r="DT136" s="7"/>
      <c r="DU136" s="7"/>
      <c r="DV136" s="7"/>
      <c r="DW136" s="7"/>
      <c r="DX136" s="7"/>
      <c r="DY136" s="7"/>
      <c r="DZ136" s="7"/>
      <c r="EA136" s="7"/>
      <c r="EB136" s="7"/>
      <c r="EC136" s="7"/>
      <c r="ED136" s="7"/>
      <c r="EE136" s="7"/>
      <c r="EF136" s="7"/>
      <c r="EG136" s="7"/>
      <c r="EH136" s="7"/>
      <c r="EI136" s="7"/>
      <c r="EJ136" s="7"/>
      <c r="EK136" s="7"/>
      <c r="EL136" s="7"/>
      <c r="EM136" s="7"/>
      <c r="EN136" s="7"/>
      <c r="EO136" s="7"/>
      <c r="EP136" s="7"/>
      <c r="EQ136" s="7"/>
      <c r="ER136" s="7"/>
      <c r="ES136" s="7"/>
      <c r="ET136" s="7"/>
      <c r="EU136" s="7"/>
      <c r="EV136" s="7"/>
      <c r="EW136" s="7"/>
      <c r="EX136" s="7"/>
      <c r="EY136" s="7"/>
      <c r="EZ136" s="7"/>
      <c r="FA136" s="7"/>
      <c r="FB136" s="7"/>
      <c r="FC136" s="7"/>
      <c r="FD136" s="7"/>
      <c r="FE136" s="7"/>
      <c r="FF136" s="7"/>
      <c r="FG136" s="7"/>
      <c r="FH136" s="7"/>
      <c r="FI136" s="7"/>
      <c r="FJ136" s="7"/>
      <c r="FK136" s="7"/>
      <c r="FL136" s="7"/>
      <c r="FM136" s="7"/>
      <c r="FN136" s="7"/>
      <c r="FO136" s="7"/>
      <c r="FP136" s="7"/>
      <c r="FQ136" s="7"/>
      <c r="FR136" s="7"/>
      <c r="FS136" s="7"/>
      <c r="FT136" s="7"/>
      <c r="FU136" s="7"/>
      <c r="FV136" s="7"/>
      <c r="FW136" s="7"/>
      <c r="FX136" s="7"/>
      <c r="FY136" s="7"/>
      <c r="FZ136" s="7"/>
      <c r="GA136" s="7"/>
      <c r="GB136" s="7"/>
      <c r="GC136" s="7"/>
      <c r="GD136" s="7"/>
      <c r="GE136" s="7"/>
      <c r="GF136" s="7"/>
      <c r="GG136" s="7"/>
      <c r="GH136" s="7"/>
      <c r="GI136" s="7"/>
      <c r="GJ136" s="7"/>
      <c r="GK136" s="7"/>
      <c r="GL136" s="7"/>
      <c r="GM136" s="7"/>
      <c r="GN136" s="7"/>
      <c r="GO136" s="7"/>
      <c r="GP136" s="7"/>
      <c r="GQ136" s="7"/>
      <c r="GR136" s="7"/>
      <c r="GS136" s="7"/>
      <c r="GT136" s="7"/>
      <c r="GU136" s="7"/>
      <c r="GV136" s="7"/>
      <c r="GW136" s="7"/>
      <c r="GX136" s="7"/>
      <c r="GY136" s="7"/>
      <c r="GZ136" s="7"/>
      <c r="HA136" s="7"/>
      <c r="HB136" s="7"/>
      <c r="HC136" s="7"/>
      <c r="HD136" s="7"/>
      <c r="HE136" s="7"/>
      <c r="HF136" s="7"/>
      <c r="HG136" s="7"/>
      <c r="HH136" s="7"/>
      <c r="HI136" s="7"/>
      <c r="HJ136" s="7"/>
      <c r="HK136" s="7"/>
      <c r="HL136" s="7"/>
      <c r="HM136" s="7"/>
      <c r="HN136" s="7"/>
      <c r="HO136" s="7"/>
      <c r="HP136" s="7"/>
      <c r="HQ136" s="7"/>
      <c r="HR136" s="7"/>
      <c r="HS136" s="7"/>
      <c r="HT136" s="7"/>
      <c r="HU136" s="7"/>
      <c r="HV136" s="7"/>
      <c r="HW136" s="7"/>
      <c r="HX136" s="7"/>
      <c r="HY136" s="7"/>
      <c r="HZ136" s="7"/>
      <c r="IA136" s="7"/>
      <c r="IB136" s="7"/>
      <c r="IC136" s="7"/>
      <c r="ID136" s="7"/>
      <c r="IE136" s="7"/>
      <c r="IF136" s="7"/>
      <c r="IG136" s="7"/>
    </row>
    <row r="137" spans="1:241" ht="172.5" customHeight="1" x14ac:dyDescent="0.25">
      <c r="A137" s="177" t="s">
        <v>429</v>
      </c>
      <c r="B137" s="174" t="s">
        <v>430</v>
      </c>
      <c r="C137" s="189" t="s">
        <v>431</v>
      </c>
      <c r="D137" s="174" t="s">
        <v>313</v>
      </c>
      <c r="E137" s="174" t="s">
        <v>28</v>
      </c>
      <c r="F137" s="352">
        <v>2020000040034</v>
      </c>
      <c r="G137" s="166" t="s">
        <v>560</v>
      </c>
      <c r="H137" s="178">
        <v>44196</v>
      </c>
      <c r="I137" s="169">
        <f t="shared" si="6"/>
        <v>7035028147</v>
      </c>
      <c r="J137" s="169"/>
      <c r="K137" s="169"/>
      <c r="L137" s="169">
        <v>7035028147</v>
      </c>
      <c r="M137" s="169"/>
      <c r="N137" s="169"/>
      <c r="O137" s="169"/>
      <c r="P137" s="179"/>
      <c r="Q137" s="179"/>
      <c r="R137" s="169"/>
      <c r="S137" s="180" t="s">
        <v>432</v>
      </c>
      <c r="T137" s="180" t="s">
        <v>433</v>
      </c>
      <c r="U137" s="173">
        <v>44215</v>
      </c>
      <c r="V137" s="182" t="s">
        <v>256</v>
      </c>
      <c r="W137" s="169">
        <v>7035028147</v>
      </c>
      <c r="X137" s="174" t="s">
        <v>643</v>
      </c>
      <c r="Y137" s="174" t="s">
        <v>679</v>
      </c>
      <c r="Z137" s="174"/>
      <c r="AA137" s="320" t="s">
        <v>702</v>
      </c>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c r="BF137" s="7"/>
      <c r="BG137" s="7"/>
      <c r="BH137" s="7"/>
      <c r="BI137" s="7"/>
      <c r="BJ137" s="7"/>
      <c r="BK137" s="7"/>
      <c r="BL137" s="7"/>
      <c r="BM137" s="7"/>
      <c r="BN137" s="7"/>
      <c r="BO137" s="7"/>
      <c r="BP137" s="7"/>
      <c r="BQ137" s="7"/>
      <c r="BR137" s="7"/>
      <c r="BS137" s="7"/>
      <c r="BT137" s="7"/>
      <c r="BU137" s="7"/>
      <c r="BV137" s="7"/>
      <c r="BW137" s="7"/>
      <c r="BX137" s="7"/>
      <c r="BY137" s="7"/>
      <c r="BZ137" s="7"/>
      <c r="CA137" s="7"/>
      <c r="CB137" s="7"/>
      <c r="CC137" s="7"/>
      <c r="CD137" s="7"/>
      <c r="CE137" s="7"/>
      <c r="CF137" s="7"/>
      <c r="CG137" s="7"/>
      <c r="CH137" s="7"/>
      <c r="CI137" s="7"/>
      <c r="CJ137" s="7"/>
      <c r="CK137" s="7"/>
      <c r="CL137" s="7"/>
      <c r="CM137" s="7"/>
      <c r="CN137" s="7"/>
      <c r="CO137" s="7"/>
      <c r="CP137" s="7"/>
      <c r="CQ137" s="7"/>
      <c r="CR137" s="7"/>
      <c r="CS137" s="7"/>
      <c r="CT137" s="7"/>
      <c r="CU137" s="7"/>
      <c r="CV137" s="7"/>
      <c r="CW137" s="7"/>
      <c r="CX137" s="7"/>
      <c r="CY137" s="7"/>
      <c r="CZ137" s="7"/>
      <c r="DA137" s="7"/>
      <c r="DB137" s="7"/>
      <c r="DC137" s="7"/>
      <c r="DD137" s="7"/>
      <c r="DE137" s="7"/>
      <c r="DF137" s="7"/>
      <c r="DG137" s="7"/>
      <c r="DH137" s="7"/>
      <c r="DI137" s="7"/>
      <c r="DJ137" s="7"/>
      <c r="DK137" s="7"/>
      <c r="DL137" s="7"/>
      <c r="DM137" s="7"/>
      <c r="DN137" s="7"/>
      <c r="DO137" s="7"/>
      <c r="DP137" s="7"/>
      <c r="DQ137" s="7"/>
      <c r="DR137" s="7"/>
      <c r="DS137" s="7"/>
      <c r="DT137" s="7"/>
      <c r="DU137" s="7"/>
      <c r="DV137" s="7"/>
      <c r="DW137" s="7"/>
      <c r="DX137" s="7"/>
      <c r="DY137" s="7"/>
      <c r="DZ137" s="7"/>
      <c r="EA137" s="7"/>
      <c r="EB137" s="7"/>
      <c r="EC137" s="7"/>
      <c r="ED137" s="7"/>
      <c r="EE137" s="7"/>
      <c r="EF137" s="7"/>
      <c r="EG137" s="7"/>
      <c r="EH137" s="7"/>
      <c r="EI137" s="7"/>
      <c r="EJ137" s="7"/>
      <c r="EK137" s="7"/>
      <c r="EL137" s="7"/>
      <c r="EM137" s="7"/>
      <c r="EN137" s="7"/>
      <c r="EO137" s="7"/>
      <c r="EP137" s="7"/>
      <c r="EQ137" s="7"/>
      <c r="ER137" s="7"/>
      <c r="ES137" s="7"/>
      <c r="ET137" s="7"/>
      <c r="EU137" s="7"/>
      <c r="EV137" s="7"/>
      <c r="EW137" s="7"/>
      <c r="EX137" s="7"/>
      <c r="EY137" s="7"/>
      <c r="EZ137" s="7"/>
      <c r="FA137" s="7"/>
      <c r="FB137" s="7"/>
      <c r="FC137" s="7"/>
      <c r="FD137" s="7"/>
      <c r="FE137" s="7"/>
      <c r="FF137" s="7"/>
      <c r="FG137" s="7"/>
      <c r="FH137" s="7"/>
      <c r="FI137" s="7"/>
      <c r="FJ137" s="7"/>
      <c r="FK137" s="7"/>
      <c r="FL137" s="7"/>
      <c r="FM137" s="7"/>
      <c r="FN137" s="7"/>
      <c r="FO137" s="7"/>
      <c r="FP137" s="7"/>
      <c r="FQ137" s="7"/>
      <c r="FR137" s="7"/>
      <c r="FS137" s="7"/>
      <c r="FT137" s="7"/>
      <c r="FU137" s="7"/>
      <c r="FV137" s="7"/>
      <c r="FW137" s="7"/>
      <c r="FX137" s="7"/>
      <c r="FY137" s="7"/>
      <c r="FZ137" s="7"/>
      <c r="GA137" s="7"/>
      <c r="GB137" s="7"/>
      <c r="GC137" s="7"/>
      <c r="GD137" s="7"/>
      <c r="GE137" s="7"/>
      <c r="GF137" s="7"/>
      <c r="GG137" s="7"/>
      <c r="GH137" s="7"/>
      <c r="GI137" s="7"/>
      <c r="GJ137" s="7"/>
      <c r="GK137" s="7"/>
      <c r="GL137" s="7"/>
      <c r="GM137" s="7"/>
      <c r="GN137" s="7"/>
      <c r="GO137" s="7"/>
      <c r="GP137" s="7"/>
      <c r="GQ137" s="7"/>
      <c r="GR137" s="7"/>
      <c r="GS137" s="7"/>
      <c r="GT137" s="7"/>
      <c r="GU137" s="7"/>
      <c r="GV137" s="7"/>
      <c r="GW137" s="7"/>
      <c r="GX137" s="7"/>
      <c r="GY137" s="7"/>
      <c r="GZ137" s="7"/>
      <c r="HA137" s="7"/>
      <c r="HB137" s="7"/>
      <c r="HC137" s="7"/>
      <c r="HD137" s="7"/>
      <c r="HE137" s="7"/>
      <c r="HF137" s="7"/>
      <c r="HG137" s="7"/>
      <c r="HH137" s="7"/>
      <c r="HI137" s="7"/>
      <c r="HJ137" s="7"/>
      <c r="HK137" s="7"/>
      <c r="HL137" s="7"/>
      <c r="HM137" s="7"/>
      <c r="HN137" s="7"/>
      <c r="HO137" s="7"/>
      <c r="HP137" s="7"/>
      <c r="HQ137" s="7"/>
      <c r="HR137" s="7"/>
      <c r="HS137" s="7"/>
      <c r="HT137" s="7"/>
      <c r="HU137" s="7"/>
      <c r="HV137" s="7"/>
      <c r="HW137" s="7"/>
      <c r="HX137" s="7"/>
      <c r="HY137" s="7"/>
      <c r="HZ137" s="7"/>
      <c r="IA137" s="7"/>
      <c r="IB137" s="7"/>
      <c r="IC137" s="7"/>
      <c r="ID137" s="7"/>
      <c r="IE137" s="7"/>
      <c r="IF137" s="7"/>
      <c r="IG137" s="7"/>
    </row>
    <row r="138" spans="1:241" ht="204.75" customHeight="1" x14ac:dyDescent="0.35">
      <c r="A138" s="177" t="s">
        <v>434</v>
      </c>
      <c r="B138" s="174" t="s">
        <v>435</v>
      </c>
      <c r="C138" s="189" t="s">
        <v>395</v>
      </c>
      <c r="D138" s="174" t="s">
        <v>117</v>
      </c>
      <c r="E138" s="174" t="s">
        <v>28</v>
      </c>
      <c r="F138" s="352">
        <v>2020000040039</v>
      </c>
      <c r="G138" s="166" t="s">
        <v>571</v>
      </c>
      <c r="H138" s="178">
        <v>44270</v>
      </c>
      <c r="I138" s="169">
        <f t="shared" ref="I138:I157" si="7">SUM(J138:R138)</f>
        <v>1326791414</v>
      </c>
      <c r="J138" s="169">
        <v>1326791414</v>
      </c>
      <c r="K138" s="169"/>
      <c r="L138" s="169"/>
      <c r="M138" s="169"/>
      <c r="N138" s="169"/>
      <c r="O138" s="169"/>
      <c r="P138" s="179"/>
      <c r="Q138" s="179"/>
      <c r="R138" s="169"/>
      <c r="S138" s="180" t="s">
        <v>418</v>
      </c>
      <c r="T138" s="180" t="s">
        <v>46</v>
      </c>
      <c r="U138" s="173">
        <v>44368</v>
      </c>
      <c r="V138" s="175">
        <v>50</v>
      </c>
      <c r="W138" s="169">
        <v>1326791414</v>
      </c>
      <c r="X138" s="174" t="s">
        <v>646</v>
      </c>
      <c r="Y138" s="174"/>
      <c r="Z138" s="174"/>
      <c r="AA138" s="3" t="s">
        <v>704</v>
      </c>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c r="BD138" s="7"/>
      <c r="BE138" s="7"/>
      <c r="BF138" s="7"/>
      <c r="BG138" s="7"/>
      <c r="BH138" s="7"/>
      <c r="BI138" s="7"/>
      <c r="BJ138" s="7"/>
      <c r="BK138" s="7"/>
      <c r="BL138" s="7"/>
      <c r="BM138" s="7"/>
      <c r="BN138" s="7"/>
      <c r="BO138" s="7"/>
      <c r="BP138" s="7"/>
      <c r="BQ138" s="7"/>
      <c r="BR138" s="7"/>
      <c r="BS138" s="7"/>
      <c r="BT138" s="7"/>
      <c r="BU138" s="7"/>
      <c r="BV138" s="7"/>
      <c r="BW138" s="7"/>
      <c r="BX138" s="7"/>
      <c r="BY138" s="7"/>
      <c r="BZ138" s="7"/>
      <c r="CA138" s="7"/>
      <c r="CB138" s="7"/>
      <c r="CC138" s="7"/>
      <c r="CD138" s="7"/>
      <c r="CE138" s="7"/>
      <c r="CF138" s="7"/>
      <c r="CG138" s="7"/>
      <c r="CH138" s="7"/>
      <c r="CI138" s="7"/>
      <c r="CJ138" s="7"/>
      <c r="CK138" s="7"/>
      <c r="CL138" s="7"/>
      <c r="CM138" s="7"/>
      <c r="CN138" s="7"/>
      <c r="CO138" s="7"/>
      <c r="CP138" s="7"/>
      <c r="CQ138" s="7"/>
      <c r="CR138" s="7"/>
      <c r="CS138" s="7"/>
      <c r="CT138" s="7"/>
      <c r="CU138" s="7"/>
      <c r="CV138" s="7"/>
      <c r="CW138" s="7"/>
      <c r="CX138" s="7"/>
      <c r="CY138" s="7"/>
      <c r="CZ138" s="7"/>
      <c r="DA138" s="7"/>
      <c r="DB138" s="7"/>
      <c r="DC138" s="7"/>
      <c r="DD138" s="7"/>
      <c r="DE138" s="7"/>
      <c r="DF138" s="7"/>
      <c r="DG138" s="7"/>
      <c r="DH138" s="7"/>
      <c r="DI138" s="7"/>
      <c r="DJ138" s="7"/>
      <c r="DK138" s="7"/>
      <c r="DL138" s="7"/>
      <c r="DM138" s="7"/>
      <c r="DN138" s="7"/>
      <c r="DO138" s="7"/>
      <c r="DP138" s="7"/>
      <c r="DQ138" s="7"/>
      <c r="DR138" s="7"/>
      <c r="DS138" s="7"/>
      <c r="DT138" s="7"/>
      <c r="DU138" s="7"/>
      <c r="DV138" s="7"/>
      <c r="DW138" s="7"/>
      <c r="DX138" s="7"/>
      <c r="DY138" s="7"/>
      <c r="DZ138" s="7"/>
      <c r="EA138" s="7"/>
      <c r="EB138" s="7"/>
      <c r="EC138" s="7"/>
      <c r="ED138" s="7"/>
      <c r="EE138" s="7"/>
      <c r="EF138" s="7"/>
      <c r="EG138" s="7"/>
      <c r="EH138" s="7"/>
      <c r="EI138" s="7"/>
      <c r="EJ138" s="7"/>
      <c r="EK138" s="7"/>
      <c r="EL138" s="7"/>
      <c r="EM138" s="7"/>
      <c r="EN138" s="7"/>
      <c r="EO138" s="7"/>
      <c r="EP138" s="7"/>
      <c r="EQ138" s="7"/>
      <c r="ER138" s="7"/>
      <c r="ES138" s="7"/>
      <c r="ET138" s="7"/>
      <c r="EU138" s="7"/>
      <c r="EV138" s="7"/>
      <c r="EW138" s="7"/>
      <c r="EX138" s="7"/>
      <c r="EY138" s="7"/>
      <c r="EZ138" s="7"/>
      <c r="FA138" s="7"/>
      <c r="FB138" s="7"/>
      <c r="FC138" s="7"/>
      <c r="FD138" s="7"/>
      <c r="FE138" s="7"/>
      <c r="FF138" s="7"/>
      <c r="FG138" s="7"/>
      <c r="FH138" s="7"/>
      <c r="FI138" s="7"/>
      <c r="FJ138" s="7"/>
      <c r="FK138" s="7"/>
      <c r="FL138" s="7"/>
      <c r="FM138" s="7"/>
      <c r="FN138" s="7"/>
      <c r="FO138" s="7"/>
      <c r="FP138" s="7"/>
      <c r="FQ138" s="7"/>
      <c r="FR138" s="7"/>
      <c r="FS138" s="7"/>
      <c r="FT138" s="7"/>
      <c r="FU138" s="7"/>
      <c r="FV138" s="7"/>
      <c r="FW138" s="7"/>
      <c r="FX138" s="7"/>
      <c r="FY138" s="7"/>
      <c r="FZ138" s="7"/>
      <c r="GA138" s="7"/>
      <c r="GB138" s="7"/>
      <c r="GC138" s="7"/>
      <c r="GD138" s="7"/>
      <c r="GE138" s="7"/>
      <c r="GF138" s="7"/>
      <c r="GG138" s="7"/>
      <c r="GH138" s="7"/>
      <c r="GI138" s="7"/>
      <c r="GJ138" s="7"/>
      <c r="GK138" s="7"/>
      <c r="GL138" s="7"/>
      <c r="GM138" s="7"/>
      <c r="GN138" s="7"/>
      <c r="GO138" s="7"/>
      <c r="GP138" s="7"/>
      <c r="GQ138" s="7"/>
      <c r="GR138" s="7"/>
      <c r="GS138" s="7"/>
      <c r="GT138" s="7"/>
      <c r="GU138" s="7"/>
      <c r="GV138" s="7"/>
      <c r="GW138" s="7"/>
      <c r="GX138" s="7"/>
      <c r="GY138" s="7"/>
      <c r="GZ138" s="7"/>
      <c r="HA138" s="7"/>
      <c r="HB138" s="7"/>
      <c r="HC138" s="7"/>
      <c r="HD138" s="7"/>
      <c r="HE138" s="7"/>
      <c r="HF138" s="7"/>
      <c r="HG138" s="7"/>
      <c r="HH138" s="7"/>
      <c r="HI138" s="7"/>
      <c r="HJ138" s="7"/>
      <c r="HK138" s="7"/>
      <c r="HL138" s="7"/>
      <c r="HM138" s="7"/>
      <c r="HN138" s="7"/>
      <c r="HO138" s="7"/>
      <c r="HP138" s="7"/>
      <c r="HQ138" s="7"/>
      <c r="HR138" s="7"/>
      <c r="HS138" s="7"/>
      <c r="HT138" s="7"/>
      <c r="HU138" s="7"/>
      <c r="HV138" s="7"/>
      <c r="HW138" s="7"/>
      <c r="HX138" s="7"/>
      <c r="HY138" s="7"/>
      <c r="HZ138" s="7"/>
      <c r="IA138" s="7"/>
      <c r="IB138" s="7"/>
      <c r="IC138" s="7"/>
      <c r="ID138" s="7"/>
      <c r="IE138" s="7"/>
      <c r="IF138" s="7"/>
      <c r="IG138" s="7"/>
    </row>
    <row r="139" spans="1:241" ht="172.5" customHeight="1" x14ac:dyDescent="0.35">
      <c r="A139" s="177" t="s">
        <v>436</v>
      </c>
      <c r="B139" s="174" t="s">
        <v>437</v>
      </c>
      <c r="C139" s="189" t="s">
        <v>438</v>
      </c>
      <c r="D139" s="174" t="s">
        <v>391</v>
      </c>
      <c r="E139" s="174" t="s">
        <v>28</v>
      </c>
      <c r="F139" s="352">
        <v>2020000100379</v>
      </c>
      <c r="G139" s="166" t="s">
        <v>572</v>
      </c>
      <c r="H139" s="178">
        <v>44330</v>
      </c>
      <c r="I139" s="169">
        <f t="shared" si="7"/>
        <v>1116253796.95</v>
      </c>
      <c r="J139" s="169"/>
      <c r="K139" s="169"/>
      <c r="L139" s="169"/>
      <c r="M139" s="169"/>
      <c r="N139" s="169"/>
      <c r="O139" s="169">
        <v>1116253796.95</v>
      </c>
      <c r="P139" s="179"/>
      <c r="Q139" s="179"/>
      <c r="R139" s="169"/>
      <c r="S139" s="180" t="s">
        <v>439</v>
      </c>
      <c r="T139" s="180" t="s">
        <v>400</v>
      </c>
      <c r="U139" s="173">
        <v>44337</v>
      </c>
      <c r="V139" s="175">
        <v>8040</v>
      </c>
      <c r="W139" s="169">
        <v>1116253796.95</v>
      </c>
      <c r="X139" s="174" t="s">
        <v>646</v>
      </c>
      <c r="Y139" s="174"/>
      <c r="Z139" s="174"/>
      <c r="AA139" s="3" t="s">
        <v>704</v>
      </c>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c r="BD139" s="7"/>
      <c r="BE139" s="7"/>
      <c r="BF139" s="7"/>
      <c r="BG139" s="7"/>
      <c r="BH139" s="7"/>
      <c r="BI139" s="7"/>
      <c r="BJ139" s="7"/>
      <c r="BK139" s="7"/>
      <c r="BL139" s="7"/>
      <c r="BM139" s="7"/>
      <c r="BN139" s="7"/>
      <c r="BO139" s="7"/>
      <c r="BP139" s="7"/>
      <c r="BQ139" s="7"/>
      <c r="BR139" s="7"/>
      <c r="BS139" s="7"/>
      <c r="BT139" s="7"/>
      <c r="BU139" s="7"/>
      <c r="BV139" s="7"/>
      <c r="BW139" s="7"/>
      <c r="BX139" s="7"/>
      <c r="BY139" s="7"/>
      <c r="BZ139" s="7"/>
      <c r="CA139" s="7"/>
      <c r="CB139" s="7"/>
      <c r="CC139" s="7"/>
      <c r="CD139" s="7"/>
      <c r="CE139" s="7"/>
      <c r="CF139" s="7"/>
      <c r="CG139" s="7"/>
      <c r="CH139" s="7"/>
      <c r="CI139" s="7"/>
      <c r="CJ139" s="7"/>
      <c r="CK139" s="7"/>
      <c r="CL139" s="7"/>
      <c r="CM139" s="7"/>
      <c r="CN139" s="7"/>
      <c r="CO139" s="7"/>
      <c r="CP139" s="7"/>
      <c r="CQ139" s="7"/>
      <c r="CR139" s="7"/>
      <c r="CS139" s="7"/>
      <c r="CT139" s="7"/>
      <c r="CU139" s="7"/>
      <c r="CV139" s="7"/>
      <c r="CW139" s="7"/>
      <c r="CX139" s="7"/>
      <c r="CY139" s="7"/>
      <c r="CZ139" s="7"/>
      <c r="DA139" s="7"/>
      <c r="DB139" s="7"/>
      <c r="DC139" s="7"/>
      <c r="DD139" s="7"/>
      <c r="DE139" s="7"/>
      <c r="DF139" s="7"/>
      <c r="DG139" s="7"/>
      <c r="DH139" s="7"/>
      <c r="DI139" s="7"/>
      <c r="DJ139" s="7"/>
      <c r="DK139" s="7"/>
      <c r="DL139" s="7"/>
      <c r="DM139" s="7"/>
      <c r="DN139" s="7"/>
      <c r="DO139" s="7"/>
      <c r="DP139" s="7"/>
      <c r="DQ139" s="7"/>
      <c r="DR139" s="7"/>
      <c r="DS139" s="7"/>
      <c r="DT139" s="7"/>
      <c r="DU139" s="7"/>
      <c r="DV139" s="7"/>
      <c r="DW139" s="7"/>
      <c r="DX139" s="7"/>
      <c r="DY139" s="7"/>
      <c r="DZ139" s="7"/>
      <c r="EA139" s="7"/>
      <c r="EB139" s="7"/>
      <c r="EC139" s="7"/>
      <c r="ED139" s="7"/>
      <c r="EE139" s="7"/>
      <c r="EF139" s="7"/>
      <c r="EG139" s="7"/>
      <c r="EH139" s="7"/>
      <c r="EI139" s="7"/>
      <c r="EJ139" s="7"/>
      <c r="EK139" s="7"/>
      <c r="EL139" s="7"/>
      <c r="EM139" s="7"/>
      <c r="EN139" s="7"/>
      <c r="EO139" s="7"/>
      <c r="EP139" s="7"/>
      <c r="EQ139" s="7"/>
      <c r="ER139" s="7"/>
      <c r="ES139" s="7"/>
      <c r="ET139" s="7"/>
      <c r="EU139" s="7"/>
      <c r="EV139" s="7"/>
      <c r="EW139" s="7"/>
      <c r="EX139" s="7"/>
      <c r="EY139" s="7"/>
      <c r="EZ139" s="7"/>
      <c r="FA139" s="7"/>
      <c r="FB139" s="7"/>
      <c r="FC139" s="7"/>
      <c r="FD139" s="7"/>
      <c r="FE139" s="7"/>
      <c r="FF139" s="7"/>
      <c r="FG139" s="7"/>
      <c r="FH139" s="7"/>
      <c r="FI139" s="7"/>
      <c r="FJ139" s="7"/>
      <c r="FK139" s="7"/>
      <c r="FL139" s="7"/>
      <c r="FM139" s="7"/>
      <c r="FN139" s="7"/>
      <c r="FO139" s="7"/>
      <c r="FP139" s="7"/>
      <c r="FQ139" s="7"/>
      <c r="FR139" s="7"/>
      <c r="FS139" s="7"/>
      <c r="FT139" s="7"/>
      <c r="FU139" s="7"/>
      <c r="FV139" s="7"/>
      <c r="FW139" s="7"/>
      <c r="FX139" s="7"/>
      <c r="FY139" s="7"/>
      <c r="FZ139" s="7"/>
      <c r="GA139" s="7"/>
      <c r="GB139" s="7"/>
      <c r="GC139" s="7"/>
      <c r="GD139" s="7"/>
      <c r="GE139" s="7"/>
      <c r="GF139" s="7"/>
      <c r="GG139" s="7"/>
      <c r="GH139" s="7"/>
      <c r="GI139" s="7"/>
      <c r="GJ139" s="7"/>
      <c r="GK139" s="7"/>
      <c r="GL139" s="7"/>
      <c r="GM139" s="7"/>
      <c r="GN139" s="7"/>
      <c r="GO139" s="7"/>
      <c r="GP139" s="7"/>
      <c r="GQ139" s="7"/>
      <c r="GR139" s="7"/>
      <c r="GS139" s="7"/>
      <c r="GT139" s="7"/>
      <c r="GU139" s="7"/>
      <c r="GV139" s="7"/>
      <c r="GW139" s="7"/>
      <c r="GX139" s="7"/>
      <c r="GY139" s="7"/>
      <c r="GZ139" s="7"/>
      <c r="HA139" s="7"/>
      <c r="HB139" s="7"/>
      <c r="HC139" s="7"/>
      <c r="HD139" s="7"/>
      <c r="HE139" s="7"/>
      <c r="HF139" s="7"/>
      <c r="HG139" s="7"/>
      <c r="HH139" s="7"/>
      <c r="HI139" s="7"/>
      <c r="HJ139" s="7"/>
      <c r="HK139" s="7"/>
      <c r="HL139" s="7"/>
      <c r="HM139" s="7"/>
      <c r="HN139" s="7"/>
      <c r="HO139" s="7"/>
      <c r="HP139" s="7"/>
      <c r="HQ139" s="7"/>
      <c r="HR139" s="7"/>
      <c r="HS139" s="7"/>
      <c r="HT139" s="7"/>
      <c r="HU139" s="7"/>
      <c r="HV139" s="7"/>
      <c r="HW139" s="7"/>
      <c r="HX139" s="7"/>
      <c r="HY139" s="7"/>
      <c r="HZ139" s="7"/>
      <c r="IA139" s="7"/>
      <c r="IB139" s="7"/>
      <c r="IC139" s="7"/>
      <c r="ID139" s="7"/>
      <c r="IE139" s="7"/>
      <c r="IF139" s="7"/>
      <c r="IG139" s="7"/>
    </row>
    <row r="140" spans="1:241" ht="195" customHeight="1" x14ac:dyDescent="0.35">
      <c r="A140" s="189" t="s">
        <v>440</v>
      </c>
      <c r="B140" s="189" t="s">
        <v>441</v>
      </c>
      <c r="C140" s="189" t="s">
        <v>442</v>
      </c>
      <c r="D140" s="189" t="s">
        <v>69</v>
      </c>
      <c r="E140" s="174" t="s">
        <v>28</v>
      </c>
      <c r="F140" s="352">
        <v>2019000040053</v>
      </c>
      <c r="G140" s="166" t="s">
        <v>573</v>
      </c>
      <c r="H140" s="178">
        <v>44371</v>
      </c>
      <c r="I140" s="183">
        <f t="shared" si="7"/>
        <v>2094097032</v>
      </c>
      <c r="J140" s="183"/>
      <c r="K140" s="169"/>
      <c r="L140" s="183"/>
      <c r="M140" s="169">
        <v>2094097032</v>
      </c>
      <c r="N140" s="183"/>
      <c r="O140" s="183"/>
      <c r="P140" s="183"/>
      <c r="Q140" s="183"/>
      <c r="R140" s="183"/>
      <c r="S140" s="189" t="s">
        <v>443</v>
      </c>
      <c r="T140" s="189" t="s">
        <v>444</v>
      </c>
      <c r="U140" s="173">
        <v>44438</v>
      </c>
      <c r="V140" s="161" t="s">
        <v>445</v>
      </c>
      <c r="W140" s="169">
        <v>2094097032</v>
      </c>
      <c r="X140" s="174" t="s">
        <v>643</v>
      </c>
      <c r="Y140" s="174" t="s">
        <v>697</v>
      </c>
      <c r="Z140" s="189"/>
      <c r="AA140" s="320" t="s">
        <v>702</v>
      </c>
    </row>
    <row r="141" spans="1:241" ht="201" customHeight="1" x14ac:dyDescent="0.35">
      <c r="A141" s="177" t="s">
        <v>446</v>
      </c>
      <c r="B141" s="174" t="s">
        <v>447</v>
      </c>
      <c r="C141" s="189" t="s">
        <v>448</v>
      </c>
      <c r="D141" s="174" t="s">
        <v>50</v>
      </c>
      <c r="E141" s="174" t="s">
        <v>28</v>
      </c>
      <c r="F141" s="352">
        <v>2020003630152</v>
      </c>
      <c r="G141" s="166" t="s">
        <v>574</v>
      </c>
      <c r="H141" s="178">
        <v>44392</v>
      </c>
      <c r="I141" s="169">
        <f t="shared" si="7"/>
        <v>2545013710</v>
      </c>
      <c r="J141" s="169"/>
      <c r="K141" s="169"/>
      <c r="L141" s="169"/>
      <c r="M141" s="169">
        <v>2545013710</v>
      </c>
      <c r="N141" s="169"/>
      <c r="O141" s="169"/>
      <c r="P141" s="179"/>
      <c r="Q141" s="179"/>
      <c r="R141" s="169"/>
      <c r="S141" s="180" t="s">
        <v>418</v>
      </c>
      <c r="T141" s="180" t="s">
        <v>449</v>
      </c>
      <c r="U141" s="173">
        <v>44442</v>
      </c>
      <c r="V141" s="175" t="s">
        <v>450</v>
      </c>
      <c r="W141" s="169">
        <v>2545013710</v>
      </c>
      <c r="X141" s="174" t="s">
        <v>646</v>
      </c>
      <c r="Y141" s="174"/>
      <c r="Z141" s="174"/>
      <c r="AA141" s="3" t="s">
        <v>704</v>
      </c>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c r="BB141" s="7"/>
      <c r="BC141" s="7"/>
      <c r="BD141" s="7"/>
      <c r="BE141" s="7"/>
      <c r="BF141" s="7"/>
      <c r="BG141" s="7"/>
      <c r="BH141" s="7"/>
      <c r="BI141" s="7"/>
      <c r="BJ141" s="7"/>
      <c r="BK141" s="7"/>
      <c r="BL141" s="7"/>
      <c r="BM141" s="7"/>
      <c r="BN141" s="7"/>
      <c r="BO141" s="7"/>
      <c r="BP141" s="7"/>
      <c r="BQ141" s="7"/>
      <c r="BR141" s="7"/>
      <c r="BS141" s="7"/>
      <c r="BT141" s="7"/>
      <c r="BU141" s="7"/>
      <c r="BV141" s="7"/>
      <c r="BW141" s="7"/>
      <c r="BX141" s="7"/>
      <c r="BY141" s="7"/>
      <c r="BZ141" s="7"/>
      <c r="CA141" s="7"/>
      <c r="CB141" s="7"/>
      <c r="CC141" s="7"/>
      <c r="CD141" s="7"/>
      <c r="CE141" s="7"/>
      <c r="CF141" s="7"/>
      <c r="CG141" s="7"/>
      <c r="CH141" s="7"/>
      <c r="CI141" s="7"/>
      <c r="CJ141" s="7"/>
      <c r="CK141" s="7"/>
      <c r="CL141" s="7"/>
      <c r="CM141" s="7"/>
      <c r="CN141" s="7"/>
      <c r="CO141" s="7"/>
      <c r="CP141" s="7"/>
      <c r="CQ141" s="7"/>
      <c r="CR141" s="7"/>
      <c r="CS141" s="7"/>
      <c r="CT141" s="7"/>
      <c r="CU141" s="7"/>
      <c r="CV141" s="7"/>
      <c r="CW141" s="7"/>
      <c r="CX141" s="7"/>
      <c r="CY141" s="7"/>
      <c r="CZ141" s="7"/>
      <c r="DA141" s="7"/>
      <c r="DB141" s="7"/>
      <c r="DC141" s="7"/>
      <c r="DD141" s="7"/>
      <c r="DE141" s="7"/>
      <c r="DF141" s="7"/>
      <c r="DG141" s="7"/>
      <c r="DH141" s="7"/>
      <c r="DI141" s="7"/>
      <c r="DJ141" s="7"/>
      <c r="DK141" s="7"/>
      <c r="DL141" s="7"/>
      <c r="DM141" s="7"/>
      <c r="DN141" s="7"/>
      <c r="DO141" s="7"/>
      <c r="DP141" s="7"/>
      <c r="DQ141" s="7"/>
      <c r="DR141" s="7"/>
      <c r="DS141" s="7"/>
      <c r="DT141" s="7"/>
      <c r="DU141" s="7"/>
      <c r="DV141" s="7"/>
      <c r="DW141" s="7"/>
      <c r="DX141" s="7"/>
      <c r="DY141" s="7"/>
      <c r="DZ141" s="7"/>
      <c r="EA141" s="7"/>
      <c r="EB141" s="7"/>
      <c r="EC141" s="7"/>
      <c r="ED141" s="7"/>
      <c r="EE141" s="7"/>
      <c r="EF141" s="7"/>
      <c r="EG141" s="7"/>
      <c r="EH141" s="7"/>
      <c r="EI141" s="7"/>
      <c r="EJ141" s="7"/>
      <c r="EK141" s="7"/>
      <c r="EL141" s="7"/>
      <c r="EM141" s="7"/>
      <c r="EN141" s="7"/>
      <c r="EO141" s="7"/>
      <c r="EP141" s="7"/>
      <c r="EQ141" s="7"/>
      <c r="ER141" s="7"/>
      <c r="ES141" s="7"/>
      <c r="ET141" s="7"/>
      <c r="EU141" s="7"/>
      <c r="EV141" s="7"/>
      <c r="EW141" s="7"/>
      <c r="EX141" s="7"/>
      <c r="EY141" s="7"/>
      <c r="EZ141" s="7"/>
      <c r="FA141" s="7"/>
      <c r="FB141" s="7"/>
      <c r="FC141" s="7"/>
      <c r="FD141" s="7"/>
      <c r="FE141" s="7"/>
      <c r="FF141" s="7"/>
      <c r="FG141" s="7"/>
      <c r="FH141" s="7"/>
      <c r="FI141" s="7"/>
      <c r="FJ141" s="7"/>
      <c r="FK141" s="7"/>
      <c r="FL141" s="7"/>
      <c r="FM141" s="7"/>
      <c r="FN141" s="7"/>
      <c r="FO141" s="7"/>
      <c r="FP141" s="7"/>
      <c r="FQ141" s="7"/>
      <c r="FR141" s="7"/>
      <c r="FS141" s="7"/>
      <c r="FT141" s="7"/>
      <c r="FU141" s="7"/>
      <c r="FV141" s="7"/>
      <c r="FW141" s="7"/>
      <c r="FX141" s="7"/>
      <c r="FY141" s="7"/>
      <c r="FZ141" s="7"/>
      <c r="GA141" s="7"/>
      <c r="GB141" s="7"/>
      <c r="GC141" s="7"/>
      <c r="GD141" s="7"/>
      <c r="GE141" s="7"/>
      <c r="GF141" s="7"/>
      <c r="GG141" s="7"/>
      <c r="GH141" s="7"/>
      <c r="GI141" s="7"/>
      <c r="GJ141" s="7"/>
      <c r="GK141" s="7"/>
      <c r="GL141" s="7"/>
      <c r="GM141" s="7"/>
      <c r="GN141" s="7"/>
      <c r="GO141" s="7"/>
      <c r="GP141" s="7"/>
      <c r="GQ141" s="7"/>
      <c r="GR141" s="7"/>
      <c r="GS141" s="7"/>
      <c r="GT141" s="7"/>
      <c r="GU141" s="7"/>
      <c r="GV141" s="7"/>
      <c r="GW141" s="7"/>
      <c r="GX141" s="7"/>
      <c r="GY141" s="7"/>
      <c r="GZ141" s="7"/>
      <c r="HA141" s="7"/>
      <c r="HB141" s="7"/>
      <c r="HC141" s="7"/>
      <c r="HD141" s="7"/>
      <c r="HE141" s="7"/>
      <c r="HF141" s="7"/>
      <c r="HG141" s="7"/>
      <c r="HH141" s="7"/>
      <c r="HI141" s="7"/>
      <c r="HJ141" s="7"/>
      <c r="HK141" s="7"/>
      <c r="HL141" s="7"/>
      <c r="HM141" s="7"/>
      <c r="HN141" s="7"/>
      <c r="HO141" s="7"/>
      <c r="HP141" s="7"/>
      <c r="HQ141" s="7"/>
      <c r="HR141" s="7"/>
      <c r="HS141" s="7"/>
      <c r="HT141" s="7"/>
      <c r="HU141" s="7"/>
      <c r="HV141" s="7"/>
      <c r="HW141" s="7"/>
      <c r="HX141" s="7"/>
      <c r="HY141" s="7"/>
      <c r="HZ141" s="7"/>
      <c r="IA141" s="7"/>
      <c r="IB141" s="7"/>
      <c r="IC141" s="7"/>
      <c r="ID141" s="7"/>
      <c r="IE141" s="7"/>
      <c r="IF141" s="7"/>
      <c r="IG141" s="7"/>
    </row>
    <row r="142" spans="1:241" ht="201" customHeight="1" x14ac:dyDescent="0.35">
      <c r="A142" s="587" t="s">
        <v>451</v>
      </c>
      <c r="B142" s="410" t="s">
        <v>452</v>
      </c>
      <c r="C142" s="394" t="s">
        <v>453</v>
      </c>
      <c r="D142" s="410" t="s">
        <v>454</v>
      </c>
      <c r="E142" s="410" t="s">
        <v>28</v>
      </c>
      <c r="F142" s="422">
        <v>2021003630014</v>
      </c>
      <c r="G142" s="151" t="s">
        <v>575</v>
      </c>
      <c r="H142" s="159">
        <v>44459</v>
      </c>
      <c r="I142" s="133">
        <f t="shared" si="7"/>
        <v>1794041394</v>
      </c>
      <c r="J142" s="133"/>
      <c r="K142" s="133"/>
      <c r="L142" s="133"/>
      <c r="M142" s="133">
        <v>1794041394</v>
      </c>
      <c r="N142" s="133"/>
      <c r="O142" s="133"/>
      <c r="P142" s="299"/>
      <c r="Q142" s="299"/>
      <c r="R142" s="133"/>
      <c r="S142" s="582" t="s">
        <v>418</v>
      </c>
      <c r="T142" s="582" t="s">
        <v>642</v>
      </c>
      <c r="U142" s="140">
        <v>44461</v>
      </c>
      <c r="V142" s="156">
        <v>537</v>
      </c>
      <c r="W142" s="133">
        <v>1794041394</v>
      </c>
      <c r="X142" s="410" t="s">
        <v>509</v>
      </c>
      <c r="Y142" s="256"/>
      <c r="Z142" s="129"/>
      <c r="AA142" s="3" t="s">
        <v>704</v>
      </c>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c r="BF142" s="7"/>
      <c r="BG142" s="7"/>
      <c r="BH142" s="7"/>
      <c r="BI142" s="7"/>
      <c r="BJ142" s="7"/>
      <c r="BK142" s="7"/>
      <c r="BL142" s="7"/>
      <c r="BM142" s="7"/>
      <c r="BN142" s="7"/>
      <c r="BO142" s="7"/>
      <c r="BP142" s="7"/>
      <c r="BQ142" s="7"/>
      <c r="BR142" s="7"/>
      <c r="BS142" s="7"/>
      <c r="BT142" s="7"/>
      <c r="BU142" s="7"/>
      <c r="BV142" s="7"/>
      <c r="BW142" s="7"/>
      <c r="BX142" s="7"/>
      <c r="BY142" s="7"/>
      <c r="BZ142" s="7"/>
      <c r="CA142" s="7"/>
      <c r="CB142" s="7"/>
      <c r="CC142" s="7"/>
      <c r="CD142" s="7"/>
      <c r="CE142" s="7"/>
      <c r="CF142" s="7"/>
      <c r="CG142" s="7"/>
      <c r="CH142" s="7"/>
      <c r="CI142" s="7"/>
      <c r="CJ142" s="7"/>
      <c r="CK142" s="7"/>
      <c r="CL142" s="7"/>
      <c r="CM142" s="7"/>
      <c r="CN142" s="7"/>
      <c r="CO142" s="7"/>
      <c r="CP142" s="7"/>
      <c r="CQ142" s="7"/>
      <c r="CR142" s="7"/>
      <c r="CS142" s="7"/>
      <c r="CT142" s="7"/>
      <c r="CU142" s="7"/>
      <c r="CV142" s="7"/>
      <c r="CW142" s="7"/>
      <c r="CX142" s="7"/>
      <c r="CY142" s="7"/>
      <c r="CZ142" s="7"/>
      <c r="DA142" s="7"/>
      <c r="DB142" s="7"/>
      <c r="DC142" s="7"/>
      <c r="DD142" s="7"/>
      <c r="DE142" s="7"/>
      <c r="DF142" s="7"/>
      <c r="DG142" s="7"/>
      <c r="DH142" s="7"/>
      <c r="DI142" s="7"/>
      <c r="DJ142" s="7"/>
      <c r="DK142" s="7"/>
      <c r="DL142" s="7"/>
      <c r="DM142" s="7"/>
      <c r="DN142" s="7"/>
      <c r="DO142" s="7"/>
      <c r="DP142" s="7"/>
      <c r="DQ142" s="7"/>
      <c r="DR142" s="7"/>
      <c r="DS142" s="7"/>
      <c r="DT142" s="7"/>
      <c r="DU142" s="7"/>
      <c r="DV142" s="7"/>
      <c r="DW142" s="7"/>
      <c r="DX142" s="7"/>
      <c r="DY142" s="7"/>
      <c r="DZ142" s="7"/>
      <c r="EA142" s="7"/>
      <c r="EB142" s="7"/>
      <c r="EC142" s="7"/>
      <c r="ED142" s="7"/>
      <c r="EE142" s="7"/>
      <c r="EF142" s="7"/>
      <c r="EG142" s="7"/>
      <c r="EH142" s="7"/>
      <c r="EI142" s="7"/>
      <c r="EJ142" s="7"/>
      <c r="EK142" s="7"/>
      <c r="EL142" s="7"/>
      <c r="EM142" s="7"/>
      <c r="EN142" s="7"/>
      <c r="EO142" s="7"/>
      <c r="EP142" s="7"/>
      <c r="EQ142" s="7"/>
      <c r="ER142" s="7"/>
      <c r="ES142" s="7"/>
      <c r="ET142" s="7"/>
      <c r="EU142" s="7"/>
      <c r="EV142" s="7"/>
      <c r="EW142" s="7"/>
      <c r="EX142" s="7"/>
      <c r="EY142" s="7"/>
      <c r="EZ142" s="7"/>
      <c r="FA142" s="7"/>
      <c r="FB142" s="7"/>
      <c r="FC142" s="7"/>
      <c r="FD142" s="7"/>
      <c r="FE142" s="7"/>
      <c r="FF142" s="7"/>
      <c r="FG142" s="7"/>
      <c r="FH142" s="7"/>
      <c r="FI142" s="7"/>
      <c r="FJ142" s="7"/>
      <c r="FK142" s="7"/>
      <c r="FL142" s="7"/>
      <c r="FM142" s="7"/>
      <c r="FN142" s="7"/>
      <c r="FO142" s="7"/>
      <c r="FP142" s="7"/>
      <c r="FQ142" s="7"/>
      <c r="FR142" s="7"/>
      <c r="FS142" s="7"/>
      <c r="FT142" s="7"/>
      <c r="FU142" s="7"/>
      <c r="FV142" s="7"/>
      <c r="FW142" s="7"/>
      <c r="FX142" s="7"/>
      <c r="FY142" s="7"/>
      <c r="FZ142" s="7"/>
      <c r="GA142" s="7"/>
      <c r="GB142" s="7"/>
      <c r="GC142" s="7"/>
      <c r="GD142" s="7"/>
      <c r="GE142" s="7"/>
      <c r="GF142" s="7"/>
      <c r="GG142" s="7"/>
      <c r="GH142" s="7"/>
      <c r="GI142" s="7"/>
      <c r="GJ142" s="7"/>
      <c r="GK142" s="7"/>
      <c r="GL142" s="7"/>
      <c r="GM142" s="7"/>
      <c r="GN142" s="7"/>
      <c r="GO142" s="7"/>
      <c r="GP142" s="7"/>
      <c r="GQ142" s="7"/>
      <c r="GR142" s="7"/>
      <c r="GS142" s="7"/>
      <c r="GT142" s="7"/>
      <c r="GU142" s="7"/>
      <c r="GV142" s="7"/>
      <c r="GW142" s="7"/>
      <c r="GX142" s="7"/>
      <c r="GY142" s="7"/>
      <c r="GZ142" s="7"/>
      <c r="HA142" s="7"/>
      <c r="HB142" s="7"/>
      <c r="HC142" s="7"/>
      <c r="HD142" s="7"/>
      <c r="HE142" s="7"/>
      <c r="HF142" s="7"/>
      <c r="HG142" s="7"/>
      <c r="HH142" s="7"/>
      <c r="HI142" s="7"/>
      <c r="HJ142" s="7"/>
      <c r="HK142" s="7"/>
      <c r="HL142" s="7"/>
      <c r="HM142" s="7"/>
      <c r="HN142" s="7"/>
      <c r="HO142" s="7"/>
      <c r="HP142" s="7"/>
      <c r="HQ142" s="7"/>
      <c r="HR142" s="7"/>
      <c r="HS142" s="7"/>
      <c r="HT142" s="7"/>
      <c r="HU142" s="7"/>
      <c r="HV142" s="7"/>
      <c r="HW142" s="7"/>
      <c r="HX142" s="7"/>
      <c r="HY142" s="7"/>
      <c r="HZ142" s="7"/>
      <c r="IA142" s="7"/>
      <c r="IB142" s="7"/>
      <c r="IC142" s="7"/>
      <c r="ID142" s="7"/>
      <c r="IE142" s="7"/>
      <c r="IF142" s="7"/>
      <c r="IG142" s="7"/>
    </row>
    <row r="143" spans="1:241" ht="201" customHeight="1" x14ac:dyDescent="0.35">
      <c r="A143" s="588"/>
      <c r="B143" s="411"/>
      <c r="C143" s="395"/>
      <c r="D143" s="411"/>
      <c r="E143" s="411"/>
      <c r="F143" s="424"/>
      <c r="G143" s="151" t="s">
        <v>576</v>
      </c>
      <c r="H143" s="159">
        <v>44771</v>
      </c>
      <c r="I143" s="133">
        <f t="shared" si="7"/>
        <v>49527062</v>
      </c>
      <c r="J143" s="133"/>
      <c r="K143" s="133"/>
      <c r="L143" s="133"/>
      <c r="M143" s="133"/>
      <c r="N143" s="133"/>
      <c r="O143" s="133"/>
      <c r="P143" s="299"/>
      <c r="Q143" s="299"/>
      <c r="R143" s="133">
        <v>49527062</v>
      </c>
      <c r="S143" s="583"/>
      <c r="T143" s="583"/>
      <c r="U143" s="140"/>
      <c r="V143" s="156"/>
      <c r="W143" s="133"/>
      <c r="X143" s="411"/>
      <c r="Y143" s="257"/>
      <c r="Z143" s="129" t="s">
        <v>320</v>
      </c>
      <c r="AA143" s="3" t="s">
        <v>704</v>
      </c>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c r="BB143" s="7"/>
      <c r="BC143" s="7"/>
      <c r="BD143" s="7"/>
      <c r="BE143" s="7"/>
      <c r="BF143" s="7"/>
      <c r="BG143" s="7"/>
      <c r="BH143" s="7"/>
      <c r="BI143" s="7"/>
      <c r="BJ143" s="7"/>
      <c r="BK143" s="7"/>
      <c r="BL143" s="7"/>
      <c r="BM143" s="7"/>
      <c r="BN143" s="7"/>
      <c r="BO143" s="7"/>
      <c r="BP143" s="7"/>
      <c r="BQ143" s="7"/>
      <c r="BR143" s="7"/>
      <c r="BS143" s="7"/>
      <c r="BT143" s="7"/>
      <c r="BU143" s="7"/>
      <c r="BV143" s="7"/>
      <c r="BW143" s="7"/>
      <c r="BX143" s="7"/>
      <c r="BY143" s="7"/>
      <c r="BZ143" s="7"/>
      <c r="CA143" s="7"/>
      <c r="CB143" s="7"/>
      <c r="CC143" s="7"/>
      <c r="CD143" s="7"/>
      <c r="CE143" s="7"/>
      <c r="CF143" s="7"/>
      <c r="CG143" s="7"/>
      <c r="CH143" s="7"/>
      <c r="CI143" s="7"/>
      <c r="CJ143" s="7"/>
      <c r="CK143" s="7"/>
      <c r="CL143" s="7"/>
      <c r="CM143" s="7"/>
      <c r="CN143" s="7"/>
      <c r="CO143" s="7"/>
      <c r="CP143" s="7"/>
      <c r="CQ143" s="7"/>
      <c r="CR143" s="7"/>
      <c r="CS143" s="7"/>
      <c r="CT143" s="7"/>
      <c r="CU143" s="7"/>
      <c r="CV143" s="7"/>
      <c r="CW143" s="7"/>
      <c r="CX143" s="7"/>
      <c r="CY143" s="7"/>
      <c r="CZ143" s="7"/>
      <c r="DA143" s="7"/>
      <c r="DB143" s="7"/>
      <c r="DC143" s="7"/>
      <c r="DD143" s="7"/>
      <c r="DE143" s="7"/>
      <c r="DF143" s="7"/>
      <c r="DG143" s="7"/>
      <c r="DH143" s="7"/>
      <c r="DI143" s="7"/>
      <c r="DJ143" s="7"/>
      <c r="DK143" s="7"/>
      <c r="DL143" s="7"/>
      <c r="DM143" s="7"/>
      <c r="DN143" s="7"/>
      <c r="DO143" s="7"/>
      <c r="DP143" s="7"/>
      <c r="DQ143" s="7"/>
      <c r="DR143" s="7"/>
      <c r="DS143" s="7"/>
      <c r="DT143" s="7"/>
      <c r="DU143" s="7"/>
      <c r="DV143" s="7"/>
      <c r="DW143" s="7"/>
      <c r="DX143" s="7"/>
      <c r="DY143" s="7"/>
      <c r="DZ143" s="7"/>
      <c r="EA143" s="7"/>
      <c r="EB143" s="7"/>
      <c r="EC143" s="7"/>
      <c r="ED143" s="7"/>
      <c r="EE143" s="7"/>
      <c r="EF143" s="7"/>
      <c r="EG143" s="7"/>
      <c r="EH143" s="7"/>
      <c r="EI143" s="7"/>
      <c r="EJ143" s="7"/>
      <c r="EK143" s="7"/>
      <c r="EL143" s="7"/>
      <c r="EM143" s="7"/>
      <c r="EN143" s="7"/>
      <c r="EO143" s="7"/>
      <c r="EP143" s="7"/>
      <c r="EQ143" s="7"/>
      <c r="ER143" s="7"/>
      <c r="ES143" s="7"/>
      <c r="ET143" s="7"/>
      <c r="EU143" s="7"/>
      <c r="EV143" s="7"/>
      <c r="EW143" s="7"/>
      <c r="EX143" s="7"/>
      <c r="EY143" s="7"/>
      <c r="EZ143" s="7"/>
      <c r="FA143" s="7"/>
      <c r="FB143" s="7"/>
      <c r="FC143" s="7"/>
      <c r="FD143" s="7"/>
      <c r="FE143" s="7"/>
      <c r="FF143" s="7"/>
      <c r="FG143" s="7"/>
      <c r="FH143" s="7"/>
      <c r="FI143" s="7"/>
      <c r="FJ143" s="7"/>
      <c r="FK143" s="7"/>
      <c r="FL143" s="7"/>
      <c r="FM143" s="7"/>
      <c r="FN143" s="7"/>
      <c r="FO143" s="7"/>
      <c r="FP143" s="7"/>
      <c r="FQ143" s="7"/>
      <c r="FR143" s="7"/>
      <c r="FS143" s="7"/>
      <c r="FT143" s="7"/>
      <c r="FU143" s="7"/>
      <c r="FV143" s="7"/>
      <c r="FW143" s="7"/>
      <c r="FX143" s="7"/>
      <c r="FY143" s="7"/>
      <c r="FZ143" s="7"/>
      <c r="GA143" s="7"/>
      <c r="GB143" s="7"/>
      <c r="GC143" s="7"/>
      <c r="GD143" s="7"/>
      <c r="GE143" s="7"/>
      <c r="GF143" s="7"/>
      <c r="GG143" s="7"/>
      <c r="GH143" s="7"/>
      <c r="GI143" s="7"/>
      <c r="GJ143" s="7"/>
      <c r="GK143" s="7"/>
      <c r="GL143" s="7"/>
      <c r="GM143" s="7"/>
      <c r="GN143" s="7"/>
      <c r="GO143" s="7"/>
      <c r="GP143" s="7"/>
      <c r="GQ143" s="7"/>
      <c r="GR143" s="7"/>
      <c r="GS143" s="7"/>
      <c r="GT143" s="7"/>
      <c r="GU143" s="7"/>
      <c r="GV143" s="7"/>
      <c r="GW143" s="7"/>
      <c r="GX143" s="7"/>
      <c r="GY143" s="7"/>
      <c r="GZ143" s="7"/>
      <c r="HA143" s="7"/>
      <c r="HB143" s="7"/>
      <c r="HC143" s="7"/>
      <c r="HD143" s="7"/>
      <c r="HE143" s="7"/>
      <c r="HF143" s="7"/>
      <c r="HG143" s="7"/>
      <c r="HH143" s="7"/>
      <c r="HI143" s="7"/>
      <c r="HJ143" s="7"/>
      <c r="HK143" s="7"/>
      <c r="HL143" s="7"/>
      <c r="HM143" s="7"/>
      <c r="HN143" s="7"/>
      <c r="HO143" s="7"/>
      <c r="HP143" s="7"/>
      <c r="HQ143" s="7"/>
      <c r="HR143" s="7"/>
      <c r="HS143" s="7"/>
      <c r="HT143" s="7"/>
      <c r="HU143" s="7"/>
      <c r="HV143" s="7"/>
      <c r="HW143" s="7"/>
      <c r="HX143" s="7"/>
      <c r="HY143" s="7"/>
      <c r="HZ143" s="7"/>
      <c r="IA143" s="7"/>
      <c r="IB143" s="7"/>
      <c r="IC143" s="7"/>
      <c r="ID143" s="7"/>
      <c r="IE143" s="7"/>
      <c r="IF143" s="7"/>
      <c r="IG143" s="7"/>
    </row>
    <row r="144" spans="1:241" ht="201" customHeight="1" x14ac:dyDescent="0.35">
      <c r="A144" s="467" t="s">
        <v>455</v>
      </c>
      <c r="B144" s="402" t="s">
        <v>456</v>
      </c>
      <c r="C144" s="425" t="s">
        <v>457</v>
      </c>
      <c r="D144" s="402" t="s">
        <v>381</v>
      </c>
      <c r="E144" s="402" t="s">
        <v>28</v>
      </c>
      <c r="F144" s="469">
        <v>2019000040086</v>
      </c>
      <c r="G144" s="166" t="s">
        <v>577</v>
      </c>
      <c r="H144" s="178">
        <v>44480</v>
      </c>
      <c r="I144" s="169">
        <f t="shared" si="7"/>
        <v>5715885485</v>
      </c>
      <c r="J144" s="169"/>
      <c r="K144" s="169"/>
      <c r="L144" s="169"/>
      <c r="M144" s="169">
        <v>5715885485</v>
      </c>
      <c r="N144" s="169"/>
      <c r="O144" s="169"/>
      <c r="P144" s="179"/>
      <c r="Q144" s="179"/>
      <c r="R144" s="169"/>
      <c r="S144" s="471" t="s">
        <v>308</v>
      </c>
      <c r="T144" s="471" t="s">
        <v>458</v>
      </c>
      <c r="U144" s="173">
        <v>44545</v>
      </c>
      <c r="V144" s="175" t="s">
        <v>459</v>
      </c>
      <c r="W144" s="169">
        <v>5715885485</v>
      </c>
      <c r="X144" s="402" t="s">
        <v>646</v>
      </c>
      <c r="Y144" s="252"/>
      <c r="Z144" s="402"/>
      <c r="AA144" s="3" t="s">
        <v>704</v>
      </c>
      <c r="AB144" s="7"/>
      <c r="AC144" s="7"/>
      <c r="AD144" s="7"/>
      <c r="AE144" s="7"/>
      <c r="AF144" s="7"/>
      <c r="AG144" s="7"/>
      <c r="AH144" s="7"/>
      <c r="AI144" s="7"/>
      <c r="AJ144" s="7"/>
      <c r="AK144" s="7"/>
      <c r="AL144" s="7"/>
      <c r="AM144" s="7"/>
      <c r="AN144" s="7"/>
      <c r="AO144" s="7"/>
      <c r="AP144" s="7"/>
      <c r="AQ144" s="7"/>
      <c r="AR144" s="7"/>
      <c r="AS144" s="7"/>
      <c r="AT144" s="7"/>
      <c r="AU144" s="7"/>
      <c r="AV144" s="7"/>
      <c r="AW144" s="7"/>
      <c r="AX144" s="7"/>
      <c r="AY144" s="7"/>
      <c r="AZ144" s="7"/>
      <c r="BA144" s="7"/>
      <c r="BB144" s="7"/>
      <c r="BC144" s="7"/>
      <c r="BD144" s="7"/>
      <c r="BE144" s="7"/>
      <c r="BF144" s="7"/>
      <c r="BG144" s="7"/>
      <c r="BH144" s="7"/>
      <c r="BI144" s="7"/>
      <c r="BJ144" s="7"/>
      <c r="BK144" s="7"/>
      <c r="BL144" s="7"/>
      <c r="BM144" s="7"/>
      <c r="BN144" s="7"/>
      <c r="BO144" s="7"/>
      <c r="BP144" s="7"/>
      <c r="BQ144" s="7"/>
      <c r="BR144" s="7"/>
      <c r="BS144" s="7"/>
      <c r="BT144" s="7"/>
      <c r="BU144" s="7"/>
      <c r="BV144" s="7"/>
      <c r="BW144" s="7"/>
      <c r="BX144" s="7"/>
      <c r="BY144" s="7"/>
      <c r="BZ144" s="7"/>
      <c r="CA144" s="7"/>
      <c r="CB144" s="7"/>
      <c r="CC144" s="7"/>
      <c r="CD144" s="7"/>
      <c r="CE144" s="7"/>
      <c r="CF144" s="7"/>
      <c r="CG144" s="7"/>
      <c r="CH144" s="7"/>
      <c r="CI144" s="7"/>
      <c r="CJ144" s="7"/>
      <c r="CK144" s="7"/>
      <c r="CL144" s="7"/>
      <c r="CM144" s="7"/>
      <c r="CN144" s="7"/>
      <c r="CO144" s="7"/>
      <c r="CP144" s="7"/>
      <c r="CQ144" s="7"/>
      <c r="CR144" s="7"/>
      <c r="CS144" s="7"/>
      <c r="CT144" s="7"/>
      <c r="CU144" s="7"/>
      <c r="CV144" s="7"/>
      <c r="CW144" s="7"/>
      <c r="CX144" s="7"/>
      <c r="CY144" s="7"/>
      <c r="CZ144" s="7"/>
      <c r="DA144" s="7"/>
      <c r="DB144" s="7"/>
      <c r="DC144" s="7"/>
      <c r="DD144" s="7"/>
      <c r="DE144" s="7"/>
      <c r="DF144" s="7"/>
      <c r="DG144" s="7"/>
      <c r="DH144" s="7"/>
      <c r="DI144" s="7"/>
      <c r="DJ144" s="7"/>
      <c r="DK144" s="7"/>
      <c r="DL144" s="7"/>
      <c r="DM144" s="7"/>
      <c r="DN144" s="7"/>
      <c r="DO144" s="7"/>
      <c r="DP144" s="7"/>
      <c r="DQ144" s="7"/>
      <c r="DR144" s="7"/>
      <c r="DS144" s="7"/>
      <c r="DT144" s="7"/>
      <c r="DU144" s="7"/>
      <c r="DV144" s="7"/>
      <c r="DW144" s="7"/>
      <c r="DX144" s="7"/>
      <c r="DY144" s="7"/>
      <c r="DZ144" s="7"/>
      <c r="EA144" s="7"/>
      <c r="EB144" s="7"/>
      <c r="EC144" s="7"/>
      <c r="ED144" s="7"/>
      <c r="EE144" s="7"/>
      <c r="EF144" s="7"/>
      <c r="EG144" s="7"/>
      <c r="EH144" s="7"/>
      <c r="EI144" s="7"/>
      <c r="EJ144" s="7"/>
      <c r="EK144" s="7"/>
      <c r="EL144" s="7"/>
      <c r="EM144" s="7"/>
      <c r="EN144" s="7"/>
      <c r="EO144" s="7"/>
      <c r="EP144" s="7"/>
      <c r="EQ144" s="7"/>
      <c r="ER144" s="7"/>
      <c r="ES144" s="7"/>
      <c r="ET144" s="7"/>
      <c r="EU144" s="7"/>
      <c r="EV144" s="7"/>
      <c r="EW144" s="7"/>
      <c r="EX144" s="7"/>
      <c r="EY144" s="7"/>
      <c r="EZ144" s="7"/>
      <c r="FA144" s="7"/>
      <c r="FB144" s="7"/>
      <c r="FC144" s="7"/>
      <c r="FD144" s="7"/>
      <c r="FE144" s="7"/>
      <c r="FF144" s="7"/>
      <c r="FG144" s="7"/>
      <c r="FH144" s="7"/>
      <c r="FI144" s="7"/>
      <c r="FJ144" s="7"/>
      <c r="FK144" s="7"/>
      <c r="FL144" s="7"/>
      <c r="FM144" s="7"/>
      <c r="FN144" s="7"/>
      <c r="FO144" s="7"/>
      <c r="FP144" s="7"/>
      <c r="FQ144" s="7"/>
      <c r="FR144" s="7"/>
      <c r="FS144" s="7"/>
      <c r="FT144" s="7"/>
      <c r="FU144" s="7"/>
      <c r="FV144" s="7"/>
      <c r="FW144" s="7"/>
      <c r="FX144" s="7"/>
      <c r="FY144" s="7"/>
      <c r="FZ144" s="7"/>
      <c r="GA144" s="7"/>
      <c r="GB144" s="7"/>
      <c r="GC144" s="7"/>
      <c r="GD144" s="7"/>
      <c r="GE144" s="7"/>
      <c r="GF144" s="7"/>
      <c r="GG144" s="7"/>
      <c r="GH144" s="7"/>
      <c r="GI144" s="7"/>
      <c r="GJ144" s="7"/>
      <c r="GK144" s="7"/>
      <c r="GL144" s="7"/>
      <c r="GM144" s="7"/>
      <c r="GN144" s="7"/>
      <c r="GO144" s="7"/>
      <c r="GP144" s="7"/>
      <c r="GQ144" s="7"/>
      <c r="GR144" s="7"/>
      <c r="GS144" s="7"/>
      <c r="GT144" s="7"/>
      <c r="GU144" s="7"/>
      <c r="GV144" s="7"/>
      <c r="GW144" s="7"/>
      <c r="GX144" s="7"/>
      <c r="GY144" s="7"/>
      <c r="GZ144" s="7"/>
      <c r="HA144" s="7"/>
      <c r="HB144" s="7"/>
      <c r="HC144" s="7"/>
      <c r="HD144" s="7"/>
      <c r="HE144" s="7"/>
      <c r="HF144" s="7"/>
      <c r="HG144" s="7"/>
      <c r="HH144" s="7"/>
      <c r="HI144" s="7"/>
      <c r="HJ144" s="7"/>
      <c r="HK144" s="7"/>
      <c r="HL144" s="7"/>
      <c r="HM144" s="7"/>
      <c r="HN144" s="7"/>
      <c r="HO144" s="7"/>
      <c r="HP144" s="7"/>
      <c r="HQ144" s="7"/>
      <c r="HR144" s="7"/>
      <c r="HS144" s="7"/>
      <c r="HT144" s="7"/>
      <c r="HU144" s="7"/>
      <c r="HV144" s="7"/>
      <c r="HW144" s="7"/>
      <c r="HX144" s="7"/>
      <c r="HY144" s="7"/>
      <c r="HZ144" s="7"/>
      <c r="IA144" s="7"/>
      <c r="IB144" s="7"/>
      <c r="IC144" s="7"/>
      <c r="ID144" s="7"/>
      <c r="IE144" s="7"/>
      <c r="IF144" s="7"/>
      <c r="IG144" s="7"/>
    </row>
    <row r="145" spans="1:241" ht="201" customHeight="1" x14ac:dyDescent="0.35">
      <c r="A145" s="468"/>
      <c r="B145" s="403"/>
      <c r="C145" s="427"/>
      <c r="D145" s="403"/>
      <c r="E145" s="403"/>
      <c r="F145" s="470"/>
      <c r="G145" s="166" t="s">
        <v>578</v>
      </c>
      <c r="H145" s="178">
        <v>44767</v>
      </c>
      <c r="I145" s="169">
        <f t="shared" si="7"/>
        <v>448912336</v>
      </c>
      <c r="J145" s="169"/>
      <c r="K145" s="169"/>
      <c r="L145" s="169"/>
      <c r="M145" s="169">
        <v>448912336</v>
      </c>
      <c r="N145" s="169"/>
      <c r="O145" s="169"/>
      <c r="P145" s="179"/>
      <c r="Q145" s="179"/>
      <c r="R145" s="169"/>
      <c r="S145" s="472"/>
      <c r="T145" s="472"/>
      <c r="U145" s="173">
        <v>44795</v>
      </c>
      <c r="V145" s="175" t="s">
        <v>460</v>
      </c>
      <c r="W145" s="169">
        <v>448912336</v>
      </c>
      <c r="X145" s="403"/>
      <c r="Y145" s="253"/>
      <c r="Z145" s="403"/>
      <c r="AA145" s="3" t="s">
        <v>704</v>
      </c>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c r="BD145" s="7"/>
      <c r="BE145" s="7"/>
      <c r="BF145" s="7"/>
      <c r="BG145" s="7"/>
      <c r="BH145" s="7"/>
      <c r="BI145" s="7"/>
      <c r="BJ145" s="7"/>
      <c r="BK145" s="7"/>
      <c r="BL145" s="7"/>
      <c r="BM145" s="7"/>
      <c r="BN145" s="7"/>
      <c r="BO145" s="7"/>
      <c r="BP145" s="7"/>
      <c r="BQ145" s="7"/>
      <c r="BR145" s="7"/>
      <c r="BS145" s="7"/>
      <c r="BT145" s="7"/>
      <c r="BU145" s="7"/>
      <c r="BV145" s="7"/>
      <c r="BW145" s="7"/>
      <c r="BX145" s="7"/>
      <c r="BY145" s="7"/>
      <c r="BZ145" s="7"/>
      <c r="CA145" s="7"/>
      <c r="CB145" s="7"/>
      <c r="CC145" s="7"/>
      <c r="CD145" s="7"/>
      <c r="CE145" s="7"/>
      <c r="CF145" s="7"/>
      <c r="CG145" s="7"/>
      <c r="CH145" s="7"/>
      <c r="CI145" s="7"/>
      <c r="CJ145" s="7"/>
      <c r="CK145" s="7"/>
      <c r="CL145" s="7"/>
      <c r="CM145" s="7"/>
      <c r="CN145" s="7"/>
      <c r="CO145" s="7"/>
      <c r="CP145" s="7"/>
      <c r="CQ145" s="7"/>
      <c r="CR145" s="7"/>
      <c r="CS145" s="7"/>
      <c r="CT145" s="7"/>
      <c r="CU145" s="7"/>
      <c r="CV145" s="7"/>
      <c r="CW145" s="7"/>
      <c r="CX145" s="7"/>
      <c r="CY145" s="7"/>
      <c r="CZ145" s="7"/>
      <c r="DA145" s="7"/>
      <c r="DB145" s="7"/>
      <c r="DC145" s="7"/>
      <c r="DD145" s="7"/>
      <c r="DE145" s="7"/>
      <c r="DF145" s="7"/>
      <c r="DG145" s="7"/>
      <c r="DH145" s="7"/>
      <c r="DI145" s="7"/>
      <c r="DJ145" s="7"/>
      <c r="DK145" s="7"/>
      <c r="DL145" s="7"/>
      <c r="DM145" s="7"/>
      <c r="DN145" s="7"/>
      <c r="DO145" s="7"/>
      <c r="DP145" s="7"/>
      <c r="DQ145" s="7"/>
      <c r="DR145" s="7"/>
      <c r="DS145" s="7"/>
      <c r="DT145" s="7"/>
      <c r="DU145" s="7"/>
      <c r="DV145" s="7"/>
      <c r="DW145" s="7"/>
      <c r="DX145" s="7"/>
      <c r="DY145" s="7"/>
      <c r="DZ145" s="7"/>
      <c r="EA145" s="7"/>
      <c r="EB145" s="7"/>
      <c r="EC145" s="7"/>
      <c r="ED145" s="7"/>
      <c r="EE145" s="7"/>
      <c r="EF145" s="7"/>
      <c r="EG145" s="7"/>
      <c r="EH145" s="7"/>
      <c r="EI145" s="7"/>
      <c r="EJ145" s="7"/>
      <c r="EK145" s="7"/>
      <c r="EL145" s="7"/>
      <c r="EM145" s="7"/>
      <c r="EN145" s="7"/>
      <c r="EO145" s="7"/>
      <c r="EP145" s="7"/>
      <c r="EQ145" s="7"/>
      <c r="ER145" s="7"/>
      <c r="ES145" s="7"/>
      <c r="ET145" s="7"/>
      <c r="EU145" s="7"/>
      <c r="EV145" s="7"/>
      <c r="EW145" s="7"/>
      <c r="EX145" s="7"/>
      <c r="EY145" s="7"/>
      <c r="EZ145" s="7"/>
      <c r="FA145" s="7"/>
      <c r="FB145" s="7"/>
      <c r="FC145" s="7"/>
      <c r="FD145" s="7"/>
      <c r="FE145" s="7"/>
      <c r="FF145" s="7"/>
      <c r="FG145" s="7"/>
      <c r="FH145" s="7"/>
      <c r="FI145" s="7"/>
      <c r="FJ145" s="7"/>
      <c r="FK145" s="7"/>
      <c r="FL145" s="7"/>
      <c r="FM145" s="7"/>
      <c r="FN145" s="7"/>
      <c r="FO145" s="7"/>
      <c r="FP145" s="7"/>
      <c r="FQ145" s="7"/>
      <c r="FR145" s="7"/>
      <c r="FS145" s="7"/>
      <c r="FT145" s="7"/>
      <c r="FU145" s="7"/>
      <c r="FV145" s="7"/>
      <c r="FW145" s="7"/>
      <c r="FX145" s="7"/>
      <c r="FY145" s="7"/>
      <c r="FZ145" s="7"/>
      <c r="GA145" s="7"/>
      <c r="GB145" s="7"/>
      <c r="GC145" s="7"/>
      <c r="GD145" s="7"/>
      <c r="GE145" s="7"/>
      <c r="GF145" s="7"/>
      <c r="GG145" s="7"/>
      <c r="GH145" s="7"/>
      <c r="GI145" s="7"/>
      <c r="GJ145" s="7"/>
      <c r="GK145" s="7"/>
      <c r="GL145" s="7"/>
      <c r="GM145" s="7"/>
      <c r="GN145" s="7"/>
      <c r="GO145" s="7"/>
      <c r="GP145" s="7"/>
      <c r="GQ145" s="7"/>
      <c r="GR145" s="7"/>
      <c r="GS145" s="7"/>
      <c r="GT145" s="7"/>
      <c r="GU145" s="7"/>
      <c r="GV145" s="7"/>
      <c r="GW145" s="7"/>
      <c r="GX145" s="7"/>
      <c r="GY145" s="7"/>
      <c r="GZ145" s="7"/>
      <c r="HA145" s="7"/>
      <c r="HB145" s="7"/>
      <c r="HC145" s="7"/>
      <c r="HD145" s="7"/>
      <c r="HE145" s="7"/>
      <c r="HF145" s="7"/>
      <c r="HG145" s="7"/>
      <c r="HH145" s="7"/>
      <c r="HI145" s="7"/>
      <c r="HJ145" s="7"/>
      <c r="HK145" s="7"/>
      <c r="HL145" s="7"/>
      <c r="HM145" s="7"/>
      <c r="HN145" s="7"/>
      <c r="HO145" s="7"/>
      <c r="HP145" s="7"/>
      <c r="HQ145" s="7"/>
      <c r="HR145" s="7"/>
      <c r="HS145" s="7"/>
      <c r="HT145" s="7"/>
      <c r="HU145" s="7"/>
      <c r="HV145" s="7"/>
      <c r="HW145" s="7"/>
      <c r="HX145" s="7"/>
      <c r="HY145" s="7"/>
      <c r="HZ145" s="7"/>
      <c r="IA145" s="7"/>
      <c r="IB145" s="7"/>
      <c r="IC145" s="7"/>
      <c r="ID145" s="7"/>
      <c r="IE145" s="7"/>
      <c r="IF145" s="7"/>
      <c r="IG145" s="7"/>
    </row>
    <row r="146" spans="1:241" ht="201" customHeight="1" x14ac:dyDescent="0.35">
      <c r="A146" s="177" t="s">
        <v>461</v>
      </c>
      <c r="B146" s="174" t="s">
        <v>462</v>
      </c>
      <c r="C146" s="189" t="s">
        <v>448</v>
      </c>
      <c r="D146" s="174" t="s">
        <v>381</v>
      </c>
      <c r="E146" s="174" t="s">
        <v>28</v>
      </c>
      <c r="F146" s="352">
        <v>2021000040023</v>
      </c>
      <c r="G146" s="166" t="s">
        <v>572</v>
      </c>
      <c r="H146" s="178">
        <v>44553</v>
      </c>
      <c r="I146" s="169">
        <f t="shared" si="7"/>
        <v>25556199615</v>
      </c>
      <c r="J146" s="169"/>
      <c r="K146" s="169"/>
      <c r="L146" s="169"/>
      <c r="M146" s="169"/>
      <c r="N146" s="169">
        <v>25556199615</v>
      </c>
      <c r="O146" s="169"/>
      <c r="P146" s="179"/>
      <c r="Q146" s="179"/>
      <c r="R146" s="169"/>
      <c r="S146" s="180" t="s">
        <v>418</v>
      </c>
      <c r="T146" s="180" t="s">
        <v>458</v>
      </c>
      <c r="U146" s="173">
        <v>44583</v>
      </c>
      <c r="V146" s="175" t="s">
        <v>463</v>
      </c>
      <c r="W146" s="169">
        <v>25556199615</v>
      </c>
      <c r="X146" s="174" t="s">
        <v>646</v>
      </c>
      <c r="Y146" s="174"/>
      <c r="Z146" s="174"/>
      <c r="AA146" s="3" t="s">
        <v>704</v>
      </c>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c r="BD146" s="7"/>
      <c r="BE146" s="7"/>
      <c r="BF146" s="7"/>
      <c r="BG146" s="7"/>
      <c r="BH146" s="7"/>
      <c r="BI146" s="7"/>
      <c r="BJ146" s="7"/>
      <c r="BK146" s="7"/>
      <c r="BL146" s="7"/>
      <c r="BM146" s="7"/>
      <c r="BN146" s="7"/>
      <c r="BO146" s="7"/>
      <c r="BP146" s="7"/>
      <c r="BQ146" s="7"/>
      <c r="BR146" s="7"/>
      <c r="BS146" s="7"/>
      <c r="BT146" s="7"/>
      <c r="BU146" s="7"/>
      <c r="BV146" s="7"/>
      <c r="BW146" s="7"/>
      <c r="BX146" s="7"/>
      <c r="BY146" s="7"/>
      <c r="BZ146" s="7"/>
      <c r="CA146" s="7"/>
      <c r="CB146" s="7"/>
      <c r="CC146" s="7"/>
      <c r="CD146" s="7"/>
      <c r="CE146" s="7"/>
      <c r="CF146" s="7"/>
      <c r="CG146" s="7"/>
      <c r="CH146" s="7"/>
      <c r="CI146" s="7"/>
      <c r="CJ146" s="7"/>
      <c r="CK146" s="7"/>
      <c r="CL146" s="7"/>
      <c r="CM146" s="7"/>
      <c r="CN146" s="7"/>
      <c r="CO146" s="7"/>
      <c r="CP146" s="7"/>
      <c r="CQ146" s="7"/>
      <c r="CR146" s="7"/>
      <c r="CS146" s="7"/>
      <c r="CT146" s="7"/>
      <c r="CU146" s="7"/>
      <c r="CV146" s="7"/>
      <c r="CW146" s="7"/>
      <c r="CX146" s="7"/>
      <c r="CY146" s="7"/>
      <c r="CZ146" s="7"/>
      <c r="DA146" s="7"/>
      <c r="DB146" s="7"/>
      <c r="DC146" s="7"/>
      <c r="DD146" s="7"/>
      <c r="DE146" s="7"/>
      <c r="DF146" s="7"/>
      <c r="DG146" s="7"/>
      <c r="DH146" s="7"/>
      <c r="DI146" s="7"/>
      <c r="DJ146" s="7"/>
      <c r="DK146" s="7"/>
      <c r="DL146" s="7"/>
      <c r="DM146" s="7"/>
      <c r="DN146" s="7"/>
      <c r="DO146" s="7"/>
      <c r="DP146" s="7"/>
      <c r="DQ146" s="7"/>
      <c r="DR146" s="7"/>
      <c r="DS146" s="7"/>
      <c r="DT146" s="7"/>
      <c r="DU146" s="7"/>
      <c r="DV146" s="7"/>
      <c r="DW146" s="7"/>
      <c r="DX146" s="7"/>
      <c r="DY146" s="7"/>
      <c r="DZ146" s="7"/>
      <c r="EA146" s="7"/>
      <c r="EB146" s="7"/>
      <c r="EC146" s="7"/>
      <c r="ED146" s="7"/>
      <c r="EE146" s="7"/>
      <c r="EF146" s="7"/>
      <c r="EG146" s="7"/>
      <c r="EH146" s="7"/>
      <c r="EI146" s="7"/>
      <c r="EJ146" s="7"/>
      <c r="EK146" s="7"/>
      <c r="EL146" s="7"/>
      <c r="EM146" s="7"/>
      <c r="EN146" s="7"/>
      <c r="EO146" s="7"/>
      <c r="EP146" s="7"/>
      <c r="EQ146" s="7"/>
      <c r="ER146" s="7"/>
      <c r="ES146" s="7"/>
      <c r="ET146" s="7"/>
      <c r="EU146" s="7"/>
      <c r="EV146" s="7"/>
      <c r="EW146" s="7"/>
      <c r="EX146" s="7"/>
      <c r="EY146" s="7"/>
      <c r="EZ146" s="7"/>
      <c r="FA146" s="7"/>
      <c r="FB146" s="7"/>
      <c r="FC146" s="7"/>
      <c r="FD146" s="7"/>
      <c r="FE146" s="7"/>
      <c r="FF146" s="7"/>
      <c r="FG146" s="7"/>
      <c r="FH146" s="7"/>
      <c r="FI146" s="7"/>
      <c r="FJ146" s="7"/>
      <c r="FK146" s="7"/>
      <c r="FL146" s="7"/>
      <c r="FM146" s="7"/>
      <c r="FN146" s="7"/>
      <c r="FO146" s="7"/>
      <c r="FP146" s="7"/>
      <c r="FQ146" s="7"/>
      <c r="FR146" s="7"/>
      <c r="FS146" s="7"/>
      <c r="FT146" s="7"/>
      <c r="FU146" s="7"/>
      <c r="FV146" s="7"/>
      <c r="FW146" s="7"/>
      <c r="FX146" s="7"/>
      <c r="FY146" s="7"/>
      <c r="FZ146" s="7"/>
      <c r="GA146" s="7"/>
      <c r="GB146" s="7"/>
      <c r="GC146" s="7"/>
      <c r="GD146" s="7"/>
      <c r="GE146" s="7"/>
      <c r="GF146" s="7"/>
      <c r="GG146" s="7"/>
      <c r="GH146" s="7"/>
      <c r="GI146" s="7"/>
      <c r="GJ146" s="7"/>
      <c r="GK146" s="7"/>
      <c r="GL146" s="7"/>
      <c r="GM146" s="7"/>
      <c r="GN146" s="7"/>
      <c r="GO146" s="7"/>
      <c r="GP146" s="7"/>
      <c r="GQ146" s="7"/>
      <c r="GR146" s="7"/>
      <c r="GS146" s="7"/>
      <c r="GT146" s="7"/>
      <c r="GU146" s="7"/>
      <c r="GV146" s="7"/>
      <c r="GW146" s="7"/>
      <c r="GX146" s="7"/>
      <c r="GY146" s="7"/>
      <c r="GZ146" s="7"/>
      <c r="HA146" s="7"/>
      <c r="HB146" s="7"/>
      <c r="HC146" s="7"/>
      <c r="HD146" s="7"/>
      <c r="HE146" s="7"/>
      <c r="HF146" s="7"/>
      <c r="HG146" s="7"/>
      <c r="HH146" s="7"/>
      <c r="HI146" s="7"/>
      <c r="HJ146" s="7"/>
      <c r="HK146" s="7"/>
      <c r="HL146" s="7"/>
      <c r="HM146" s="7"/>
      <c r="HN146" s="7"/>
      <c r="HO146" s="7"/>
      <c r="HP146" s="7"/>
      <c r="HQ146" s="7"/>
      <c r="HR146" s="7"/>
      <c r="HS146" s="7"/>
      <c r="HT146" s="7"/>
      <c r="HU146" s="7"/>
      <c r="HV146" s="7"/>
      <c r="HW146" s="7"/>
      <c r="HX146" s="7"/>
      <c r="HY146" s="7"/>
      <c r="HZ146" s="7"/>
      <c r="IA146" s="7"/>
      <c r="IB146" s="7"/>
      <c r="IC146" s="7"/>
      <c r="ID146" s="7"/>
      <c r="IE146" s="7"/>
      <c r="IF146" s="7"/>
      <c r="IG146" s="7"/>
    </row>
    <row r="147" spans="1:241" ht="201" customHeight="1" x14ac:dyDescent="0.35">
      <c r="A147" s="177" t="s">
        <v>464</v>
      </c>
      <c r="B147" s="174" t="s">
        <v>465</v>
      </c>
      <c r="C147" s="189" t="s">
        <v>466</v>
      </c>
      <c r="D147" s="174" t="s">
        <v>391</v>
      </c>
      <c r="E147" s="174" t="s">
        <v>28</v>
      </c>
      <c r="F147" s="352">
        <v>2021000100096</v>
      </c>
      <c r="G147" s="166" t="s">
        <v>579</v>
      </c>
      <c r="H147" s="178">
        <v>44560</v>
      </c>
      <c r="I147" s="169">
        <f t="shared" si="7"/>
        <v>931684217</v>
      </c>
      <c r="J147" s="169"/>
      <c r="K147" s="169"/>
      <c r="L147" s="169"/>
      <c r="M147" s="169"/>
      <c r="N147" s="169"/>
      <c r="O147" s="169">
        <v>507627890</v>
      </c>
      <c r="P147" s="179"/>
      <c r="Q147" s="179"/>
      <c r="R147" s="169">
        <v>424056327</v>
      </c>
      <c r="S147" s="180" t="s">
        <v>467</v>
      </c>
      <c r="T147" s="180" t="s">
        <v>423</v>
      </c>
      <c r="U147" s="173">
        <v>44580</v>
      </c>
      <c r="V147" s="175" t="s">
        <v>468</v>
      </c>
      <c r="W147" s="169">
        <v>507627890</v>
      </c>
      <c r="X147" s="174" t="s">
        <v>646</v>
      </c>
      <c r="Y147" s="174"/>
      <c r="Z147" s="174" t="s">
        <v>469</v>
      </c>
      <c r="AA147" s="3" t="s">
        <v>704</v>
      </c>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c r="BF147" s="7"/>
      <c r="BG147" s="7"/>
      <c r="BH147" s="7"/>
      <c r="BI147" s="7"/>
      <c r="BJ147" s="7"/>
      <c r="BK147" s="7"/>
      <c r="BL147" s="7"/>
      <c r="BM147" s="7"/>
      <c r="BN147" s="7"/>
      <c r="BO147" s="7"/>
      <c r="BP147" s="7"/>
      <c r="BQ147" s="7"/>
      <c r="BR147" s="7"/>
      <c r="BS147" s="7"/>
      <c r="BT147" s="7"/>
      <c r="BU147" s="7"/>
      <c r="BV147" s="7"/>
      <c r="BW147" s="7"/>
      <c r="BX147" s="7"/>
      <c r="BY147" s="7"/>
      <c r="BZ147" s="7"/>
      <c r="CA147" s="7"/>
      <c r="CB147" s="7"/>
      <c r="CC147" s="7"/>
      <c r="CD147" s="7"/>
      <c r="CE147" s="7"/>
      <c r="CF147" s="7"/>
      <c r="CG147" s="7"/>
      <c r="CH147" s="7"/>
      <c r="CI147" s="7"/>
      <c r="CJ147" s="7"/>
      <c r="CK147" s="7"/>
      <c r="CL147" s="7"/>
      <c r="CM147" s="7"/>
      <c r="CN147" s="7"/>
      <c r="CO147" s="7"/>
      <c r="CP147" s="7"/>
      <c r="CQ147" s="7"/>
      <c r="CR147" s="7"/>
      <c r="CS147" s="7"/>
      <c r="CT147" s="7"/>
      <c r="CU147" s="7"/>
      <c r="CV147" s="7"/>
      <c r="CW147" s="7"/>
      <c r="CX147" s="7"/>
      <c r="CY147" s="7"/>
      <c r="CZ147" s="7"/>
      <c r="DA147" s="7"/>
      <c r="DB147" s="7"/>
      <c r="DC147" s="7"/>
      <c r="DD147" s="7"/>
      <c r="DE147" s="7"/>
      <c r="DF147" s="7"/>
      <c r="DG147" s="7"/>
      <c r="DH147" s="7"/>
      <c r="DI147" s="7"/>
      <c r="DJ147" s="7"/>
      <c r="DK147" s="7"/>
      <c r="DL147" s="7"/>
      <c r="DM147" s="7"/>
      <c r="DN147" s="7"/>
      <c r="DO147" s="7"/>
      <c r="DP147" s="7"/>
      <c r="DQ147" s="7"/>
      <c r="DR147" s="7"/>
      <c r="DS147" s="7"/>
      <c r="DT147" s="7"/>
      <c r="DU147" s="7"/>
      <c r="DV147" s="7"/>
      <c r="DW147" s="7"/>
      <c r="DX147" s="7"/>
      <c r="DY147" s="7"/>
      <c r="DZ147" s="7"/>
      <c r="EA147" s="7"/>
      <c r="EB147" s="7"/>
      <c r="EC147" s="7"/>
      <c r="ED147" s="7"/>
      <c r="EE147" s="7"/>
      <c r="EF147" s="7"/>
      <c r="EG147" s="7"/>
      <c r="EH147" s="7"/>
      <c r="EI147" s="7"/>
      <c r="EJ147" s="7"/>
      <c r="EK147" s="7"/>
      <c r="EL147" s="7"/>
      <c r="EM147" s="7"/>
      <c r="EN147" s="7"/>
      <c r="EO147" s="7"/>
      <c r="EP147" s="7"/>
      <c r="EQ147" s="7"/>
      <c r="ER147" s="7"/>
      <c r="ES147" s="7"/>
      <c r="ET147" s="7"/>
      <c r="EU147" s="7"/>
      <c r="EV147" s="7"/>
      <c r="EW147" s="7"/>
      <c r="EX147" s="7"/>
      <c r="EY147" s="7"/>
      <c r="EZ147" s="7"/>
      <c r="FA147" s="7"/>
      <c r="FB147" s="7"/>
      <c r="FC147" s="7"/>
      <c r="FD147" s="7"/>
      <c r="FE147" s="7"/>
      <c r="FF147" s="7"/>
      <c r="FG147" s="7"/>
      <c r="FH147" s="7"/>
      <c r="FI147" s="7"/>
      <c r="FJ147" s="7"/>
      <c r="FK147" s="7"/>
      <c r="FL147" s="7"/>
      <c r="FM147" s="7"/>
      <c r="FN147" s="7"/>
      <c r="FO147" s="7"/>
      <c r="FP147" s="7"/>
      <c r="FQ147" s="7"/>
      <c r="FR147" s="7"/>
      <c r="FS147" s="7"/>
      <c r="FT147" s="7"/>
      <c r="FU147" s="7"/>
      <c r="FV147" s="7"/>
      <c r="FW147" s="7"/>
      <c r="FX147" s="7"/>
      <c r="FY147" s="7"/>
      <c r="FZ147" s="7"/>
      <c r="GA147" s="7"/>
      <c r="GB147" s="7"/>
      <c r="GC147" s="7"/>
      <c r="GD147" s="7"/>
      <c r="GE147" s="7"/>
      <c r="GF147" s="7"/>
      <c r="GG147" s="7"/>
      <c r="GH147" s="7"/>
      <c r="GI147" s="7"/>
      <c r="GJ147" s="7"/>
      <c r="GK147" s="7"/>
      <c r="GL147" s="7"/>
      <c r="GM147" s="7"/>
      <c r="GN147" s="7"/>
      <c r="GO147" s="7"/>
      <c r="GP147" s="7"/>
      <c r="GQ147" s="7"/>
      <c r="GR147" s="7"/>
      <c r="GS147" s="7"/>
      <c r="GT147" s="7"/>
      <c r="GU147" s="7"/>
      <c r="GV147" s="7"/>
      <c r="GW147" s="7"/>
      <c r="GX147" s="7"/>
      <c r="GY147" s="7"/>
      <c r="GZ147" s="7"/>
      <c r="HA147" s="7"/>
      <c r="HB147" s="7"/>
      <c r="HC147" s="7"/>
      <c r="HD147" s="7"/>
      <c r="HE147" s="7"/>
      <c r="HF147" s="7"/>
      <c r="HG147" s="7"/>
      <c r="HH147" s="7"/>
      <c r="HI147" s="7"/>
      <c r="HJ147" s="7"/>
      <c r="HK147" s="7"/>
      <c r="HL147" s="7"/>
      <c r="HM147" s="7"/>
      <c r="HN147" s="7"/>
      <c r="HO147" s="7"/>
      <c r="HP147" s="7"/>
      <c r="HQ147" s="7"/>
      <c r="HR147" s="7"/>
      <c r="HS147" s="7"/>
      <c r="HT147" s="7"/>
      <c r="HU147" s="7"/>
      <c r="HV147" s="7"/>
      <c r="HW147" s="7"/>
      <c r="HX147" s="7"/>
      <c r="HY147" s="7"/>
      <c r="HZ147" s="7"/>
      <c r="IA147" s="7"/>
      <c r="IB147" s="7"/>
      <c r="IC147" s="7"/>
      <c r="ID147" s="7"/>
      <c r="IE147" s="7"/>
      <c r="IF147" s="7"/>
      <c r="IG147" s="7"/>
    </row>
    <row r="148" spans="1:241" ht="201" customHeight="1" x14ac:dyDescent="0.35">
      <c r="A148" s="402" t="s">
        <v>470</v>
      </c>
      <c r="B148" s="425" t="s">
        <v>471</v>
      </c>
      <c r="C148" s="475" t="s">
        <v>472</v>
      </c>
      <c r="D148" s="477" t="s">
        <v>381</v>
      </c>
      <c r="E148" s="402" t="s">
        <v>28</v>
      </c>
      <c r="F148" s="469">
        <v>2021003630023</v>
      </c>
      <c r="G148" s="166" t="s">
        <v>580</v>
      </c>
      <c r="H148" s="178">
        <v>44596</v>
      </c>
      <c r="I148" s="169">
        <f t="shared" si="7"/>
        <v>3824195103.1900001</v>
      </c>
      <c r="J148" s="169"/>
      <c r="K148" s="169"/>
      <c r="L148" s="169"/>
      <c r="M148" s="169">
        <v>3824195103.1900001</v>
      </c>
      <c r="N148" s="169"/>
      <c r="O148" s="169"/>
      <c r="P148" s="179"/>
      <c r="Q148" s="179"/>
      <c r="R148" s="169"/>
      <c r="S148" s="471" t="s">
        <v>473</v>
      </c>
      <c r="T148" s="471" t="s">
        <v>458</v>
      </c>
      <c r="U148" s="173">
        <v>44630</v>
      </c>
      <c r="V148" s="175" t="s">
        <v>474</v>
      </c>
      <c r="W148" s="169">
        <v>3824195103.1900001</v>
      </c>
      <c r="X148" s="477" t="s">
        <v>646</v>
      </c>
      <c r="Y148" s="574"/>
      <c r="Z148" s="174"/>
      <c r="AA148" s="3" t="s">
        <v>704</v>
      </c>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c r="BB148" s="7"/>
      <c r="BC148" s="7"/>
      <c r="BD148" s="7"/>
      <c r="BE148" s="7"/>
      <c r="BF148" s="7"/>
      <c r="BG148" s="7"/>
      <c r="BH148" s="7"/>
      <c r="BI148" s="7"/>
      <c r="BJ148" s="7"/>
      <c r="BK148" s="7"/>
      <c r="BL148" s="7"/>
      <c r="BM148" s="7"/>
      <c r="BN148" s="7"/>
      <c r="BO148" s="7"/>
      <c r="BP148" s="7"/>
      <c r="BQ148" s="7"/>
      <c r="BR148" s="7"/>
      <c r="BS148" s="7"/>
      <c r="BT148" s="7"/>
      <c r="BU148" s="7"/>
      <c r="BV148" s="7"/>
      <c r="BW148" s="7"/>
      <c r="BX148" s="7"/>
      <c r="BY148" s="7"/>
      <c r="BZ148" s="7"/>
      <c r="CA148" s="7"/>
      <c r="CB148" s="7"/>
      <c r="CC148" s="7"/>
      <c r="CD148" s="7"/>
      <c r="CE148" s="7"/>
      <c r="CF148" s="7"/>
      <c r="CG148" s="7"/>
      <c r="CH148" s="7"/>
      <c r="CI148" s="7"/>
      <c r="CJ148" s="7"/>
      <c r="CK148" s="7"/>
      <c r="CL148" s="7"/>
      <c r="CM148" s="7"/>
      <c r="CN148" s="7"/>
      <c r="CO148" s="7"/>
      <c r="CP148" s="7"/>
      <c r="CQ148" s="7"/>
      <c r="CR148" s="7"/>
      <c r="CS148" s="7"/>
      <c r="CT148" s="7"/>
      <c r="CU148" s="7"/>
      <c r="CV148" s="7"/>
      <c r="CW148" s="7"/>
      <c r="CX148" s="7"/>
      <c r="CY148" s="7"/>
      <c r="CZ148" s="7"/>
      <c r="DA148" s="7"/>
      <c r="DB148" s="7"/>
      <c r="DC148" s="7"/>
      <c r="DD148" s="7"/>
      <c r="DE148" s="7"/>
      <c r="DF148" s="7"/>
      <c r="DG148" s="7"/>
      <c r="DH148" s="7"/>
      <c r="DI148" s="7"/>
      <c r="DJ148" s="7"/>
      <c r="DK148" s="7"/>
      <c r="DL148" s="7"/>
      <c r="DM148" s="7"/>
      <c r="DN148" s="7"/>
      <c r="DO148" s="7"/>
      <c r="DP148" s="7"/>
      <c r="DQ148" s="7"/>
      <c r="DR148" s="7"/>
      <c r="DS148" s="7"/>
      <c r="DT148" s="7"/>
      <c r="DU148" s="7"/>
      <c r="DV148" s="7"/>
      <c r="DW148" s="7"/>
      <c r="DX148" s="7"/>
      <c r="DY148" s="7"/>
      <c r="DZ148" s="7"/>
      <c r="EA148" s="7"/>
      <c r="EB148" s="7"/>
      <c r="EC148" s="7"/>
      <c r="ED148" s="7"/>
      <c r="EE148" s="7"/>
      <c r="EF148" s="7"/>
      <c r="EG148" s="7"/>
      <c r="EH148" s="7"/>
      <c r="EI148" s="7"/>
      <c r="EJ148" s="7"/>
      <c r="EK148" s="7"/>
      <c r="EL148" s="7"/>
      <c r="EM148" s="7"/>
      <c r="EN148" s="7"/>
      <c r="EO148" s="7"/>
      <c r="EP148" s="7"/>
      <c r="EQ148" s="7"/>
      <c r="ER148" s="7"/>
      <c r="ES148" s="7"/>
      <c r="ET148" s="7"/>
      <c r="EU148" s="7"/>
      <c r="EV148" s="7"/>
      <c r="EW148" s="7"/>
      <c r="EX148" s="7"/>
      <c r="EY148" s="7"/>
      <c r="EZ148" s="7"/>
      <c r="FA148" s="7"/>
      <c r="FB148" s="7"/>
      <c r="FC148" s="7"/>
      <c r="FD148" s="7"/>
      <c r="FE148" s="7"/>
      <c r="FF148" s="7"/>
      <c r="FG148" s="7"/>
      <c r="FH148" s="7"/>
      <c r="FI148" s="7"/>
      <c r="FJ148" s="7"/>
      <c r="FK148" s="7"/>
      <c r="FL148" s="7"/>
      <c r="FM148" s="7"/>
      <c r="FN148" s="7"/>
      <c r="FO148" s="7"/>
      <c r="FP148" s="7"/>
      <c r="FQ148" s="7"/>
      <c r="FR148" s="7"/>
      <c r="FS148" s="7"/>
      <c r="FT148" s="7"/>
      <c r="FU148" s="7"/>
      <c r="FV148" s="7"/>
      <c r="FW148" s="7"/>
      <c r="FX148" s="7"/>
      <c r="FY148" s="7"/>
      <c r="FZ148" s="7"/>
      <c r="GA148" s="7"/>
      <c r="GB148" s="7"/>
      <c r="GC148" s="7"/>
      <c r="GD148" s="7"/>
      <c r="GE148" s="7"/>
      <c r="GF148" s="7"/>
      <c r="GG148" s="7"/>
      <c r="GH148" s="7"/>
      <c r="GI148" s="7"/>
      <c r="GJ148" s="7"/>
      <c r="GK148" s="7"/>
      <c r="GL148" s="7"/>
      <c r="GM148" s="7"/>
      <c r="GN148" s="7"/>
      <c r="GO148" s="7"/>
      <c r="GP148" s="7"/>
      <c r="GQ148" s="7"/>
      <c r="GR148" s="7"/>
      <c r="GS148" s="7"/>
      <c r="GT148" s="7"/>
      <c r="GU148" s="7"/>
      <c r="GV148" s="7"/>
      <c r="GW148" s="7"/>
      <c r="GX148" s="7"/>
      <c r="GY148" s="7"/>
      <c r="GZ148" s="7"/>
      <c r="HA148" s="7"/>
      <c r="HB148" s="7"/>
      <c r="HC148" s="7"/>
      <c r="HD148" s="7"/>
      <c r="HE148" s="7"/>
      <c r="HF148" s="7"/>
      <c r="HG148" s="7"/>
      <c r="HH148" s="7"/>
      <c r="HI148" s="7"/>
      <c r="HJ148" s="7"/>
      <c r="HK148" s="7"/>
      <c r="HL148" s="7"/>
      <c r="HM148" s="7"/>
      <c r="HN148" s="7"/>
      <c r="HO148" s="7"/>
      <c r="HP148" s="7"/>
      <c r="HQ148" s="7"/>
      <c r="HR148" s="7"/>
      <c r="HS148" s="7"/>
      <c r="HT148" s="7"/>
      <c r="HU148" s="7"/>
      <c r="HV148" s="7"/>
      <c r="HW148" s="7"/>
      <c r="HX148" s="7"/>
      <c r="HY148" s="7"/>
      <c r="HZ148" s="7"/>
      <c r="IA148" s="7"/>
      <c r="IB148" s="7"/>
      <c r="IC148" s="7"/>
      <c r="ID148" s="7"/>
      <c r="IE148" s="7"/>
      <c r="IF148" s="7"/>
      <c r="IG148" s="7"/>
    </row>
    <row r="149" spans="1:241" s="304" customFormat="1" ht="201" customHeight="1" x14ac:dyDescent="0.35">
      <c r="A149" s="403"/>
      <c r="B149" s="427"/>
      <c r="C149" s="476"/>
      <c r="D149" s="478"/>
      <c r="E149" s="403"/>
      <c r="F149" s="470"/>
      <c r="G149" s="166" t="s">
        <v>689</v>
      </c>
      <c r="H149" s="178">
        <v>45056</v>
      </c>
      <c r="I149" s="169">
        <f t="shared" si="7"/>
        <v>743513845</v>
      </c>
      <c r="J149" s="169"/>
      <c r="K149" s="169"/>
      <c r="L149" s="169">
        <v>743513845</v>
      </c>
      <c r="M149" s="169"/>
      <c r="N149" s="169"/>
      <c r="O149" s="169"/>
      <c r="P149" s="179"/>
      <c r="Q149" s="179"/>
      <c r="R149" s="169"/>
      <c r="S149" s="472"/>
      <c r="T149" s="472"/>
      <c r="U149" s="173">
        <v>45063</v>
      </c>
      <c r="V149" s="175" t="s">
        <v>695</v>
      </c>
      <c r="W149" s="169">
        <v>743513845</v>
      </c>
      <c r="X149" s="478"/>
      <c r="Y149" s="575"/>
      <c r="Z149" s="310"/>
      <c r="AA149" s="3" t="s">
        <v>704</v>
      </c>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c r="BB149" s="7"/>
      <c r="BC149" s="7"/>
      <c r="BD149" s="7"/>
      <c r="BE149" s="7"/>
      <c r="BF149" s="7"/>
      <c r="BG149" s="7"/>
      <c r="BH149" s="7"/>
      <c r="BI149" s="7"/>
      <c r="BJ149" s="7"/>
      <c r="BK149" s="7"/>
      <c r="BL149" s="7"/>
      <c r="BM149" s="7"/>
      <c r="BN149" s="7"/>
      <c r="BO149" s="7"/>
      <c r="BP149" s="7"/>
      <c r="BQ149" s="7"/>
      <c r="BR149" s="7"/>
      <c r="BS149" s="7"/>
      <c r="BT149" s="7"/>
      <c r="BU149" s="7"/>
      <c r="BV149" s="7"/>
      <c r="BW149" s="7"/>
      <c r="BX149" s="7"/>
      <c r="BY149" s="7"/>
      <c r="BZ149" s="7"/>
      <c r="CA149" s="7"/>
      <c r="CB149" s="7"/>
      <c r="CC149" s="7"/>
      <c r="CD149" s="7"/>
      <c r="CE149" s="7"/>
      <c r="CF149" s="7"/>
      <c r="CG149" s="7"/>
      <c r="CH149" s="7"/>
      <c r="CI149" s="7"/>
      <c r="CJ149" s="7"/>
      <c r="CK149" s="7"/>
      <c r="CL149" s="7"/>
      <c r="CM149" s="7"/>
      <c r="CN149" s="7"/>
      <c r="CO149" s="7"/>
      <c r="CP149" s="7"/>
      <c r="CQ149" s="7"/>
      <c r="CR149" s="7"/>
      <c r="CS149" s="7"/>
      <c r="CT149" s="7"/>
      <c r="CU149" s="7"/>
      <c r="CV149" s="7"/>
      <c r="CW149" s="7"/>
      <c r="CX149" s="7"/>
      <c r="CY149" s="7"/>
      <c r="CZ149" s="7"/>
      <c r="DA149" s="7"/>
      <c r="DB149" s="7"/>
      <c r="DC149" s="7"/>
      <c r="DD149" s="7"/>
      <c r="DE149" s="7"/>
      <c r="DF149" s="7"/>
      <c r="DG149" s="7"/>
      <c r="DH149" s="7"/>
      <c r="DI149" s="7"/>
      <c r="DJ149" s="7"/>
      <c r="DK149" s="7"/>
      <c r="DL149" s="7"/>
      <c r="DM149" s="7"/>
      <c r="DN149" s="7"/>
      <c r="DO149" s="7"/>
      <c r="DP149" s="7"/>
      <c r="DQ149" s="7"/>
      <c r="DR149" s="7"/>
      <c r="DS149" s="7"/>
      <c r="DT149" s="7"/>
      <c r="DU149" s="7"/>
      <c r="DV149" s="7"/>
      <c r="DW149" s="7"/>
      <c r="DX149" s="7"/>
      <c r="DY149" s="7"/>
      <c r="DZ149" s="7"/>
      <c r="EA149" s="7"/>
      <c r="EB149" s="7"/>
      <c r="EC149" s="7"/>
      <c r="ED149" s="7"/>
      <c r="EE149" s="7"/>
      <c r="EF149" s="7"/>
      <c r="EG149" s="7"/>
      <c r="EH149" s="7"/>
      <c r="EI149" s="7"/>
      <c r="EJ149" s="7"/>
      <c r="EK149" s="7"/>
      <c r="EL149" s="7"/>
      <c r="EM149" s="7"/>
      <c r="EN149" s="7"/>
      <c r="EO149" s="7"/>
      <c r="EP149" s="7"/>
      <c r="EQ149" s="7"/>
      <c r="ER149" s="7"/>
      <c r="ES149" s="7"/>
      <c r="ET149" s="7"/>
      <c r="EU149" s="7"/>
      <c r="EV149" s="7"/>
      <c r="EW149" s="7"/>
      <c r="EX149" s="7"/>
      <c r="EY149" s="7"/>
      <c r="EZ149" s="7"/>
      <c r="FA149" s="7"/>
      <c r="FB149" s="7"/>
      <c r="FC149" s="7"/>
      <c r="FD149" s="7"/>
      <c r="FE149" s="7"/>
      <c r="FF149" s="7"/>
      <c r="FG149" s="7"/>
      <c r="FH149" s="7"/>
      <c r="FI149" s="7"/>
      <c r="FJ149" s="7"/>
      <c r="FK149" s="7"/>
      <c r="FL149" s="7"/>
      <c r="FM149" s="7"/>
      <c r="FN149" s="7"/>
      <c r="FO149" s="7"/>
      <c r="FP149" s="7"/>
      <c r="FQ149" s="7"/>
      <c r="FR149" s="7"/>
      <c r="FS149" s="7"/>
      <c r="FT149" s="7"/>
      <c r="FU149" s="7"/>
      <c r="FV149" s="7"/>
      <c r="FW149" s="7"/>
      <c r="FX149" s="7"/>
      <c r="FY149" s="7"/>
      <c r="FZ149" s="7"/>
      <c r="GA149" s="7"/>
      <c r="GB149" s="7"/>
      <c r="GC149" s="7"/>
      <c r="GD149" s="7"/>
      <c r="GE149" s="7"/>
      <c r="GF149" s="7"/>
      <c r="GG149" s="7"/>
      <c r="GH149" s="7"/>
      <c r="GI149" s="7"/>
      <c r="GJ149" s="7"/>
      <c r="GK149" s="7"/>
      <c r="GL149" s="7"/>
      <c r="GM149" s="7"/>
      <c r="GN149" s="7"/>
      <c r="GO149" s="7"/>
      <c r="GP149" s="7"/>
      <c r="GQ149" s="7"/>
      <c r="GR149" s="7"/>
      <c r="GS149" s="7"/>
      <c r="GT149" s="7"/>
      <c r="GU149" s="7"/>
      <c r="GV149" s="7"/>
      <c r="GW149" s="7"/>
      <c r="GX149" s="7"/>
      <c r="GY149" s="7"/>
      <c r="GZ149" s="7"/>
      <c r="HA149" s="7"/>
      <c r="HB149" s="7"/>
      <c r="HC149" s="7"/>
      <c r="HD149" s="7"/>
      <c r="HE149" s="7"/>
      <c r="HF149" s="7"/>
      <c r="HG149" s="7"/>
      <c r="HH149" s="7"/>
      <c r="HI149" s="7"/>
      <c r="HJ149" s="7"/>
      <c r="HK149" s="7"/>
      <c r="HL149" s="7"/>
      <c r="HM149" s="7"/>
      <c r="HN149" s="7"/>
      <c r="HO149" s="7"/>
      <c r="HP149" s="7"/>
      <c r="HQ149" s="7"/>
      <c r="HR149" s="7"/>
      <c r="HS149" s="7"/>
      <c r="HT149" s="7"/>
      <c r="HU149" s="7"/>
      <c r="HV149" s="7"/>
      <c r="HW149" s="7"/>
      <c r="HX149" s="7"/>
      <c r="HY149" s="7"/>
      <c r="HZ149" s="7"/>
      <c r="IA149" s="7"/>
      <c r="IB149" s="7"/>
      <c r="IC149" s="7"/>
      <c r="ID149" s="7"/>
      <c r="IE149" s="7"/>
      <c r="IF149" s="7"/>
      <c r="IG149" s="7"/>
    </row>
    <row r="150" spans="1:241" ht="201" customHeight="1" x14ac:dyDescent="0.35">
      <c r="A150" s="177" t="s">
        <v>475</v>
      </c>
      <c r="B150" s="174" t="s">
        <v>476</v>
      </c>
      <c r="C150" s="189" t="s">
        <v>477</v>
      </c>
      <c r="D150" s="174" t="s">
        <v>391</v>
      </c>
      <c r="E150" s="174" t="s">
        <v>28</v>
      </c>
      <c r="F150" s="352">
        <v>2021000100325</v>
      </c>
      <c r="G150" s="166" t="s">
        <v>517</v>
      </c>
      <c r="H150" s="178">
        <v>44615</v>
      </c>
      <c r="I150" s="169">
        <f t="shared" si="7"/>
        <v>1371480490</v>
      </c>
      <c r="J150" s="169"/>
      <c r="K150" s="169"/>
      <c r="L150" s="169"/>
      <c r="M150" s="169"/>
      <c r="N150" s="169"/>
      <c r="O150" s="169">
        <v>1014187176</v>
      </c>
      <c r="P150" s="179"/>
      <c r="Q150" s="179"/>
      <c r="R150" s="169">
        <v>357293314</v>
      </c>
      <c r="S150" s="180" t="s">
        <v>418</v>
      </c>
      <c r="T150" s="180" t="s">
        <v>423</v>
      </c>
      <c r="U150" s="173">
        <v>44643</v>
      </c>
      <c r="V150" s="175" t="s">
        <v>478</v>
      </c>
      <c r="W150" s="169">
        <v>1014187176</v>
      </c>
      <c r="X150" s="174" t="s">
        <v>646</v>
      </c>
      <c r="Y150" s="174"/>
      <c r="Z150" s="174" t="s">
        <v>469</v>
      </c>
      <c r="AA150" s="3" t="s">
        <v>704</v>
      </c>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c r="BE150" s="7"/>
      <c r="BF150" s="7"/>
      <c r="BG150" s="7"/>
      <c r="BH150" s="7"/>
      <c r="BI150" s="7"/>
      <c r="BJ150" s="7"/>
      <c r="BK150" s="7"/>
      <c r="BL150" s="7"/>
      <c r="BM150" s="7"/>
      <c r="BN150" s="7"/>
      <c r="BO150" s="7"/>
      <c r="BP150" s="7"/>
      <c r="BQ150" s="7"/>
      <c r="BR150" s="7"/>
      <c r="BS150" s="7"/>
      <c r="BT150" s="7"/>
      <c r="BU150" s="7"/>
      <c r="BV150" s="7"/>
      <c r="BW150" s="7"/>
      <c r="BX150" s="7"/>
      <c r="BY150" s="7"/>
      <c r="BZ150" s="7"/>
      <c r="CA150" s="7"/>
      <c r="CB150" s="7"/>
      <c r="CC150" s="7"/>
      <c r="CD150" s="7"/>
      <c r="CE150" s="7"/>
      <c r="CF150" s="7"/>
      <c r="CG150" s="7"/>
      <c r="CH150" s="7"/>
      <c r="CI150" s="7"/>
      <c r="CJ150" s="7"/>
      <c r="CK150" s="7"/>
      <c r="CL150" s="7"/>
      <c r="CM150" s="7"/>
      <c r="CN150" s="7"/>
      <c r="CO150" s="7"/>
      <c r="CP150" s="7"/>
      <c r="CQ150" s="7"/>
      <c r="CR150" s="7"/>
      <c r="CS150" s="7"/>
      <c r="CT150" s="7"/>
      <c r="CU150" s="7"/>
      <c r="CV150" s="7"/>
      <c r="CW150" s="7"/>
      <c r="CX150" s="7"/>
      <c r="CY150" s="7"/>
      <c r="CZ150" s="7"/>
      <c r="DA150" s="7"/>
      <c r="DB150" s="7"/>
      <c r="DC150" s="7"/>
      <c r="DD150" s="7"/>
      <c r="DE150" s="7"/>
      <c r="DF150" s="7"/>
      <c r="DG150" s="7"/>
      <c r="DH150" s="7"/>
      <c r="DI150" s="7"/>
      <c r="DJ150" s="7"/>
      <c r="DK150" s="7"/>
      <c r="DL150" s="7"/>
      <c r="DM150" s="7"/>
      <c r="DN150" s="7"/>
      <c r="DO150" s="7"/>
      <c r="DP150" s="7"/>
      <c r="DQ150" s="7"/>
      <c r="DR150" s="7"/>
      <c r="DS150" s="7"/>
      <c r="DT150" s="7"/>
      <c r="DU150" s="7"/>
      <c r="DV150" s="7"/>
      <c r="DW150" s="7"/>
      <c r="DX150" s="7"/>
      <c r="DY150" s="7"/>
      <c r="DZ150" s="7"/>
      <c r="EA150" s="7"/>
      <c r="EB150" s="7"/>
      <c r="EC150" s="7"/>
      <c r="ED150" s="7"/>
      <c r="EE150" s="7"/>
      <c r="EF150" s="7"/>
      <c r="EG150" s="7"/>
      <c r="EH150" s="7"/>
      <c r="EI150" s="7"/>
      <c r="EJ150" s="7"/>
      <c r="EK150" s="7"/>
      <c r="EL150" s="7"/>
      <c r="EM150" s="7"/>
      <c r="EN150" s="7"/>
      <c r="EO150" s="7"/>
      <c r="EP150" s="7"/>
      <c r="EQ150" s="7"/>
      <c r="ER150" s="7"/>
      <c r="ES150" s="7"/>
      <c r="ET150" s="7"/>
      <c r="EU150" s="7"/>
      <c r="EV150" s="7"/>
      <c r="EW150" s="7"/>
      <c r="EX150" s="7"/>
      <c r="EY150" s="7"/>
      <c r="EZ150" s="7"/>
      <c r="FA150" s="7"/>
      <c r="FB150" s="7"/>
      <c r="FC150" s="7"/>
      <c r="FD150" s="7"/>
      <c r="FE150" s="7"/>
      <c r="FF150" s="7"/>
      <c r="FG150" s="7"/>
      <c r="FH150" s="7"/>
      <c r="FI150" s="7"/>
      <c r="FJ150" s="7"/>
      <c r="FK150" s="7"/>
      <c r="FL150" s="7"/>
      <c r="FM150" s="7"/>
      <c r="FN150" s="7"/>
      <c r="FO150" s="7"/>
      <c r="FP150" s="7"/>
      <c r="FQ150" s="7"/>
      <c r="FR150" s="7"/>
      <c r="FS150" s="7"/>
      <c r="FT150" s="7"/>
      <c r="FU150" s="7"/>
      <c r="FV150" s="7"/>
      <c r="FW150" s="7"/>
      <c r="FX150" s="7"/>
      <c r="FY150" s="7"/>
      <c r="FZ150" s="7"/>
      <c r="GA150" s="7"/>
      <c r="GB150" s="7"/>
      <c r="GC150" s="7"/>
      <c r="GD150" s="7"/>
      <c r="GE150" s="7"/>
      <c r="GF150" s="7"/>
      <c r="GG150" s="7"/>
      <c r="GH150" s="7"/>
      <c r="GI150" s="7"/>
      <c r="GJ150" s="7"/>
      <c r="GK150" s="7"/>
      <c r="GL150" s="7"/>
      <c r="GM150" s="7"/>
      <c r="GN150" s="7"/>
      <c r="GO150" s="7"/>
      <c r="GP150" s="7"/>
      <c r="GQ150" s="7"/>
      <c r="GR150" s="7"/>
      <c r="GS150" s="7"/>
      <c r="GT150" s="7"/>
      <c r="GU150" s="7"/>
      <c r="GV150" s="7"/>
      <c r="GW150" s="7"/>
      <c r="GX150" s="7"/>
      <c r="GY150" s="7"/>
      <c r="GZ150" s="7"/>
      <c r="HA150" s="7"/>
      <c r="HB150" s="7"/>
      <c r="HC150" s="7"/>
      <c r="HD150" s="7"/>
      <c r="HE150" s="7"/>
      <c r="HF150" s="7"/>
      <c r="HG150" s="7"/>
      <c r="HH150" s="7"/>
      <c r="HI150" s="7"/>
      <c r="HJ150" s="7"/>
      <c r="HK150" s="7"/>
      <c r="HL150" s="7"/>
      <c r="HM150" s="7"/>
      <c r="HN150" s="7"/>
      <c r="HO150" s="7"/>
      <c r="HP150" s="7"/>
      <c r="HQ150" s="7"/>
      <c r="HR150" s="7"/>
      <c r="HS150" s="7"/>
      <c r="HT150" s="7"/>
      <c r="HU150" s="7"/>
      <c r="HV150" s="7"/>
      <c r="HW150" s="7"/>
      <c r="HX150" s="7"/>
      <c r="HY150" s="7"/>
      <c r="HZ150" s="7"/>
      <c r="IA150" s="7"/>
      <c r="IB150" s="7"/>
      <c r="IC150" s="7"/>
      <c r="ID150" s="7"/>
      <c r="IE150" s="7"/>
      <c r="IF150" s="7"/>
      <c r="IG150" s="7"/>
    </row>
    <row r="151" spans="1:241" ht="201" customHeight="1" x14ac:dyDescent="0.35">
      <c r="A151" s="467" t="s">
        <v>479</v>
      </c>
      <c r="B151" s="402" t="s">
        <v>507</v>
      </c>
      <c r="C151" s="425" t="s">
        <v>480</v>
      </c>
      <c r="D151" s="402" t="s">
        <v>381</v>
      </c>
      <c r="E151" s="402" t="s">
        <v>28</v>
      </c>
      <c r="F151" s="469">
        <v>2022003630002</v>
      </c>
      <c r="G151" s="166" t="s">
        <v>581</v>
      </c>
      <c r="H151" s="178">
        <v>44642</v>
      </c>
      <c r="I151" s="169">
        <f t="shared" si="7"/>
        <v>7673490839</v>
      </c>
      <c r="J151" s="169"/>
      <c r="K151" s="169"/>
      <c r="L151" s="169"/>
      <c r="M151" s="169">
        <v>7673490839</v>
      </c>
      <c r="N151" s="169"/>
      <c r="O151" s="169"/>
      <c r="P151" s="179"/>
      <c r="Q151" s="179"/>
      <c r="R151" s="169"/>
      <c r="S151" s="471" t="s">
        <v>481</v>
      </c>
      <c r="T151" s="471" t="s">
        <v>458</v>
      </c>
      <c r="U151" s="173">
        <v>44649</v>
      </c>
      <c r="V151" s="217" t="s">
        <v>482</v>
      </c>
      <c r="W151" s="210">
        <v>7673490839</v>
      </c>
      <c r="X151" s="402" t="s">
        <v>646</v>
      </c>
      <c r="Y151" s="252"/>
      <c r="Z151" s="174"/>
      <c r="AA151" s="3" t="s">
        <v>704</v>
      </c>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c r="BA151" s="7"/>
      <c r="BB151" s="7"/>
      <c r="BC151" s="7"/>
      <c r="BD151" s="7"/>
      <c r="BE151" s="7"/>
      <c r="BF151" s="7"/>
      <c r="BG151" s="7"/>
      <c r="BH151" s="7"/>
      <c r="BI151" s="7"/>
      <c r="BJ151" s="7"/>
      <c r="BK151" s="7"/>
      <c r="BL151" s="7"/>
      <c r="BM151" s="7"/>
      <c r="BN151" s="7"/>
      <c r="BO151" s="7"/>
      <c r="BP151" s="7"/>
      <c r="BQ151" s="7"/>
      <c r="BR151" s="7"/>
      <c r="BS151" s="7"/>
      <c r="BT151" s="7"/>
      <c r="BU151" s="7"/>
      <c r="BV151" s="7"/>
      <c r="BW151" s="7"/>
      <c r="BX151" s="7"/>
      <c r="BY151" s="7"/>
      <c r="BZ151" s="7"/>
      <c r="CA151" s="7"/>
      <c r="CB151" s="7"/>
      <c r="CC151" s="7"/>
      <c r="CD151" s="7"/>
      <c r="CE151" s="7"/>
      <c r="CF151" s="7"/>
      <c r="CG151" s="7"/>
      <c r="CH151" s="7"/>
      <c r="CI151" s="7"/>
      <c r="CJ151" s="7"/>
      <c r="CK151" s="7"/>
      <c r="CL151" s="7"/>
      <c r="CM151" s="7"/>
      <c r="CN151" s="7"/>
      <c r="CO151" s="7"/>
      <c r="CP151" s="7"/>
      <c r="CQ151" s="7"/>
      <c r="CR151" s="7"/>
      <c r="CS151" s="7"/>
      <c r="CT151" s="7"/>
      <c r="CU151" s="7"/>
      <c r="CV151" s="7"/>
      <c r="CW151" s="7"/>
      <c r="CX151" s="7"/>
      <c r="CY151" s="7"/>
      <c r="CZ151" s="7"/>
      <c r="DA151" s="7"/>
      <c r="DB151" s="7"/>
      <c r="DC151" s="7"/>
      <c r="DD151" s="7"/>
      <c r="DE151" s="7"/>
      <c r="DF151" s="7"/>
      <c r="DG151" s="7"/>
      <c r="DH151" s="7"/>
      <c r="DI151" s="7"/>
      <c r="DJ151" s="7"/>
      <c r="DK151" s="7"/>
      <c r="DL151" s="7"/>
      <c r="DM151" s="7"/>
      <c r="DN151" s="7"/>
      <c r="DO151" s="7"/>
      <c r="DP151" s="7"/>
      <c r="DQ151" s="7"/>
      <c r="DR151" s="7"/>
      <c r="DS151" s="7"/>
      <c r="DT151" s="7"/>
      <c r="DU151" s="7"/>
      <c r="DV151" s="7"/>
      <c r="DW151" s="7"/>
      <c r="DX151" s="7"/>
      <c r="DY151" s="7"/>
      <c r="DZ151" s="7"/>
      <c r="EA151" s="7"/>
      <c r="EB151" s="7"/>
      <c r="EC151" s="7"/>
      <c r="ED151" s="7"/>
      <c r="EE151" s="7"/>
      <c r="EF151" s="7"/>
      <c r="EG151" s="7"/>
      <c r="EH151" s="7"/>
      <c r="EI151" s="7"/>
      <c r="EJ151" s="7"/>
      <c r="EK151" s="7"/>
      <c r="EL151" s="7"/>
      <c r="EM151" s="7"/>
      <c r="EN151" s="7"/>
      <c r="EO151" s="7"/>
      <c r="EP151" s="7"/>
      <c r="EQ151" s="7"/>
      <c r="ER151" s="7"/>
      <c r="ES151" s="7"/>
      <c r="ET151" s="7"/>
      <c r="EU151" s="7"/>
      <c r="EV151" s="7"/>
      <c r="EW151" s="7"/>
      <c r="EX151" s="7"/>
      <c r="EY151" s="7"/>
      <c r="EZ151" s="7"/>
      <c r="FA151" s="7"/>
      <c r="FB151" s="7"/>
      <c r="FC151" s="7"/>
      <c r="FD151" s="7"/>
      <c r="FE151" s="7"/>
      <c r="FF151" s="7"/>
      <c r="FG151" s="7"/>
      <c r="FH151" s="7"/>
      <c r="FI151" s="7"/>
      <c r="FJ151" s="7"/>
      <c r="FK151" s="7"/>
      <c r="FL151" s="7"/>
      <c r="FM151" s="7"/>
      <c r="FN151" s="7"/>
      <c r="FO151" s="7"/>
      <c r="FP151" s="7"/>
      <c r="FQ151" s="7"/>
      <c r="FR151" s="7"/>
      <c r="FS151" s="7"/>
      <c r="FT151" s="7"/>
      <c r="FU151" s="7"/>
      <c r="FV151" s="7"/>
      <c r="FW151" s="7"/>
      <c r="FX151" s="7"/>
      <c r="FY151" s="7"/>
      <c r="FZ151" s="7"/>
      <c r="GA151" s="7"/>
      <c r="GB151" s="7"/>
      <c r="GC151" s="7"/>
      <c r="GD151" s="7"/>
      <c r="GE151" s="7"/>
      <c r="GF151" s="7"/>
      <c r="GG151" s="7"/>
      <c r="GH151" s="7"/>
      <c r="GI151" s="7"/>
      <c r="GJ151" s="7"/>
      <c r="GK151" s="7"/>
      <c r="GL151" s="7"/>
      <c r="GM151" s="7"/>
      <c r="GN151" s="7"/>
      <c r="GO151" s="7"/>
      <c r="GP151" s="7"/>
      <c r="GQ151" s="7"/>
      <c r="GR151" s="7"/>
      <c r="GS151" s="7"/>
      <c r="GT151" s="7"/>
      <c r="GU151" s="7"/>
      <c r="GV151" s="7"/>
      <c r="GW151" s="7"/>
      <c r="GX151" s="7"/>
      <c r="GY151" s="7"/>
      <c r="GZ151" s="7"/>
      <c r="HA151" s="7"/>
      <c r="HB151" s="7"/>
      <c r="HC151" s="7"/>
      <c r="HD151" s="7"/>
      <c r="HE151" s="7"/>
      <c r="HF151" s="7"/>
      <c r="HG151" s="7"/>
      <c r="HH151" s="7"/>
      <c r="HI151" s="7"/>
      <c r="HJ151" s="7"/>
      <c r="HK151" s="7"/>
      <c r="HL151" s="7"/>
      <c r="HM151" s="7"/>
      <c r="HN151" s="7"/>
      <c r="HO151" s="7"/>
      <c r="HP151" s="7"/>
      <c r="HQ151" s="7"/>
      <c r="HR151" s="7"/>
      <c r="HS151" s="7"/>
      <c r="HT151" s="7"/>
      <c r="HU151" s="7"/>
      <c r="HV151" s="7"/>
      <c r="HW151" s="7"/>
      <c r="HX151" s="7"/>
      <c r="HY151" s="7"/>
      <c r="HZ151" s="7"/>
      <c r="IA151" s="7"/>
      <c r="IB151" s="7"/>
      <c r="IC151" s="7"/>
      <c r="ID151" s="7"/>
      <c r="IE151" s="7"/>
      <c r="IF151" s="7"/>
      <c r="IG151" s="7"/>
    </row>
    <row r="152" spans="1:241" ht="201" customHeight="1" x14ac:dyDescent="0.35">
      <c r="A152" s="468"/>
      <c r="B152" s="403"/>
      <c r="C152" s="427"/>
      <c r="D152" s="403"/>
      <c r="E152" s="403"/>
      <c r="F152" s="470"/>
      <c r="G152" s="166" t="s">
        <v>582</v>
      </c>
      <c r="H152" s="178">
        <v>44993</v>
      </c>
      <c r="I152" s="169">
        <f t="shared" si="7"/>
        <v>510958768.54000002</v>
      </c>
      <c r="J152" s="169"/>
      <c r="K152" s="169"/>
      <c r="L152" s="169"/>
      <c r="M152" s="169">
        <v>510958768.54000002</v>
      </c>
      <c r="N152" s="169"/>
      <c r="O152" s="169"/>
      <c r="P152" s="179"/>
      <c r="Q152" s="179"/>
      <c r="R152" s="169"/>
      <c r="S152" s="472"/>
      <c r="T152" s="472"/>
      <c r="U152" s="216">
        <v>45016</v>
      </c>
      <c r="V152" s="175" t="s">
        <v>684</v>
      </c>
      <c r="W152" s="169">
        <v>510958768.54000002</v>
      </c>
      <c r="X152" s="403"/>
      <c r="Y152" s="253"/>
      <c r="Z152" s="174"/>
      <c r="AA152" s="3" t="s">
        <v>704</v>
      </c>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c r="BA152" s="7"/>
      <c r="BB152" s="7"/>
      <c r="BC152" s="7"/>
      <c r="BD152" s="7"/>
      <c r="BE152" s="7"/>
      <c r="BF152" s="7"/>
      <c r="BG152" s="7"/>
      <c r="BH152" s="7"/>
      <c r="BI152" s="7"/>
      <c r="BJ152" s="7"/>
      <c r="BK152" s="7"/>
      <c r="BL152" s="7"/>
      <c r="BM152" s="7"/>
      <c r="BN152" s="7"/>
      <c r="BO152" s="7"/>
      <c r="BP152" s="7"/>
      <c r="BQ152" s="7"/>
      <c r="BR152" s="7"/>
      <c r="BS152" s="7"/>
      <c r="BT152" s="7"/>
      <c r="BU152" s="7"/>
      <c r="BV152" s="7"/>
      <c r="BW152" s="7"/>
      <c r="BX152" s="7"/>
      <c r="BY152" s="7"/>
      <c r="BZ152" s="7"/>
      <c r="CA152" s="7"/>
      <c r="CB152" s="7"/>
      <c r="CC152" s="7"/>
      <c r="CD152" s="7"/>
      <c r="CE152" s="7"/>
      <c r="CF152" s="7"/>
      <c r="CG152" s="7"/>
      <c r="CH152" s="7"/>
      <c r="CI152" s="7"/>
      <c r="CJ152" s="7"/>
      <c r="CK152" s="7"/>
      <c r="CL152" s="7"/>
      <c r="CM152" s="7"/>
      <c r="CN152" s="7"/>
      <c r="CO152" s="7"/>
      <c r="CP152" s="7"/>
      <c r="CQ152" s="7"/>
      <c r="CR152" s="7"/>
      <c r="CS152" s="7"/>
      <c r="CT152" s="7"/>
      <c r="CU152" s="7"/>
      <c r="CV152" s="7"/>
      <c r="CW152" s="7"/>
      <c r="CX152" s="7"/>
      <c r="CY152" s="7"/>
      <c r="CZ152" s="7"/>
      <c r="DA152" s="7"/>
      <c r="DB152" s="7"/>
      <c r="DC152" s="7"/>
      <c r="DD152" s="7"/>
      <c r="DE152" s="7"/>
      <c r="DF152" s="7"/>
      <c r="DG152" s="7"/>
      <c r="DH152" s="7"/>
      <c r="DI152" s="7"/>
      <c r="DJ152" s="7"/>
      <c r="DK152" s="7"/>
      <c r="DL152" s="7"/>
      <c r="DM152" s="7"/>
      <c r="DN152" s="7"/>
      <c r="DO152" s="7"/>
      <c r="DP152" s="7"/>
      <c r="DQ152" s="7"/>
      <c r="DR152" s="7"/>
      <c r="DS152" s="7"/>
      <c r="DT152" s="7"/>
      <c r="DU152" s="7"/>
      <c r="DV152" s="7"/>
      <c r="DW152" s="7"/>
      <c r="DX152" s="7"/>
      <c r="DY152" s="7"/>
      <c r="DZ152" s="7"/>
      <c r="EA152" s="7"/>
      <c r="EB152" s="7"/>
      <c r="EC152" s="7"/>
      <c r="ED152" s="7"/>
      <c r="EE152" s="7"/>
      <c r="EF152" s="7"/>
      <c r="EG152" s="7"/>
      <c r="EH152" s="7"/>
      <c r="EI152" s="7"/>
      <c r="EJ152" s="7"/>
      <c r="EK152" s="7"/>
      <c r="EL152" s="7"/>
      <c r="EM152" s="7"/>
      <c r="EN152" s="7"/>
      <c r="EO152" s="7"/>
      <c r="EP152" s="7"/>
      <c r="EQ152" s="7"/>
      <c r="ER152" s="7"/>
      <c r="ES152" s="7"/>
      <c r="ET152" s="7"/>
      <c r="EU152" s="7"/>
      <c r="EV152" s="7"/>
      <c r="EW152" s="7"/>
      <c r="EX152" s="7"/>
      <c r="EY152" s="7"/>
      <c r="EZ152" s="7"/>
      <c r="FA152" s="7"/>
      <c r="FB152" s="7"/>
      <c r="FC152" s="7"/>
      <c r="FD152" s="7"/>
      <c r="FE152" s="7"/>
      <c r="FF152" s="7"/>
      <c r="FG152" s="7"/>
      <c r="FH152" s="7"/>
      <c r="FI152" s="7"/>
      <c r="FJ152" s="7"/>
      <c r="FK152" s="7"/>
      <c r="FL152" s="7"/>
      <c r="FM152" s="7"/>
      <c r="FN152" s="7"/>
      <c r="FO152" s="7"/>
      <c r="FP152" s="7"/>
      <c r="FQ152" s="7"/>
      <c r="FR152" s="7"/>
      <c r="FS152" s="7"/>
      <c r="FT152" s="7"/>
      <c r="FU152" s="7"/>
      <c r="FV152" s="7"/>
      <c r="FW152" s="7"/>
      <c r="FX152" s="7"/>
      <c r="FY152" s="7"/>
      <c r="FZ152" s="7"/>
      <c r="GA152" s="7"/>
      <c r="GB152" s="7"/>
      <c r="GC152" s="7"/>
      <c r="GD152" s="7"/>
      <c r="GE152" s="7"/>
      <c r="GF152" s="7"/>
      <c r="GG152" s="7"/>
      <c r="GH152" s="7"/>
      <c r="GI152" s="7"/>
      <c r="GJ152" s="7"/>
      <c r="GK152" s="7"/>
      <c r="GL152" s="7"/>
      <c r="GM152" s="7"/>
      <c r="GN152" s="7"/>
      <c r="GO152" s="7"/>
      <c r="GP152" s="7"/>
      <c r="GQ152" s="7"/>
      <c r="GR152" s="7"/>
      <c r="GS152" s="7"/>
      <c r="GT152" s="7"/>
      <c r="GU152" s="7"/>
      <c r="GV152" s="7"/>
      <c r="GW152" s="7"/>
      <c r="GX152" s="7"/>
      <c r="GY152" s="7"/>
      <c r="GZ152" s="7"/>
      <c r="HA152" s="7"/>
      <c r="HB152" s="7"/>
      <c r="HC152" s="7"/>
      <c r="HD152" s="7"/>
      <c r="HE152" s="7"/>
      <c r="HF152" s="7"/>
      <c r="HG152" s="7"/>
      <c r="HH152" s="7"/>
      <c r="HI152" s="7"/>
      <c r="HJ152" s="7"/>
      <c r="HK152" s="7"/>
      <c r="HL152" s="7"/>
      <c r="HM152" s="7"/>
      <c r="HN152" s="7"/>
      <c r="HO152" s="7"/>
      <c r="HP152" s="7"/>
      <c r="HQ152" s="7"/>
      <c r="HR152" s="7"/>
      <c r="HS152" s="7"/>
      <c r="HT152" s="7"/>
      <c r="HU152" s="7"/>
      <c r="HV152" s="7"/>
      <c r="HW152" s="7"/>
      <c r="HX152" s="7"/>
      <c r="HY152" s="7"/>
      <c r="HZ152" s="7"/>
      <c r="IA152" s="7"/>
      <c r="IB152" s="7"/>
      <c r="IC152" s="7"/>
      <c r="ID152" s="7"/>
      <c r="IE152" s="7"/>
      <c r="IF152" s="7"/>
      <c r="IG152" s="7"/>
    </row>
    <row r="153" spans="1:241" ht="201" customHeight="1" x14ac:dyDescent="0.35">
      <c r="A153" s="177" t="s">
        <v>483</v>
      </c>
      <c r="B153" s="174" t="s">
        <v>484</v>
      </c>
      <c r="C153" s="189" t="s">
        <v>485</v>
      </c>
      <c r="D153" s="174" t="s">
        <v>391</v>
      </c>
      <c r="E153" s="174" t="s">
        <v>28</v>
      </c>
      <c r="F153" s="352">
        <v>2021000100262</v>
      </c>
      <c r="G153" s="166" t="s">
        <v>583</v>
      </c>
      <c r="H153" s="178">
        <v>44651</v>
      </c>
      <c r="I153" s="169">
        <f t="shared" si="7"/>
        <v>2395873261</v>
      </c>
      <c r="J153" s="169"/>
      <c r="K153" s="169"/>
      <c r="L153" s="169"/>
      <c r="M153" s="169"/>
      <c r="N153" s="169"/>
      <c r="O153" s="169">
        <v>2161502894</v>
      </c>
      <c r="P153" s="179"/>
      <c r="Q153" s="179"/>
      <c r="R153" s="169">
        <v>234370367</v>
      </c>
      <c r="S153" s="180" t="s">
        <v>486</v>
      </c>
      <c r="T153" s="180" t="s">
        <v>487</v>
      </c>
      <c r="U153" s="173">
        <v>44733</v>
      </c>
      <c r="V153" s="175" t="s">
        <v>488</v>
      </c>
      <c r="W153" s="169">
        <v>2395873261</v>
      </c>
      <c r="X153" s="174" t="s">
        <v>646</v>
      </c>
      <c r="Y153" s="174"/>
      <c r="Z153" s="174"/>
      <c r="AA153" s="3" t="s">
        <v>704</v>
      </c>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c r="BB153" s="7"/>
      <c r="BC153" s="7"/>
      <c r="BD153" s="7"/>
      <c r="BE153" s="7"/>
      <c r="BF153" s="7"/>
      <c r="BG153" s="7"/>
      <c r="BH153" s="7"/>
      <c r="BI153" s="7"/>
      <c r="BJ153" s="7"/>
      <c r="BK153" s="7"/>
      <c r="BL153" s="7"/>
      <c r="BM153" s="7"/>
      <c r="BN153" s="7"/>
      <c r="BO153" s="7"/>
      <c r="BP153" s="7"/>
      <c r="BQ153" s="7"/>
      <c r="BR153" s="7"/>
      <c r="BS153" s="7"/>
      <c r="BT153" s="7"/>
      <c r="BU153" s="7"/>
      <c r="BV153" s="7"/>
      <c r="BW153" s="7"/>
      <c r="BX153" s="7"/>
      <c r="BY153" s="7"/>
      <c r="BZ153" s="7"/>
      <c r="CA153" s="7"/>
      <c r="CB153" s="7"/>
      <c r="CC153" s="7"/>
      <c r="CD153" s="7"/>
      <c r="CE153" s="7"/>
      <c r="CF153" s="7"/>
      <c r="CG153" s="7"/>
      <c r="CH153" s="7"/>
      <c r="CI153" s="7"/>
      <c r="CJ153" s="7"/>
      <c r="CK153" s="7"/>
      <c r="CL153" s="7"/>
      <c r="CM153" s="7"/>
      <c r="CN153" s="7"/>
      <c r="CO153" s="7"/>
      <c r="CP153" s="7"/>
      <c r="CQ153" s="7"/>
      <c r="CR153" s="7"/>
      <c r="CS153" s="7"/>
      <c r="CT153" s="7"/>
      <c r="CU153" s="7"/>
      <c r="CV153" s="7"/>
      <c r="CW153" s="7"/>
      <c r="CX153" s="7"/>
      <c r="CY153" s="7"/>
      <c r="CZ153" s="7"/>
      <c r="DA153" s="7"/>
      <c r="DB153" s="7"/>
      <c r="DC153" s="7"/>
      <c r="DD153" s="7"/>
      <c r="DE153" s="7"/>
      <c r="DF153" s="7"/>
      <c r="DG153" s="7"/>
      <c r="DH153" s="7"/>
      <c r="DI153" s="7"/>
      <c r="DJ153" s="7"/>
      <c r="DK153" s="7"/>
      <c r="DL153" s="7"/>
      <c r="DM153" s="7"/>
      <c r="DN153" s="7"/>
      <c r="DO153" s="7"/>
      <c r="DP153" s="7"/>
      <c r="DQ153" s="7"/>
      <c r="DR153" s="7"/>
      <c r="DS153" s="7"/>
      <c r="DT153" s="7"/>
      <c r="DU153" s="7"/>
      <c r="DV153" s="7"/>
      <c r="DW153" s="7"/>
      <c r="DX153" s="7"/>
      <c r="DY153" s="7"/>
      <c r="DZ153" s="7"/>
      <c r="EA153" s="7"/>
      <c r="EB153" s="7"/>
      <c r="EC153" s="7"/>
      <c r="ED153" s="7"/>
      <c r="EE153" s="7"/>
      <c r="EF153" s="7"/>
      <c r="EG153" s="7"/>
      <c r="EH153" s="7"/>
      <c r="EI153" s="7"/>
      <c r="EJ153" s="7"/>
      <c r="EK153" s="7"/>
      <c r="EL153" s="7"/>
      <c r="EM153" s="7"/>
      <c r="EN153" s="7"/>
      <c r="EO153" s="7"/>
      <c r="EP153" s="7"/>
      <c r="EQ153" s="7"/>
      <c r="ER153" s="7"/>
      <c r="ES153" s="7"/>
      <c r="ET153" s="7"/>
      <c r="EU153" s="7"/>
      <c r="EV153" s="7"/>
      <c r="EW153" s="7"/>
      <c r="EX153" s="7"/>
      <c r="EY153" s="7"/>
      <c r="EZ153" s="7"/>
      <c r="FA153" s="7"/>
      <c r="FB153" s="7"/>
      <c r="FC153" s="7"/>
      <c r="FD153" s="7"/>
      <c r="FE153" s="7"/>
      <c r="FF153" s="7"/>
      <c r="FG153" s="7"/>
      <c r="FH153" s="7"/>
      <c r="FI153" s="7"/>
      <c r="FJ153" s="7"/>
      <c r="FK153" s="7"/>
      <c r="FL153" s="7"/>
      <c r="FM153" s="7"/>
      <c r="FN153" s="7"/>
      <c r="FO153" s="7"/>
      <c r="FP153" s="7"/>
      <c r="FQ153" s="7"/>
      <c r="FR153" s="7"/>
      <c r="FS153" s="7"/>
      <c r="FT153" s="7"/>
      <c r="FU153" s="7"/>
      <c r="FV153" s="7"/>
      <c r="FW153" s="7"/>
      <c r="FX153" s="7"/>
      <c r="FY153" s="7"/>
      <c r="FZ153" s="7"/>
      <c r="GA153" s="7"/>
      <c r="GB153" s="7"/>
      <c r="GC153" s="7"/>
      <c r="GD153" s="7"/>
      <c r="GE153" s="7"/>
      <c r="GF153" s="7"/>
      <c r="GG153" s="7"/>
      <c r="GH153" s="7"/>
      <c r="GI153" s="7"/>
      <c r="GJ153" s="7"/>
      <c r="GK153" s="7"/>
      <c r="GL153" s="7"/>
      <c r="GM153" s="7"/>
      <c r="GN153" s="7"/>
      <c r="GO153" s="7"/>
      <c r="GP153" s="7"/>
      <c r="GQ153" s="7"/>
      <c r="GR153" s="7"/>
      <c r="GS153" s="7"/>
      <c r="GT153" s="7"/>
      <c r="GU153" s="7"/>
      <c r="GV153" s="7"/>
      <c r="GW153" s="7"/>
      <c r="GX153" s="7"/>
      <c r="GY153" s="7"/>
      <c r="GZ153" s="7"/>
      <c r="HA153" s="7"/>
      <c r="HB153" s="7"/>
      <c r="HC153" s="7"/>
      <c r="HD153" s="7"/>
      <c r="HE153" s="7"/>
      <c r="HF153" s="7"/>
      <c r="HG153" s="7"/>
      <c r="HH153" s="7"/>
      <c r="HI153" s="7"/>
      <c r="HJ153" s="7"/>
      <c r="HK153" s="7"/>
      <c r="HL153" s="7"/>
      <c r="HM153" s="7"/>
      <c r="HN153" s="7"/>
      <c r="HO153" s="7"/>
      <c r="HP153" s="7"/>
      <c r="HQ153" s="7"/>
      <c r="HR153" s="7"/>
      <c r="HS153" s="7"/>
      <c r="HT153" s="7"/>
      <c r="HU153" s="7"/>
      <c r="HV153" s="7"/>
      <c r="HW153" s="7"/>
      <c r="HX153" s="7"/>
      <c r="HY153" s="7"/>
      <c r="HZ153" s="7"/>
      <c r="IA153" s="7"/>
      <c r="IB153" s="7"/>
      <c r="IC153" s="7"/>
      <c r="ID153" s="7"/>
      <c r="IE153" s="7"/>
      <c r="IF153" s="7"/>
      <c r="IG153" s="7"/>
    </row>
    <row r="154" spans="1:241" ht="201" customHeight="1" x14ac:dyDescent="0.35">
      <c r="A154" s="177" t="s">
        <v>693</v>
      </c>
      <c r="B154" s="174" t="s">
        <v>489</v>
      </c>
      <c r="C154" s="189" t="s">
        <v>490</v>
      </c>
      <c r="D154" s="174" t="s">
        <v>391</v>
      </c>
      <c r="E154" s="174" t="s">
        <v>28</v>
      </c>
      <c r="F154" s="352">
        <v>2021000100495</v>
      </c>
      <c r="G154" s="166" t="s">
        <v>584</v>
      </c>
      <c r="H154" s="178">
        <v>44685</v>
      </c>
      <c r="I154" s="169">
        <f t="shared" si="7"/>
        <v>1802569975</v>
      </c>
      <c r="J154" s="169"/>
      <c r="K154" s="169"/>
      <c r="L154" s="169"/>
      <c r="M154" s="169"/>
      <c r="N154" s="169"/>
      <c r="O154" s="169">
        <v>1739635693</v>
      </c>
      <c r="P154" s="179"/>
      <c r="Q154" s="179"/>
      <c r="R154" s="169">
        <v>62934282</v>
      </c>
      <c r="S154" s="180" t="s">
        <v>418</v>
      </c>
      <c r="T154" s="180" t="s">
        <v>423</v>
      </c>
      <c r="U154" s="173"/>
      <c r="V154" s="175"/>
      <c r="W154" s="169"/>
      <c r="X154" s="174" t="s">
        <v>646</v>
      </c>
      <c r="Y154" s="174"/>
      <c r="Z154" s="174" t="s">
        <v>694</v>
      </c>
      <c r="AA154" s="3" t="s">
        <v>704</v>
      </c>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c r="BD154" s="7"/>
      <c r="BE154" s="7"/>
      <c r="BF154" s="7"/>
      <c r="BG154" s="7"/>
      <c r="BH154" s="7"/>
      <c r="BI154" s="7"/>
      <c r="BJ154" s="7"/>
      <c r="BK154" s="7"/>
      <c r="BL154" s="7"/>
      <c r="BM154" s="7"/>
      <c r="BN154" s="7"/>
      <c r="BO154" s="7"/>
      <c r="BP154" s="7"/>
      <c r="BQ154" s="7"/>
      <c r="BR154" s="7"/>
      <c r="BS154" s="7"/>
      <c r="BT154" s="7"/>
      <c r="BU154" s="7"/>
      <c r="BV154" s="7"/>
      <c r="BW154" s="7"/>
      <c r="BX154" s="7"/>
      <c r="BY154" s="7"/>
      <c r="BZ154" s="7"/>
      <c r="CA154" s="7"/>
      <c r="CB154" s="7"/>
      <c r="CC154" s="7"/>
      <c r="CD154" s="7"/>
      <c r="CE154" s="7"/>
      <c r="CF154" s="7"/>
      <c r="CG154" s="7"/>
      <c r="CH154" s="7"/>
      <c r="CI154" s="7"/>
      <c r="CJ154" s="7"/>
      <c r="CK154" s="7"/>
      <c r="CL154" s="7"/>
      <c r="CM154" s="7"/>
      <c r="CN154" s="7"/>
      <c r="CO154" s="7"/>
      <c r="CP154" s="7"/>
      <c r="CQ154" s="7"/>
      <c r="CR154" s="7"/>
      <c r="CS154" s="7"/>
      <c r="CT154" s="7"/>
      <c r="CU154" s="7"/>
      <c r="CV154" s="7"/>
      <c r="CW154" s="7"/>
      <c r="CX154" s="7"/>
      <c r="CY154" s="7"/>
      <c r="CZ154" s="7"/>
      <c r="DA154" s="7"/>
      <c r="DB154" s="7"/>
      <c r="DC154" s="7"/>
      <c r="DD154" s="7"/>
      <c r="DE154" s="7"/>
      <c r="DF154" s="7"/>
      <c r="DG154" s="7"/>
      <c r="DH154" s="7"/>
      <c r="DI154" s="7"/>
      <c r="DJ154" s="7"/>
      <c r="DK154" s="7"/>
      <c r="DL154" s="7"/>
      <c r="DM154" s="7"/>
      <c r="DN154" s="7"/>
      <c r="DO154" s="7"/>
      <c r="DP154" s="7"/>
      <c r="DQ154" s="7"/>
      <c r="DR154" s="7"/>
      <c r="DS154" s="7"/>
      <c r="DT154" s="7"/>
      <c r="DU154" s="7"/>
      <c r="DV154" s="7"/>
      <c r="DW154" s="7"/>
      <c r="DX154" s="7"/>
      <c r="DY154" s="7"/>
      <c r="DZ154" s="7"/>
      <c r="EA154" s="7"/>
      <c r="EB154" s="7"/>
      <c r="EC154" s="7"/>
      <c r="ED154" s="7"/>
      <c r="EE154" s="7"/>
      <c r="EF154" s="7"/>
      <c r="EG154" s="7"/>
      <c r="EH154" s="7"/>
      <c r="EI154" s="7"/>
      <c r="EJ154" s="7"/>
      <c r="EK154" s="7"/>
      <c r="EL154" s="7"/>
      <c r="EM154" s="7"/>
      <c r="EN154" s="7"/>
      <c r="EO154" s="7"/>
      <c r="EP154" s="7"/>
      <c r="EQ154" s="7"/>
      <c r="ER154" s="7"/>
      <c r="ES154" s="7"/>
      <c r="ET154" s="7"/>
      <c r="EU154" s="7"/>
      <c r="EV154" s="7"/>
      <c r="EW154" s="7"/>
      <c r="EX154" s="7"/>
      <c r="EY154" s="7"/>
      <c r="EZ154" s="7"/>
      <c r="FA154" s="7"/>
      <c r="FB154" s="7"/>
      <c r="FC154" s="7"/>
      <c r="FD154" s="7"/>
      <c r="FE154" s="7"/>
      <c r="FF154" s="7"/>
      <c r="FG154" s="7"/>
      <c r="FH154" s="7"/>
      <c r="FI154" s="7"/>
      <c r="FJ154" s="7"/>
      <c r="FK154" s="7"/>
      <c r="FL154" s="7"/>
      <c r="FM154" s="7"/>
      <c r="FN154" s="7"/>
      <c r="FO154" s="7"/>
      <c r="FP154" s="7"/>
      <c r="FQ154" s="7"/>
      <c r="FR154" s="7"/>
      <c r="FS154" s="7"/>
      <c r="FT154" s="7"/>
      <c r="FU154" s="7"/>
      <c r="FV154" s="7"/>
      <c r="FW154" s="7"/>
      <c r="FX154" s="7"/>
      <c r="FY154" s="7"/>
      <c r="FZ154" s="7"/>
      <c r="GA154" s="7"/>
      <c r="GB154" s="7"/>
      <c r="GC154" s="7"/>
      <c r="GD154" s="7"/>
      <c r="GE154" s="7"/>
      <c r="GF154" s="7"/>
      <c r="GG154" s="7"/>
      <c r="GH154" s="7"/>
      <c r="GI154" s="7"/>
      <c r="GJ154" s="7"/>
      <c r="GK154" s="7"/>
      <c r="GL154" s="7"/>
      <c r="GM154" s="7"/>
      <c r="GN154" s="7"/>
      <c r="GO154" s="7"/>
      <c r="GP154" s="7"/>
      <c r="GQ154" s="7"/>
      <c r="GR154" s="7"/>
      <c r="GS154" s="7"/>
      <c r="GT154" s="7"/>
      <c r="GU154" s="7"/>
      <c r="GV154" s="7"/>
      <c r="GW154" s="7"/>
      <c r="GX154" s="7"/>
      <c r="GY154" s="7"/>
      <c r="GZ154" s="7"/>
      <c r="HA154" s="7"/>
      <c r="HB154" s="7"/>
      <c r="HC154" s="7"/>
      <c r="HD154" s="7"/>
      <c r="HE154" s="7"/>
      <c r="HF154" s="7"/>
      <c r="HG154" s="7"/>
      <c r="HH154" s="7"/>
      <c r="HI154" s="7"/>
      <c r="HJ154" s="7"/>
      <c r="HK154" s="7"/>
      <c r="HL154" s="7"/>
      <c r="HM154" s="7"/>
      <c r="HN154" s="7"/>
      <c r="HO154" s="7"/>
      <c r="HP154" s="7"/>
      <c r="HQ154" s="7"/>
      <c r="HR154" s="7"/>
      <c r="HS154" s="7"/>
      <c r="HT154" s="7"/>
      <c r="HU154" s="7"/>
      <c r="HV154" s="7"/>
      <c r="HW154" s="7"/>
      <c r="HX154" s="7"/>
      <c r="HY154" s="7"/>
      <c r="HZ154" s="7"/>
      <c r="IA154" s="7"/>
      <c r="IB154" s="7"/>
      <c r="IC154" s="7"/>
      <c r="ID154" s="7"/>
      <c r="IE154" s="7"/>
      <c r="IF154" s="7"/>
      <c r="IG154" s="7"/>
    </row>
    <row r="155" spans="1:241" ht="201" customHeight="1" x14ac:dyDescent="0.35">
      <c r="A155" s="177" t="s">
        <v>491</v>
      </c>
      <c r="B155" s="174" t="s">
        <v>492</v>
      </c>
      <c r="C155" s="189" t="s">
        <v>493</v>
      </c>
      <c r="D155" s="174" t="s">
        <v>391</v>
      </c>
      <c r="E155" s="174" t="s">
        <v>28</v>
      </c>
      <c r="F155" s="352">
        <v>2022003630005</v>
      </c>
      <c r="G155" s="166" t="s">
        <v>585</v>
      </c>
      <c r="H155" s="178">
        <v>44760</v>
      </c>
      <c r="I155" s="169">
        <f t="shared" si="7"/>
        <v>1315779701.3</v>
      </c>
      <c r="J155" s="169"/>
      <c r="K155" s="169"/>
      <c r="L155" s="169"/>
      <c r="M155" s="169">
        <v>1315779701.3</v>
      </c>
      <c r="N155" s="169"/>
      <c r="O155" s="169"/>
      <c r="P155" s="179"/>
      <c r="Q155" s="179"/>
      <c r="R155" s="169"/>
      <c r="S155" s="180" t="s">
        <v>373</v>
      </c>
      <c r="T155" s="180" t="s">
        <v>423</v>
      </c>
      <c r="U155" s="173">
        <v>44776</v>
      </c>
      <c r="V155" s="175" t="s">
        <v>494</v>
      </c>
      <c r="W155" s="169">
        <v>1315779701.3</v>
      </c>
      <c r="X155" s="174" t="s">
        <v>646</v>
      </c>
      <c r="Y155" s="174"/>
      <c r="Z155" s="174"/>
      <c r="AA155" s="3" t="s">
        <v>704</v>
      </c>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c r="BF155" s="7"/>
      <c r="BG155" s="7"/>
      <c r="BH155" s="7"/>
      <c r="BI155" s="7"/>
      <c r="BJ155" s="7"/>
      <c r="BK155" s="7"/>
      <c r="BL155" s="7"/>
      <c r="BM155" s="7"/>
      <c r="BN155" s="7"/>
      <c r="BO155" s="7"/>
      <c r="BP155" s="7"/>
      <c r="BQ155" s="7"/>
      <c r="BR155" s="7"/>
      <c r="BS155" s="7"/>
      <c r="BT155" s="7"/>
      <c r="BU155" s="7"/>
      <c r="BV155" s="7"/>
      <c r="BW155" s="7"/>
      <c r="BX155" s="7"/>
      <c r="BY155" s="7"/>
      <c r="BZ155" s="7"/>
      <c r="CA155" s="7"/>
      <c r="CB155" s="7"/>
      <c r="CC155" s="7"/>
      <c r="CD155" s="7"/>
      <c r="CE155" s="7"/>
      <c r="CF155" s="7"/>
      <c r="CG155" s="7"/>
      <c r="CH155" s="7"/>
      <c r="CI155" s="7"/>
      <c r="CJ155" s="7"/>
      <c r="CK155" s="7"/>
      <c r="CL155" s="7"/>
      <c r="CM155" s="7"/>
      <c r="CN155" s="7"/>
      <c r="CO155" s="7"/>
      <c r="CP155" s="7"/>
      <c r="CQ155" s="7"/>
      <c r="CR155" s="7"/>
      <c r="CS155" s="7"/>
      <c r="CT155" s="7"/>
      <c r="CU155" s="7"/>
      <c r="CV155" s="7"/>
      <c r="CW155" s="7"/>
      <c r="CX155" s="7"/>
      <c r="CY155" s="7"/>
      <c r="CZ155" s="7"/>
      <c r="DA155" s="7"/>
      <c r="DB155" s="7"/>
      <c r="DC155" s="7"/>
      <c r="DD155" s="7"/>
      <c r="DE155" s="7"/>
      <c r="DF155" s="7"/>
      <c r="DG155" s="7"/>
      <c r="DH155" s="7"/>
      <c r="DI155" s="7"/>
      <c r="DJ155" s="7"/>
      <c r="DK155" s="7"/>
      <c r="DL155" s="7"/>
      <c r="DM155" s="7"/>
      <c r="DN155" s="7"/>
      <c r="DO155" s="7"/>
      <c r="DP155" s="7"/>
      <c r="DQ155" s="7"/>
      <c r="DR155" s="7"/>
      <c r="DS155" s="7"/>
      <c r="DT155" s="7"/>
      <c r="DU155" s="7"/>
      <c r="DV155" s="7"/>
      <c r="DW155" s="7"/>
      <c r="DX155" s="7"/>
      <c r="DY155" s="7"/>
      <c r="DZ155" s="7"/>
      <c r="EA155" s="7"/>
      <c r="EB155" s="7"/>
      <c r="EC155" s="7"/>
      <c r="ED155" s="7"/>
      <c r="EE155" s="7"/>
      <c r="EF155" s="7"/>
      <c r="EG155" s="7"/>
      <c r="EH155" s="7"/>
      <c r="EI155" s="7"/>
      <c r="EJ155" s="7"/>
      <c r="EK155" s="7"/>
      <c r="EL155" s="7"/>
      <c r="EM155" s="7"/>
      <c r="EN155" s="7"/>
      <c r="EO155" s="7"/>
      <c r="EP155" s="7"/>
      <c r="EQ155" s="7"/>
      <c r="ER155" s="7"/>
      <c r="ES155" s="7"/>
      <c r="ET155" s="7"/>
      <c r="EU155" s="7"/>
      <c r="EV155" s="7"/>
      <c r="EW155" s="7"/>
      <c r="EX155" s="7"/>
      <c r="EY155" s="7"/>
      <c r="EZ155" s="7"/>
      <c r="FA155" s="7"/>
      <c r="FB155" s="7"/>
      <c r="FC155" s="7"/>
      <c r="FD155" s="7"/>
      <c r="FE155" s="7"/>
      <c r="FF155" s="7"/>
      <c r="FG155" s="7"/>
      <c r="FH155" s="7"/>
      <c r="FI155" s="7"/>
      <c r="FJ155" s="7"/>
      <c r="FK155" s="7"/>
      <c r="FL155" s="7"/>
      <c r="FM155" s="7"/>
      <c r="FN155" s="7"/>
      <c r="FO155" s="7"/>
      <c r="FP155" s="7"/>
      <c r="FQ155" s="7"/>
      <c r="FR155" s="7"/>
      <c r="FS155" s="7"/>
      <c r="FT155" s="7"/>
      <c r="FU155" s="7"/>
      <c r="FV155" s="7"/>
      <c r="FW155" s="7"/>
      <c r="FX155" s="7"/>
      <c r="FY155" s="7"/>
      <c r="FZ155" s="7"/>
      <c r="GA155" s="7"/>
      <c r="GB155" s="7"/>
      <c r="GC155" s="7"/>
      <c r="GD155" s="7"/>
      <c r="GE155" s="7"/>
      <c r="GF155" s="7"/>
      <c r="GG155" s="7"/>
      <c r="GH155" s="7"/>
      <c r="GI155" s="7"/>
      <c r="GJ155" s="7"/>
      <c r="GK155" s="7"/>
      <c r="GL155" s="7"/>
      <c r="GM155" s="7"/>
      <c r="GN155" s="7"/>
      <c r="GO155" s="7"/>
      <c r="GP155" s="7"/>
      <c r="GQ155" s="7"/>
      <c r="GR155" s="7"/>
      <c r="GS155" s="7"/>
      <c r="GT155" s="7"/>
      <c r="GU155" s="7"/>
      <c r="GV155" s="7"/>
      <c r="GW155" s="7"/>
      <c r="GX155" s="7"/>
      <c r="GY155" s="7"/>
      <c r="GZ155" s="7"/>
      <c r="HA155" s="7"/>
      <c r="HB155" s="7"/>
      <c r="HC155" s="7"/>
      <c r="HD155" s="7"/>
      <c r="HE155" s="7"/>
      <c r="HF155" s="7"/>
      <c r="HG155" s="7"/>
      <c r="HH155" s="7"/>
      <c r="HI155" s="7"/>
      <c r="HJ155" s="7"/>
      <c r="HK155" s="7"/>
      <c r="HL155" s="7"/>
      <c r="HM155" s="7"/>
      <c r="HN155" s="7"/>
      <c r="HO155" s="7"/>
      <c r="HP155" s="7"/>
      <c r="HQ155" s="7"/>
      <c r="HR155" s="7"/>
      <c r="HS155" s="7"/>
      <c r="HT155" s="7"/>
      <c r="HU155" s="7"/>
      <c r="HV155" s="7"/>
      <c r="HW155" s="7"/>
      <c r="HX155" s="7"/>
      <c r="HY155" s="7"/>
      <c r="HZ155" s="7"/>
      <c r="IA155" s="7"/>
      <c r="IB155" s="7"/>
      <c r="IC155" s="7"/>
      <c r="ID155" s="7"/>
      <c r="IE155" s="7"/>
      <c r="IF155" s="7"/>
      <c r="IG155" s="7"/>
    </row>
    <row r="156" spans="1:241" ht="201" customHeight="1" x14ac:dyDescent="0.35">
      <c r="A156" s="467" t="s">
        <v>495</v>
      </c>
      <c r="B156" s="402" t="s">
        <v>496</v>
      </c>
      <c r="C156" s="425" t="s">
        <v>497</v>
      </c>
      <c r="D156" s="402" t="s">
        <v>117</v>
      </c>
      <c r="E156" s="402" t="s">
        <v>28</v>
      </c>
      <c r="F156" s="469">
        <v>2021003630025</v>
      </c>
      <c r="G156" s="166" t="s">
        <v>586</v>
      </c>
      <c r="H156" s="178">
        <v>44945</v>
      </c>
      <c r="I156" s="169">
        <f t="shared" si="7"/>
        <v>30672326057.959999</v>
      </c>
      <c r="J156" s="169"/>
      <c r="K156" s="169"/>
      <c r="L156" s="169"/>
      <c r="M156" s="169">
        <v>30672326057.959999</v>
      </c>
      <c r="N156" s="169"/>
      <c r="O156" s="169"/>
      <c r="P156" s="179"/>
      <c r="Q156" s="179"/>
      <c r="R156" s="169"/>
      <c r="S156" s="180" t="s">
        <v>418</v>
      </c>
      <c r="T156" s="180" t="s">
        <v>458</v>
      </c>
      <c r="U156" s="173">
        <v>45007</v>
      </c>
      <c r="V156" s="175" t="s">
        <v>685</v>
      </c>
      <c r="W156" s="169">
        <v>30672326057.959999</v>
      </c>
      <c r="X156" s="174" t="s">
        <v>131</v>
      </c>
      <c r="Y156" s="174"/>
      <c r="Z156" s="174"/>
      <c r="AA156" s="3" t="s">
        <v>704</v>
      </c>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c r="BE156" s="7"/>
      <c r="BF156" s="7"/>
      <c r="BG156" s="7"/>
      <c r="BH156" s="7"/>
      <c r="BI156" s="7"/>
      <c r="BJ156" s="7"/>
      <c r="BK156" s="7"/>
      <c r="BL156" s="7"/>
      <c r="BM156" s="7"/>
      <c r="BN156" s="7"/>
      <c r="BO156" s="7"/>
      <c r="BP156" s="7"/>
      <c r="BQ156" s="7"/>
      <c r="BR156" s="7"/>
      <c r="BS156" s="7"/>
      <c r="BT156" s="7"/>
      <c r="BU156" s="7"/>
      <c r="BV156" s="7"/>
      <c r="BW156" s="7"/>
      <c r="BX156" s="7"/>
      <c r="BY156" s="7"/>
      <c r="BZ156" s="7"/>
      <c r="CA156" s="7"/>
      <c r="CB156" s="7"/>
      <c r="CC156" s="7"/>
      <c r="CD156" s="7"/>
      <c r="CE156" s="7"/>
      <c r="CF156" s="7"/>
      <c r="CG156" s="7"/>
      <c r="CH156" s="7"/>
      <c r="CI156" s="7"/>
      <c r="CJ156" s="7"/>
      <c r="CK156" s="7"/>
      <c r="CL156" s="7"/>
      <c r="CM156" s="7"/>
      <c r="CN156" s="7"/>
      <c r="CO156" s="7"/>
      <c r="CP156" s="7"/>
      <c r="CQ156" s="7"/>
      <c r="CR156" s="7"/>
      <c r="CS156" s="7"/>
      <c r="CT156" s="7"/>
      <c r="CU156" s="7"/>
      <c r="CV156" s="7"/>
      <c r="CW156" s="7"/>
      <c r="CX156" s="7"/>
      <c r="CY156" s="7"/>
      <c r="CZ156" s="7"/>
      <c r="DA156" s="7"/>
      <c r="DB156" s="7"/>
      <c r="DC156" s="7"/>
      <c r="DD156" s="7"/>
      <c r="DE156" s="7"/>
      <c r="DF156" s="7"/>
      <c r="DG156" s="7"/>
      <c r="DH156" s="7"/>
      <c r="DI156" s="7"/>
      <c r="DJ156" s="7"/>
      <c r="DK156" s="7"/>
      <c r="DL156" s="7"/>
      <c r="DM156" s="7"/>
      <c r="DN156" s="7"/>
      <c r="DO156" s="7"/>
      <c r="DP156" s="7"/>
      <c r="DQ156" s="7"/>
      <c r="DR156" s="7"/>
      <c r="DS156" s="7"/>
      <c r="DT156" s="7"/>
      <c r="DU156" s="7"/>
      <c r="DV156" s="7"/>
      <c r="DW156" s="7"/>
      <c r="DX156" s="7"/>
      <c r="DY156" s="7"/>
      <c r="DZ156" s="7"/>
      <c r="EA156" s="7"/>
      <c r="EB156" s="7"/>
      <c r="EC156" s="7"/>
      <c r="ED156" s="7"/>
      <c r="EE156" s="7"/>
      <c r="EF156" s="7"/>
      <c r="EG156" s="7"/>
      <c r="EH156" s="7"/>
      <c r="EI156" s="7"/>
      <c r="EJ156" s="7"/>
      <c r="EK156" s="7"/>
      <c r="EL156" s="7"/>
      <c r="EM156" s="7"/>
      <c r="EN156" s="7"/>
      <c r="EO156" s="7"/>
      <c r="EP156" s="7"/>
      <c r="EQ156" s="7"/>
      <c r="ER156" s="7"/>
      <c r="ES156" s="7"/>
      <c r="ET156" s="7"/>
      <c r="EU156" s="7"/>
      <c r="EV156" s="7"/>
      <c r="EW156" s="7"/>
      <c r="EX156" s="7"/>
      <c r="EY156" s="7"/>
      <c r="EZ156" s="7"/>
      <c r="FA156" s="7"/>
      <c r="FB156" s="7"/>
      <c r="FC156" s="7"/>
      <c r="FD156" s="7"/>
      <c r="FE156" s="7"/>
      <c r="FF156" s="7"/>
      <c r="FG156" s="7"/>
      <c r="FH156" s="7"/>
      <c r="FI156" s="7"/>
      <c r="FJ156" s="7"/>
      <c r="FK156" s="7"/>
      <c r="FL156" s="7"/>
      <c r="FM156" s="7"/>
      <c r="FN156" s="7"/>
      <c r="FO156" s="7"/>
      <c r="FP156" s="7"/>
      <c r="FQ156" s="7"/>
      <c r="FR156" s="7"/>
      <c r="FS156" s="7"/>
      <c r="FT156" s="7"/>
      <c r="FU156" s="7"/>
      <c r="FV156" s="7"/>
      <c r="FW156" s="7"/>
      <c r="FX156" s="7"/>
      <c r="FY156" s="7"/>
      <c r="FZ156" s="7"/>
      <c r="GA156" s="7"/>
      <c r="GB156" s="7"/>
      <c r="GC156" s="7"/>
      <c r="GD156" s="7"/>
      <c r="GE156" s="7"/>
      <c r="GF156" s="7"/>
      <c r="GG156" s="7"/>
      <c r="GH156" s="7"/>
      <c r="GI156" s="7"/>
      <c r="GJ156" s="7"/>
      <c r="GK156" s="7"/>
      <c r="GL156" s="7"/>
      <c r="GM156" s="7"/>
      <c r="GN156" s="7"/>
      <c r="GO156" s="7"/>
      <c r="GP156" s="7"/>
      <c r="GQ156" s="7"/>
      <c r="GR156" s="7"/>
      <c r="GS156" s="7"/>
      <c r="GT156" s="7"/>
      <c r="GU156" s="7"/>
      <c r="GV156" s="7"/>
      <c r="GW156" s="7"/>
      <c r="GX156" s="7"/>
      <c r="GY156" s="7"/>
      <c r="GZ156" s="7"/>
      <c r="HA156" s="7"/>
      <c r="HB156" s="7"/>
      <c r="HC156" s="7"/>
      <c r="HD156" s="7"/>
      <c r="HE156" s="7"/>
      <c r="HF156" s="7"/>
      <c r="HG156" s="7"/>
      <c r="HH156" s="7"/>
      <c r="HI156" s="7"/>
      <c r="HJ156" s="7"/>
      <c r="HK156" s="7"/>
      <c r="HL156" s="7"/>
      <c r="HM156" s="7"/>
      <c r="HN156" s="7"/>
      <c r="HO156" s="7"/>
      <c r="HP156" s="7"/>
      <c r="HQ156" s="7"/>
      <c r="HR156" s="7"/>
      <c r="HS156" s="7"/>
      <c r="HT156" s="7"/>
      <c r="HU156" s="7"/>
      <c r="HV156" s="7"/>
      <c r="HW156" s="7"/>
      <c r="HX156" s="7"/>
      <c r="HY156" s="7"/>
      <c r="HZ156" s="7"/>
      <c r="IA156" s="7"/>
      <c r="IB156" s="7"/>
      <c r="IC156" s="7"/>
      <c r="ID156" s="7"/>
      <c r="IE156" s="7"/>
      <c r="IF156" s="7"/>
      <c r="IG156" s="7"/>
    </row>
    <row r="157" spans="1:241" s="358" customFormat="1" ht="201" customHeight="1" x14ac:dyDescent="0.35">
      <c r="A157" s="468"/>
      <c r="B157" s="403"/>
      <c r="C157" s="427"/>
      <c r="D157" s="403"/>
      <c r="E157" s="403"/>
      <c r="F157" s="470"/>
      <c r="G157" s="166" t="s">
        <v>714</v>
      </c>
      <c r="H157" s="178">
        <v>45226</v>
      </c>
      <c r="I157" s="386">
        <f t="shared" si="7"/>
        <v>5948938792</v>
      </c>
      <c r="J157" s="360"/>
      <c r="K157" s="360"/>
      <c r="L157" s="360"/>
      <c r="M157" s="360">
        <v>4856601946.1999998</v>
      </c>
      <c r="N157" s="360"/>
      <c r="O157" s="360"/>
      <c r="P157" s="366"/>
      <c r="Q157" s="366"/>
      <c r="R157" s="386">
        <v>1092336845.8</v>
      </c>
      <c r="S157" s="359"/>
      <c r="T157" s="359"/>
      <c r="U157" s="367"/>
      <c r="V157" s="368"/>
      <c r="W157" s="360"/>
      <c r="X157" s="355"/>
      <c r="Y157" s="355"/>
      <c r="Z157" s="355"/>
      <c r="AA157" s="3"/>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7"/>
      <c r="BI157" s="7"/>
      <c r="BJ157" s="7"/>
      <c r="BK157" s="7"/>
      <c r="BL157" s="7"/>
      <c r="BM157" s="7"/>
      <c r="BN157" s="7"/>
      <c r="BO157" s="7"/>
      <c r="BP157" s="7"/>
      <c r="BQ157" s="7"/>
      <c r="BR157" s="7"/>
      <c r="BS157" s="7"/>
      <c r="BT157" s="7"/>
      <c r="BU157" s="7"/>
      <c r="BV157" s="7"/>
      <c r="BW157" s="7"/>
      <c r="BX157" s="7"/>
      <c r="BY157" s="7"/>
      <c r="BZ157" s="7"/>
      <c r="CA157" s="7"/>
      <c r="CB157" s="7"/>
      <c r="CC157" s="7"/>
      <c r="CD157" s="7"/>
      <c r="CE157" s="7"/>
      <c r="CF157" s="7"/>
      <c r="CG157" s="7"/>
      <c r="CH157" s="7"/>
      <c r="CI157" s="7"/>
      <c r="CJ157" s="7"/>
      <c r="CK157" s="7"/>
      <c r="CL157" s="7"/>
      <c r="CM157" s="7"/>
      <c r="CN157" s="7"/>
      <c r="CO157" s="7"/>
      <c r="CP157" s="7"/>
      <c r="CQ157" s="7"/>
      <c r="CR157" s="7"/>
      <c r="CS157" s="7"/>
      <c r="CT157" s="7"/>
      <c r="CU157" s="7"/>
      <c r="CV157" s="7"/>
      <c r="CW157" s="7"/>
      <c r="CX157" s="7"/>
      <c r="CY157" s="7"/>
      <c r="CZ157" s="7"/>
      <c r="DA157" s="7"/>
      <c r="DB157" s="7"/>
      <c r="DC157" s="7"/>
      <c r="DD157" s="7"/>
      <c r="DE157" s="7"/>
      <c r="DF157" s="7"/>
      <c r="DG157" s="7"/>
      <c r="DH157" s="7"/>
      <c r="DI157" s="7"/>
      <c r="DJ157" s="7"/>
      <c r="DK157" s="7"/>
      <c r="DL157" s="7"/>
      <c r="DM157" s="7"/>
      <c r="DN157" s="7"/>
      <c r="DO157" s="7"/>
      <c r="DP157" s="7"/>
      <c r="DQ157" s="7"/>
      <c r="DR157" s="7"/>
      <c r="DS157" s="7"/>
      <c r="DT157" s="7"/>
      <c r="DU157" s="7"/>
      <c r="DV157" s="7"/>
      <c r="DW157" s="7"/>
      <c r="DX157" s="7"/>
      <c r="DY157" s="7"/>
      <c r="DZ157" s="7"/>
      <c r="EA157" s="7"/>
      <c r="EB157" s="7"/>
      <c r="EC157" s="7"/>
      <c r="ED157" s="7"/>
      <c r="EE157" s="7"/>
      <c r="EF157" s="7"/>
      <c r="EG157" s="7"/>
      <c r="EH157" s="7"/>
      <c r="EI157" s="7"/>
      <c r="EJ157" s="7"/>
      <c r="EK157" s="7"/>
      <c r="EL157" s="7"/>
      <c r="EM157" s="7"/>
      <c r="EN157" s="7"/>
      <c r="EO157" s="7"/>
      <c r="EP157" s="7"/>
      <c r="EQ157" s="7"/>
      <c r="ER157" s="7"/>
      <c r="ES157" s="7"/>
      <c r="ET157" s="7"/>
      <c r="EU157" s="7"/>
      <c r="EV157" s="7"/>
      <c r="EW157" s="7"/>
      <c r="EX157" s="7"/>
      <c r="EY157" s="7"/>
      <c r="EZ157" s="7"/>
      <c r="FA157" s="7"/>
      <c r="FB157" s="7"/>
      <c r="FC157" s="7"/>
      <c r="FD157" s="7"/>
      <c r="FE157" s="7"/>
      <c r="FF157" s="7"/>
      <c r="FG157" s="7"/>
      <c r="FH157" s="7"/>
      <c r="FI157" s="7"/>
      <c r="FJ157" s="7"/>
      <c r="FK157" s="7"/>
      <c r="FL157" s="7"/>
      <c r="FM157" s="7"/>
      <c r="FN157" s="7"/>
      <c r="FO157" s="7"/>
      <c r="FP157" s="7"/>
      <c r="FQ157" s="7"/>
      <c r="FR157" s="7"/>
      <c r="FS157" s="7"/>
      <c r="FT157" s="7"/>
      <c r="FU157" s="7"/>
      <c r="FV157" s="7"/>
      <c r="FW157" s="7"/>
      <c r="FX157" s="7"/>
      <c r="FY157" s="7"/>
      <c r="FZ157" s="7"/>
      <c r="GA157" s="7"/>
      <c r="GB157" s="7"/>
      <c r="GC157" s="7"/>
      <c r="GD157" s="7"/>
      <c r="GE157" s="7"/>
      <c r="GF157" s="7"/>
      <c r="GG157" s="7"/>
      <c r="GH157" s="7"/>
      <c r="GI157" s="7"/>
      <c r="GJ157" s="7"/>
      <c r="GK157" s="7"/>
      <c r="GL157" s="7"/>
      <c r="GM157" s="7"/>
      <c r="GN157" s="7"/>
      <c r="GO157" s="7"/>
      <c r="GP157" s="7"/>
      <c r="GQ157" s="7"/>
      <c r="GR157" s="7"/>
      <c r="GS157" s="7"/>
      <c r="GT157" s="7"/>
      <c r="GU157" s="7"/>
      <c r="GV157" s="7"/>
      <c r="GW157" s="7"/>
      <c r="GX157" s="7"/>
      <c r="GY157" s="7"/>
      <c r="GZ157" s="7"/>
      <c r="HA157" s="7"/>
      <c r="HB157" s="7"/>
      <c r="HC157" s="7"/>
      <c r="HD157" s="7"/>
      <c r="HE157" s="7"/>
      <c r="HF157" s="7"/>
      <c r="HG157" s="7"/>
      <c r="HH157" s="7"/>
      <c r="HI157" s="7"/>
      <c r="HJ157" s="7"/>
      <c r="HK157" s="7"/>
      <c r="HL157" s="7"/>
      <c r="HM157" s="7"/>
      <c r="HN157" s="7"/>
      <c r="HO157" s="7"/>
      <c r="HP157" s="7"/>
      <c r="HQ157" s="7"/>
      <c r="HR157" s="7"/>
      <c r="HS157" s="7"/>
      <c r="HT157" s="7"/>
      <c r="HU157" s="7"/>
      <c r="HV157" s="7"/>
      <c r="HW157" s="7"/>
      <c r="HX157" s="7"/>
      <c r="HY157" s="7"/>
      <c r="HZ157" s="7"/>
      <c r="IA157" s="7"/>
      <c r="IB157" s="7"/>
      <c r="IC157" s="7"/>
      <c r="ID157" s="7"/>
      <c r="IE157" s="7"/>
      <c r="IF157" s="7"/>
      <c r="IG157" s="7"/>
    </row>
    <row r="158" spans="1:241" ht="152.25" customHeight="1" x14ac:dyDescent="0.35">
      <c r="A158" s="467" t="s">
        <v>506</v>
      </c>
      <c r="B158" s="402" t="s">
        <v>496</v>
      </c>
      <c r="C158" s="425" t="s">
        <v>508</v>
      </c>
      <c r="D158" s="402" t="s">
        <v>117</v>
      </c>
      <c r="E158" s="402" t="s">
        <v>28</v>
      </c>
      <c r="F158" s="469">
        <v>2022003630001</v>
      </c>
      <c r="G158" s="166" t="s">
        <v>587</v>
      </c>
      <c r="H158" s="178">
        <v>44994</v>
      </c>
      <c r="I158" s="473">
        <f>SUM(J158:R159)</f>
        <v>33840390140</v>
      </c>
      <c r="J158" s="473"/>
      <c r="K158" s="473"/>
      <c r="L158" s="473"/>
      <c r="M158" s="473">
        <v>16185390140</v>
      </c>
      <c r="N158" s="323"/>
      <c r="O158" s="473"/>
      <c r="P158" s="576"/>
      <c r="Q158" s="576"/>
      <c r="R158" s="473">
        <v>17655000000</v>
      </c>
      <c r="S158" s="471" t="s">
        <v>418</v>
      </c>
      <c r="T158" s="471" t="s">
        <v>458</v>
      </c>
      <c r="U158" s="578">
        <v>45007</v>
      </c>
      <c r="V158" s="580" t="s">
        <v>686</v>
      </c>
      <c r="W158" s="473">
        <v>16185390140</v>
      </c>
      <c r="X158" s="402" t="s">
        <v>614</v>
      </c>
      <c r="Y158" s="252"/>
      <c r="Z158" s="402" t="s">
        <v>687</v>
      </c>
      <c r="AA158" s="3" t="s">
        <v>704</v>
      </c>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c r="BX158" s="7"/>
      <c r="BY158" s="7"/>
      <c r="BZ158" s="7"/>
      <c r="CA158" s="7"/>
      <c r="CB158" s="7"/>
      <c r="CC158" s="7"/>
      <c r="CD158" s="7"/>
      <c r="CE158" s="7"/>
      <c r="CF158" s="7"/>
      <c r="CG158" s="7"/>
      <c r="CH158" s="7"/>
      <c r="CI158" s="7"/>
      <c r="CJ158" s="7"/>
      <c r="CK158" s="7"/>
      <c r="CL158" s="7"/>
      <c r="CM158" s="7"/>
      <c r="CN158" s="7"/>
      <c r="CO158" s="7"/>
      <c r="CP158" s="7"/>
      <c r="CQ158" s="7"/>
      <c r="CR158" s="7"/>
      <c r="CS158" s="7"/>
      <c r="CT158" s="7"/>
      <c r="CU158" s="7"/>
      <c r="CV158" s="7"/>
      <c r="CW158" s="7"/>
      <c r="CX158" s="7"/>
      <c r="CY158" s="7"/>
      <c r="CZ158" s="7"/>
      <c r="DA158" s="7"/>
      <c r="DB158" s="7"/>
      <c r="DC158" s="7"/>
      <c r="DD158" s="7"/>
      <c r="DE158" s="7"/>
      <c r="DF158" s="7"/>
      <c r="DG158" s="7"/>
      <c r="DH158" s="7"/>
      <c r="DI158" s="7"/>
      <c r="DJ158" s="7"/>
      <c r="DK158" s="7"/>
      <c r="DL158" s="7"/>
      <c r="DM158" s="7"/>
      <c r="DN158" s="7"/>
      <c r="DO158" s="7"/>
      <c r="DP158" s="7"/>
      <c r="DQ158" s="7"/>
      <c r="DR158" s="7"/>
      <c r="DS158" s="7"/>
      <c r="DT158" s="7"/>
      <c r="DU158" s="7"/>
      <c r="DV158" s="7"/>
      <c r="DW158" s="7"/>
      <c r="DX158" s="7"/>
      <c r="DY158" s="7"/>
      <c r="DZ158" s="7"/>
      <c r="EA158" s="7"/>
      <c r="EB158" s="7"/>
      <c r="EC158" s="7"/>
      <c r="ED158" s="7"/>
      <c r="EE158" s="7"/>
      <c r="EF158" s="7"/>
      <c r="EG158" s="7"/>
      <c r="EH158" s="7"/>
      <c r="EI158" s="7"/>
      <c r="EJ158" s="7"/>
      <c r="EK158" s="7"/>
      <c r="EL158" s="7"/>
      <c r="EM158" s="7"/>
      <c r="EN158" s="7"/>
      <c r="EO158" s="7"/>
      <c r="EP158" s="7"/>
      <c r="EQ158" s="7"/>
      <c r="ER158" s="7"/>
      <c r="ES158" s="7"/>
      <c r="ET158" s="7"/>
      <c r="EU158" s="7"/>
      <c r="EV158" s="7"/>
      <c r="EW158" s="7"/>
      <c r="EX158" s="7"/>
      <c r="EY158" s="7"/>
      <c r="EZ158" s="7"/>
      <c r="FA158" s="7"/>
      <c r="FB158" s="7"/>
      <c r="FC158" s="7"/>
      <c r="FD158" s="7"/>
      <c r="FE158" s="7"/>
      <c r="FF158" s="7"/>
      <c r="FG158" s="7"/>
      <c r="FH158" s="7"/>
      <c r="FI158" s="7"/>
      <c r="FJ158" s="7"/>
      <c r="FK158" s="7"/>
      <c r="FL158" s="7"/>
      <c r="FM158" s="7"/>
      <c r="FN158" s="7"/>
      <c r="FO158" s="7"/>
      <c r="FP158" s="7"/>
      <c r="FQ158" s="7"/>
      <c r="FR158" s="7"/>
      <c r="FS158" s="7"/>
      <c r="FT158" s="7"/>
      <c r="FU158" s="7"/>
      <c r="FV158" s="7"/>
      <c r="FW158" s="7"/>
      <c r="FX158" s="7"/>
      <c r="FY158" s="7"/>
      <c r="FZ158" s="7"/>
      <c r="GA158" s="7"/>
      <c r="GB158" s="7"/>
      <c r="GC158" s="7"/>
      <c r="GD158" s="7"/>
      <c r="GE158" s="7"/>
      <c r="GF158" s="7"/>
      <c r="GG158" s="7"/>
      <c r="GH158" s="7"/>
      <c r="GI158" s="7"/>
      <c r="GJ158" s="7"/>
      <c r="GK158" s="7"/>
      <c r="GL158" s="7"/>
      <c r="GM158" s="7"/>
      <c r="GN158" s="7"/>
      <c r="GO158" s="7"/>
      <c r="GP158" s="7"/>
      <c r="GQ158" s="7"/>
      <c r="GR158" s="7"/>
      <c r="GS158" s="7"/>
      <c r="GT158" s="7"/>
      <c r="GU158" s="7"/>
      <c r="GV158" s="7"/>
      <c r="GW158" s="7"/>
      <c r="GX158" s="7"/>
      <c r="GY158" s="7"/>
      <c r="GZ158" s="7"/>
      <c r="HA158" s="7"/>
      <c r="HB158" s="7"/>
      <c r="HC158" s="7"/>
      <c r="HD158" s="7"/>
      <c r="HE158" s="7"/>
      <c r="HF158" s="7"/>
      <c r="HG158" s="7"/>
      <c r="HH158" s="7"/>
      <c r="HI158" s="7"/>
      <c r="HJ158" s="7"/>
      <c r="HK158" s="7"/>
      <c r="HL158" s="7"/>
      <c r="HM158" s="7"/>
      <c r="HN158" s="7"/>
      <c r="HO158" s="7"/>
      <c r="HP158" s="7"/>
      <c r="HQ158" s="7"/>
      <c r="HR158" s="7"/>
      <c r="HS158" s="7"/>
      <c r="HT158" s="7"/>
      <c r="HU158" s="7"/>
      <c r="HV158" s="7"/>
      <c r="HW158" s="7"/>
      <c r="HX158" s="7"/>
      <c r="HY158" s="7"/>
      <c r="HZ158" s="7"/>
      <c r="IA158" s="7"/>
      <c r="IB158" s="7"/>
      <c r="IC158" s="7"/>
      <c r="ID158" s="7"/>
      <c r="IE158" s="7"/>
      <c r="IF158" s="7"/>
      <c r="IG158" s="7"/>
    </row>
    <row r="159" spans="1:241" ht="168.75" customHeight="1" x14ac:dyDescent="0.35">
      <c r="A159" s="468"/>
      <c r="B159" s="403"/>
      <c r="C159" s="427"/>
      <c r="D159" s="403"/>
      <c r="E159" s="403"/>
      <c r="F159" s="470"/>
      <c r="G159" s="166" t="s">
        <v>588</v>
      </c>
      <c r="H159" s="178">
        <v>45000</v>
      </c>
      <c r="I159" s="474"/>
      <c r="J159" s="474"/>
      <c r="K159" s="474"/>
      <c r="L159" s="474"/>
      <c r="M159" s="474"/>
      <c r="N159" s="324"/>
      <c r="O159" s="474"/>
      <c r="P159" s="577"/>
      <c r="Q159" s="577"/>
      <c r="R159" s="474"/>
      <c r="S159" s="472"/>
      <c r="T159" s="472"/>
      <c r="U159" s="579"/>
      <c r="V159" s="581"/>
      <c r="W159" s="474"/>
      <c r="X159" s="403"/>
      <c r="Y159" s="253"/>
      <c r="Z159" s="403"/>
      <c r="AA159" s="3" t="s">
        <v>704</v>
      </c>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7"/>
      <c r="BY159" s="7"/>
      <c r="BZ159" s="7"/>
      <c r="CA159" s="7"/>
      <c r="CB159" s="7"/>
      <c r="CC159" s="7"/>
      <c r="CD159" s="7"/>
      <c r="CE159" s="7"/>
      <c r="CF159" s="7"/>
      <c r="CG159" s="7"/>
      <c r="CH159" s="7"/>
      <c r="CI159" s="7"/>
      <c r="CJ159" s="7"/>
      <c r="CK159" s="7"/>
      <c r="CL159" s="7"/>
      <c r="CM159" s="7"/>
      <c r="CN159" s="7"/>
      <c r="CO159" s="7"/>
      <c r="CP159" s="7"/>
      <c r="CQ159" s="7"/>
      <c r="CR159" s="7"/>
      <c r="CS159" s="7"/>
      <c r="CT159" s="7"/>
      <c r="CU159" s="7"/>
      <c r="CV159" s="7"/>
      <c r="CW159" s="7"/>
      <c r="CX159" s="7"/>
      <c r="CY159" s="7"/>
      <c r="CZ159" s="7"/>
      <c r="DA159" s="7"/>
      <c r="DB159" s="7"/>
      <c r="DC159" s="7"/>
      <c r="DD159" s="7"/>
      <c r="DE159" s="7"/>
      <c r="DF159" s="7"/>
      <c r="DG159" s="7"/>
      <c r="DH159" s="7"/>
      <c r="DI159" s="7"/>
      <c r="DJ159" s="7"/>
      <c r="DK159" s="7"/>
      <c r="DL159" s="7"/>
      <c r="DM159" s="7"/>
      <c r="DN159" s="7"/>
      <c r="DO159" s="7"/>
      <c r="DP159" s="7"/>
      <c r="DQ159" s="7"/>
      <c r="DR159" s="7"/>
      <c r="DS159" s="7"/>
      <c r="DT159" s="7"/>
      <c r="DU159" s="7"/>
      <c r="DV159" s="7"/>
      <c r="DW159" s="7"/>
      <c r="DX159" s="7"/>
      <c r="DY159" s="7"/>
      <c r="DZ159" s="7"/>
      <c r="EA159" s="7"/>
      <c r="EB159" s="7"/>
      <c r="EC159" s="7"/>
      <c r="ED159" s="7"/>
      <c r="EE159" s="7"/>
      <c r="EF159" s="7"/>
      <c r="EG159" s="7"/>
      <c r="EH159" s="7"/>
      <c r="EI159" s="7"/>
      <c r="EJ159" s="7"/>
      <c r="EK159" s="7"/>
      <c r="EL159" s="7"/>
      <c r="EM159" s="7"/>
      <c r="EN159" s="7"/>
      <c r="EO159" s="7"/>
      <c r="EP159" s="7"/>
      <c r="EQ159" s="7"/>
      <c r="ER159" s="7"/>
      <c r="ES159" s="7"/>
      <c r="ET159" s="7"/>
      <c r="EU159" s="7"/>
      <c r="EV159" s="7"/>
      <c r="EW159" s="7"/>
      <c r="EX159" s="7"/>
      <c r="EY159" s="7"/>
      <c r="EZ159" s="7"/>
      <c r="FA159" s="7"/>
      <c r="FB159" s="7"/>
      <c r="FC159" s="7"/>
      <c r="FD159" s="7"/>
      <c r="FE159" s="7"/>
      <c r="FF159" s="7"/>
      <c r="FG159" s="7"/>
      <c r="FH159" s="7"/>
      <c r="FI159" s="7"/>
      <c r="FJ159" s="7"/>
      <c r="FK159" s="7"/>
      <c r="FL159" s="7"/>
      <c r="FM159" s="7"/>
      <c r="FN159" s="7"/>
      <c r="FO159" s="7"/>
      <c r="FP159" s="7"/>
      <c r="FQ159" s="7"/>
      <c r="FR159" s="7"/>
      <c r="FS159" s="7"/>
      <c r="FT159" s="7"/>
      <c r="FU159" s="7"/>
      <c r="FV159" s="7"/>
      <c r="FW159" s="7"/>
      <c r="FX159" s="7"/>
      <c r="FY159" s="7"/>
      <c r="FZ159" s="7"/>
      <c r="GA159" s="7"/>
      <c r="GB159" s="7"/>
      <c r="GC159" s="7"/>
      <c r="GD159" s="7"/>
      <c r="GE159" s="7"/>
      <c r="GF159" s="7"/>
      <c r="GG159" s="7"/>
      <c r="GH159" s="7"/>
      <c r="GI159" s="7"/>
      <c r="GJ159" s="7"/>
      <c r="GK159" s="7"/>
      <c r="GL159" s="7"/>
      <c r="GM159" s="7"/>
      <c r="GN159" s="7"/>
      <c r="GO159" s="7"/>
      <c r="GP159" s="7"/>
      <c r="GQ159" s="7"/>
      <c r="GR159" s="7"/>
      <c r="GS159" s="7"/>
      <c r="GT159" s="7"/>
      <c r="GU159" s="7"/>
      <c r="GV159" s="7"/>
      <c r="GW159" s="7"/>
      <c r="GX159" s="7"/>
      <c r="GY159" s="7"/>
      <c r="GZ159" s="7"/>
      <c r="HA159" s="7"/>
      <c r="HB159" s="7"/>
      <c r="HC159" s="7"/>
      <c r="HD159" s="7"/>
      <c r="HE159" s="7"/>
      <c r="HF159" s="7"/>
      <c r="HG159" s="7"/>
      <c r="HH159" s="7"/>
      <c r="HI159" s="7"/>
      <c r="HJ159" s="7"/>
      <c r="HK159" s="7"/>
      <c r="HL159" s="7"/>
      <c r="HM159" s="7"/>
      <c r="HN159" s="7"/>
      <c r="HO159" s="7"/>
      <c r="HP159" s="7"/>
      <c r="HQ159" s="7"/>
      <c r="HR159" s="7"/>
      <c r="HS159" s="7"/>
      <c r="HT159" s="7"/>
      <c r="HU159" s="7"/>
      <c r="HV159" s="7"/>
      <c r="HW159" s="7"/>
      <c r="HX159" s="7"/>
      <c r="HY159" s="7"/>
      <c r="HZ159" s="7"/>
      <c r="IA159" s="7"/>
      <c r="IB159" s="7"/>
      <c r="IC159" s="7"/>
      <c r="ID159" s="7"/>
      <c r="IE159" s="7"/>
      <c r="IF159" s="7"/>
      <c r="IG159" s="7"/>
    </row>
    <row r="160" spans="1:241" ht="174.75" customHeight="1" x14ac:dyDescent="0.35">
      <c r="A160" s="223" t="s">
        <v>615</v>
      </c>
      <c r="B160" s="213" t="s">
        <v>616</v>
      </c>
      <c r="C160" s="224" t="s">
        <v>617</v>
      </c>
      <c r="D160" s="213" t="s">
        <v>313</v>
      </c>
      <c r="E160" s="213" t="s">
        <v>28</v>
      </c>
      <c r="F160" s="349">
        <v>2022003630015</v>
      </c>
      <c r="G160" s="166" t="s">
        <v>619</v>
      </c>
      <c r="H160" s="178">
        <v>45026</v>
      </c>
      <c r="I160" s="387">
        <f t="shared" ref="I160:I163" si="8">SUM(J160:R160)</f>
        <v>9199864032</v>
      </c>
      <c r="J160" s="211"/>
      <c r="K160" s="280"/>
      <c r="L160" s="280"/>
      <c r="M160" s="324">
        <v>9199864032</v>
      </c>
      <c r="N160" s="324"/>
      <c r="O160" s="280"/>
      <c r="P160" s="300"/>
      <c r="Q160" s="300"/>
      <c r="R160" s="280"/>
      <c r="S160" s="214" t="s">
        <v>618</v>
      </c>
      <c r="T160" s="214" t="s">
        <v>433</v>
      </c>
      <c r="U160" s="216">
        <v>45035</v>
      </c>
      <c r="V160" s="218" t="s">
        <v>690</v>
      </c>
      <c r="W160" s="211">
        <v>9199864032</v>
      </c>
      <c r="X160" s="174" t="s">
        <v>131</v>
      </c>
      <c r="Y160" s="253"/>
      <c r="Z160" s="307"/>
      <c r="AA160" s="3" t="s">
        <v>704</v>
      </c>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c r="BM160" s="7"/>
      <c r="BN160" s="7"/>
      <c r="BO160" s="7"/>
      <c r="BP160" s="7"/>
      <c r="BQ160" s="7"/>
      <c r="BR160" s="7"/>
      <c r="BS160" s="7"/>
      <c r="BT160" s="7"/>
      <c r="BU160" s="7"/>
      <c r="BV160" s="7"/>
      <c r="BW160" s="7"/>
      <c r="BX160" s="7"/>
      <c r="BY160" s="7"/>
      <c r="BZ160" s="7"/>
      <c r="CA160" s="7"/>
      <c r="CB160" s="7"/>
      <c r="CC160" s="7"/>
      <c r="CD160" s="7"/>
      <c r="CE160" s="7"/>
      <c r="CF160" s="7"/>
      <c r="CG160" s="7"/>
      <c r="CH160" s="7"/>
      <c r="CI160" s="7"/>
      <c r="CJ160" s="7"/>
      <c r="CK160" s="7"/>
      <c r="CL160" s="7"/>
      <c r="CM160" s="7"/>
      <c r="CN160" s="7"/>
      <c r="CO160" s="7"/>
      <c r="CP160" s="7"/>
      <c r="CQ160" s="7"/>
      <c r="CR160" s="7"/>
      <c r="CS160" s="7"/>
      <c r="CT160" s="7"/>
      <c r="CU160" s="7"/>
      <c r="CV160" s="7"/>
      <c r="CW160" s="7"/>
      <c r="CX160" s="7"/>
      <c r="CY160" s="7"/>
      <c r="CZ160" s="7"/>
      <c r="DA160" s="7"/>
      <c r="DB160" s="7"/>
      <c r="DC160" s="7"/>
      <c r="DD160" s="7"/>
      <c r="DE160" s="7"/>
      <c r="DF160" s="7"/>
      <c r="DG160" s="7"/>
      <c r="DH160" s="7"/>
      <c r="DI160" s="7"/>
      <c r="DJ160" s="7"/>
      <c r="DK160" s="7"/>
      <c r="DL160" s="7"/>
      <c r="DM160" s="7"/>
      <c r="DN160" s="7"/>
      <c r="DO160" s="7"/>
      <c r="DP160" s="7"/>
      <c r="DQ160" s="7"/>
      <c r="DR160" s="7"/>
      <c r="DS160" s="7"/>
      <c r="DT160" s="7"/>
      <c r="DU160" s="7"/>
      <c r="DV160" s="7"/>
      <c r="DW160" s="7"/>
      <c r="DX160" s="7"/>
      <c r="DY160" s="7"/>
      <c r="DZ160" s="7"/>
      <c r="EA160" s="7"/>
      <c r="EB160" s="7"/>
      <c r="EC160" s="7"/>
      <c r="ED160" s="7"/>
      <c r="EE160" s="7"/>
      <c r="EF160" s="7"/>
      <c r="EG160" s="7"/>
      <c r="EH160" s="7"/>
      <c r="EI160" s="7"/>
      <c r="EJ160" s="7"/>
      <c r="EK160" s="7"/>
      <c r="EL160" s="7"/>
      <c r="EM160" s="7"/>
      <c r="EN160" s="7"/>
      <c r="EO160" s="7"/>
      <c r="EP160" s="7"/>
      <c r="EQ160" s="7"/>
      <c r="ER160" s="7"/>
      <c r="ES160" s="7"/>
      <c r="ET160" s="7"/>
      <c r="EU160" s="7"/>
      <c r="EV160" s="7"/>
      <c r="EW160" s="7"/>
      <c r="EX160" s="7"/>
      <c r="EY160" s="7"/>
      <c r="EZ160" s="7"/>
      <c r="FA160" s="7"/>
      <c r="FB160" s="7"/>
      <c r="FC160" s="7"/>
      <c r="FD160" s="7"/>
      <c r="FE160" s="7"/>
      <c r="FF160" s="7"/>
      <c r="FG160" s="7"/>
      <c r="FH160" s="7"/>
      <c r="FI160" s="7"/>
      <c r="FJ160" s="7"/>
      <c r="FK160" s="7"/>
      <c r="FL160" s="7"/>
      <c r="FM160" s="7"/>
      <c r="FN160" s="7"/>
      <c r="FO160" s="7"/>
      <c r="FP160" s="7"/>
      <c r="FQ160" s="7"/>
      <c r="FR160" s="7"/>
      <c r="FS160" s="7"/>
      <c r="FT160" s="7"/>
      <c r="FU160" s="7"/>
      <c r="FV160" s="7"/>
      <c r="FW160" s="7"/>
      <c r="FX160" s="7"/>
      <c r="FY160" s="7"/>
      <c r="FZ160" s="7"/>
      <c r="GA160" s="7"/>
      <c r="GB160" s="7"/>
      <c r="GC160" s="7"/>
      <c r="GD160" s="7"/>
      <c r="GE160" s="7"/>
      <c r="GF160" s="7"/>
      <c r="GG160" s="7"/>
      <c r="GH160" s="7"/>
      <c r="GI160" s="7"/>
      <c r="GJ160" s="7"/>
      <c r="GK160" s="7"/>
      <c r="GL160" s="7"/>
      <c r="GM160" s="7"/>
      <c r="GN160" s="7"/>
      <c r="GO160" s="7"/>
      <c r="GP160" s="7"/>
      <c r="GQ160" s="7"/>
      <c r="GR160" s="7"/>
      <c r="GS160" s="7"/>
      <c r="GT160" s="7"/>
      <c r="GU160" s="7"/>
      <c r="GV160" s="7"/>
      <c r="GW160" s="7"/>
      <c r="GX160" s="7"/>
      <c r="GY160" s="7"/>
      <c r="GZ160" s="7"/>
      <c r="HA160" s="7"/>
      <c r="HB160" s="7"/>
      <c r="HC160" s="7"/>
      <c r="HD160" s="7"/>
      <c r="HE160" s="7"/>
      <c r="HF160" s="7"/>
      <c r="HG160" s="7"/>
      <c r="HH160" s="7"/>
      <c r="HI160" s="7"/>
      <c r="HJ160" s="7"/>
      <c r="HK160" s="7"/>
      <c r="HL160" s="7"/>
      <c r="HM160" s="7"/>
      <c r="HN160" s="7"/>
      <c r="HO160" s="7"/>
      <c r="HP160" s="7"/>
      <c r="HQ160" s="7"/>
      <c r="HR160" s="7"/>
      <c r="HS160" s="7"/>
      <c r="HT160" s="7"/>
      <c r="HU160" s="7"/>
      <c r="HV160" s="7"/>
      <c r="HW160" s="7"/>
      <c r="HX160" s="7"/>
      <c r="HY160" s="7"/>
      <c r="HZ160" s="7"/>
      <c r="IA160" s="7"/>
      <c r="IB160" s="7"/>
      <c r="IC160" s="7"/>
      <c r="ID160" s="7"/>
      <c r="IE160" s="7"/>
      <c r="IF160" s="7"/>
      <c r="IG160" s="7"/>
    </row>
    <row r="161" spans="1:241" s="276" customFormat="1" ht="168.75" customHeight="1" x14ac:dyDescent="0.35">
      <c r="A161" s="274" t="s">
        <v>681</v>
      </c>
      <c r="B161" s="271" t="s">
        <v>683</v>
      </c>
      <c r="C161" s="272" t="s">
        <v>508</v>
      </c>
      <c r="D161" s="271" t="s">
        <v>620</v>
      </c>
      <c r="E161" s="271" t="s">
        <v>28</v>
      </c>
      <c r="F161" s="350">
        <v>2023003630002</v>
      </c>
      <c r="G161" s="151" t="s">
        <v>682</v>
      </c>
      <c r="H161" s="159">
        <v>45030</v>
      </c>
      <c r="I161" s="389">
        <f t="shared" si="8"/>
        <v>35849183783</v>
      </c>
      <c r="J161" s="277"/>
      <c r="K161" s="277"/>
      <c r="L161" s="293"/>
      <c r="M161" s="330">
        <f>8136684469.78+6100299313.22</f>
        <v>14236983783</v>
      </c>
      <c r="N161" s="330"/>
      <c r="O161" s="293"/>
      <c r="P161" s="301"/>
      <c r="Q161" s="301"/>
      <c r="R161" s="293">
        <v>21612200000</v>
      </c>
      <c r="S161" s="273" t="s">
        <v>418</v>
      </c>
      <c r="T161" s="273" t="s">
        <v>640</v>
      </c>
      <c r="U161" s="152">
        <v>45048</v>
      </c>
      <c r="V161" s="308" t="s">
        <v>691</v>
      </c>
      <c r="W161" s="309">
        <v>14236983783</v>
      </c>
      <c r="X161" s="303" t="s">
        <v>614</v>
      </c>
      <c r="Y161" s="278"/>
      <c r="Z161" s="278"/>
      <c r="AA161" s="3" t="s">
        <v>704</v>
      </c>
      <c r="AB161" s="275"/>
      <c r="AC161" s="275"/>
      <c r="AD161" s="275"/>
      <c r="AE161" s="275"/>
      <c r="AF161" s="275"/>
      <c r="AG161" s="275"/>
      <c r="AH161" s="275"/>
      <c r="AI161" s="275"/>
      <c r="AJ161" s="275"/>
      <c r="AK161" s="275"/>
      <c r="AL161" s="275"/>
      <c r="AM161" s="275"/>
      <c r="AN161" s="275"/>
      <c r="AO161" s="275"/>
      <c r="AP161" s="275"/>
      <c r="AQ161" s="275"/>
      <c r="AR161" s="275"/>
      <c r="AS161" s="275"/>
      <c r="AT161" s="275"/>
      <c r="AU161" s="275"/>
      <c r="AV161" s="275"/>
      <c r="AW161" s="275"/>
      <c r="AX161" s="275"/>
      <c r="AY161" s="275"/>
      <c r="AZ161" s="275"/>
      <c r="BA161" s="275"/>
      <c r="BB161" s="275"/>
      <c r="BC161" s="275"/>
      <c r="BD161" s="275"/>
      <c r="BE161" s="275"/>
      <c r="BF161" s="275"/>
      <c r="BG161" s="275"/>
      <c r="BH161" s="275"/>
      <c r="BI161" s="275"/>
      <c r="BJ161" s="275"/>
      <c r="BK161" s="275"/>
      <c r="BL161" s="275"/>
      <c r="BM161" s="275"/>
      <c r="BN161" s="275"/>
      <c r="BO161" s="275"/>
      <c r="BP161" s="275"/>
      <c r="BQ161" s="275"/>
      <c r="BR161" s="275"/>
      <c r="BS161" s="275"/>
      <c r="BT161" s="275"/>
      <c r="BU161" s="275"/>
      <c r="BV161" s="275"/>
      <c r="BW161" s="275"/>
      <c r="BX161" s="275"/>
      <c r="BY161" s="275"/>
      <c r="BZ161" s="275"/>
      <c r="CA161" s="275"/>
      <c r="CB161" s="275"/>
      <c r="CC161" s="275"/>
      <c r="CD161" s="275"/>
      <c r="CE161" s="275"/>
      <c r="CF161" s="275"/>
      <c r="CG161" s="275"/>
      <c r="CH161" s="275"/>
      <c r="CI161" s="275"/>
      <c r="CJ161" s="275"/>
      <c r="CK161" s="275"/>
      <c r="CL161" s="275"/>
      <c r="CM161" s="275"/>
      <c r="CN161" s="275"/>
      <c r="CO161" s="275"/>
      <c r="CP161" s="275"/>
      <c r="CQ161" s="275"/>
      <c r="CR161" s="275"/>
      <c r="CS161" s="275"/>
      <c r="CT161" s="275"/>
      <c r="CU161" s="275"/>
      <c r="CV161" s="275"/>
      <c r="CW161" s="275"/>
      <c r="CX161" s="275"/>
      <c r="CY161" s="275"/>
      <c r="CZ161" s="275"/>
      <c r="DA161" s="275"/>
      <c r="DB161" s="275"/>
      <c r="DC161" s="275"/>
      <c r="DD161" s="275"/>
      <c r="DE161" s="275"/>
      <c r="DF161" s="275"/>
      <c r="DG161" s="275"/>
      <c r="DH161" s="275"/>
      <c r="DI161" s="275"/>
      <c r="DJ161" s="275"/>
      <c r="DK161" s="275"/>
      <c r="DL161" s="275"/>
      <c r="DM161" s="275"/>
      <c r="DN161" s="275"/>
      <c r="DO161" s="275"/>
      <c r="DP161" s="275"/>
      <c r="DQ161" s="275"/>
      <c r="DR161" s="275"/>
      <c r="DS161" s="275"/>
      <c r="DT161" s="275"/>
      <c r="DU161" s="275"/>
      <c r="DV161" s="275"/>
      <c r="DW161" s="275"/>
      <c r="DX161" s="275"/>
      <c r="DY161" s="275"/>
      <c r="DZ161" s="275"/>
      <c r="EA161" s="275"/>
      <c r="EB161" s="275"/>
      <c r="EC161" s="275"/>
      <c r="ED161" s="275"/>
      <c r="EE161" s="275"/>
      <c r="EF161" s="275"/>
      <c r="EG161" s="275"/>
      <c r="EH161" s="275"/>
      <c r="EI161" s="275"/>
      <c r="EJ161" s="275"/>
      <c r="EK161" s="275"/>
      <c r="EL161" s="275"/>
      <c r="EM161" s="275"/>
      <c r="EN161" s="275"/>
      <c r="EO161" s="275"/>
      <c r="EP161" s="275"/>
      <c r="EQ161" s="275"/>
      <c r="ER161" s="275"/>
      <c r="ES161" s="275"/>
      <c r="ET161" s="275"/>
      <c r="EU161" s="275"/>
      <c r="EV161" s="275"/>
      <c r="EW161" s="275"/>
      <c r="EX161" s="275"/>
      <c r="EY161" s="275"/>
      <c r="EZ161" s="275"/>
      <c r="FA161" s="275"/>
      <c r="FB161" s="275"/>
      <c r="FC161" s="275"/>
      <c r="FD161" s="275"/>
      <c r="FE161" s="275"/>
      <c r="FF161" s="275"/>
      <c r="FG161" s="275"/>
      <c r="FH161" s="275"/>
      <c r="FI161" s="275"/>
      <c r="FJ161" s="275"/>
      <c r="FK161" s="275"/>
      <c r="FL161" s="275"/>
      <c r="FM161" s="275"/>
      <c r="FN161" s="275"/>
      <c r="FO161" s="275"/>
      <c r="FP161" s="275"/>
      <c r="FQ161" s="275"/>
      <c r="FR161" s="275"/>
      <c r="FS161" s="275"/>
      <c r="FT161" s="275"/>
      <c r="FU161" s="275"/>
      <c r="FV161" s="275"/>
      <c r="FW161" s="275"/>
      <c r="FX161" s="275"/>
      <c r="FY161" s="275"/>
      <c r="FZ161" s="275"/>
      <c r="GA161" s="275"/>
      <c r="GB161" s="275"/>
      <c r="GC161" s="275"/>
      <c r="GD161" s="275"/>
      <c r="GE161" s="275"/>
      <c r="GF161" s="275"/>
      <c r="GG161" s="275"/>
      <c r="GH161" s="275"/>
      <c r="GI161" s="275"/>
      <c r="GJ161" s="275"/>
      <c r="GK161" s="275"/>
      <c r="GL161" s="275"/>
      <c r="GM161" s="275"/>
      <c r="GN161" s="275"/>
      <c r="GO161" s="275"/>
      <c r="GP161" s="275"/>
      <c r="GQ161" s="275"/>
      <c r="GR161" s="275"/>
      <c r="GS161" s="275"/>
      <c r="GT161" s="275"/>
      <c r="GU161" s="275"/>
      <c r="GV161" s="275"/>
      <c r="GW161" s="275"/>
      <c r="GX161" s="275"/>
      <c r="GY161" s="275"/>
      <c r="GZ161" s="275"/>
      <c r="HA161" s="275"/>
      <c r="HB161" s="275"/>
      <c r="HC161" s="275"/>
      <c r="HD161" s="275"/>
      <c r="HE161" s="275"/>
      <c r="HF161" s="275"/>
      <c r="HG161" s="275"/>
      <c r="HH161" s="275"/>
      <c r="HI161" s="275"/>
      <c r="HJ161" s="275"/>
      <c r="HK161" s="275"/>
      <c r="HL161" s="275"/>
      <c r="HM161" s="275"/>
      <c r="HN161" s="275"/>
      <c r="HO161" s="275"/>
      <c r="HP161" s="275"/>
      <c r="HQ161" s="275"/>
      <c r="HR161" s="275"/>
      <c r="HS161" s="275"/>
      <c r="HT161" s="275"/>
      <c r="HU161" s="275"/>
      <c r="HV161" s="275"/>
      <c r="HW161" s="275"/>
      <c r="HX161" s="275"/>
      <c r="HY161" s="275"/>
      <c r="HZ161" s="275"/>
      <c r="IA161" s="275"/>
      <c r="IB161" s="275"/>
      <c r="IC161" s="275"/>
      <c r="ID161" s="275"/>
      <c r="IE161" s="275"/>
      <c r="IF161" s="275"/>
      <c r="IG161" s="275"/>
    </row>
    <row r="162" spans="1:241" s="276" customFormat="1" ht="168.75" customHeight="1" x14ac:dyDescent="0.35">
      <c r="A162" s="316" t="s">
        <v>698</v>
      </c>
      <c r="B162" s="315" t="s">
        <v>700</v>
      </c>
      <c r="C162" s="314">
        <v>5324</v>
      </c>
      <c r="D162" s="315" t="s">
        <v>50</v>
      </c>
      <c r="E162" s="315" t="s">
        <v>28</v>
      </c>
      <c r="F162" s="350">
        <v>2022003630014</v>
      </c>
      <c r="G162" s="151" t="s">
        <v>699</v>
      </c>
      <c r="H162" s="159">
        <v>45132</v>
      </c>
      <c r="I162" s="389">
        <v>1491990499.4000001</v>
      </c>
      <c r="J162" s="317">
        <v>1491990499.4000001</v>
      </c>
      <c r="K162" s="277"/>
      <c r="L162" s="317"/>
      <c r="M162" s="330"/>
      <c r="N162" s="330"/>
      <c r="O162" s="317"/>
      <c r="P162" s="301"/>
      <c r="Q162" s="301"/>
      <c r="R162" s="317"/>
      <c r="S162" s="318" t="s">
        <v>217</v>
      </c>
      <c r="T162" s="318" t="s">
        <v>701</v>
      </c>
      <c r="U162" s="152">
        <v>45197</v>
      </c>
      <c r="V162" s="321" t="s">
        <v>708</v>
      </c>
      <c r="W162" s="317">
        <v>1491990499.4000001</v>
      </c>
      <c r="X162" s="319" t="s">
        <v>614</v>
      </c>
      <c r="Y162" s="278"/>
      <c r="Z162" s="278"/>
      <c r="AA162" s="3" t="s">
        <v>704</v>
      </c>
      <c r="AB162" s="275"/>
      <c r="AC162" s="275"/>
      <c r="AD162" s="275"/>
      <c r="AE162" s="275"/>
      <c r="AF162" s="275"/>
      <c r="AG162" s="275"/>
      <c r="AH162" s="275"/>
      <c r="AI162" s="275"/>
      <c r="AJ162" s="275"/>
      <c r="AK162" s="275"/>
      <c r="AL162" s="275"/>
      <c r="AM162" s="275"/>
      <c r="AN162" s="275"/>
      <c r="AO162" s="275"/>
      <c r="AP162" s="275"/>
      <c r="AQ162" s="275"/>
      <c r="AR162" s="275"/>
      <c r="AS162" s="275"/>
      <c r="AT162" s="275"/>
      <c r="AU162" s="275"/>
      <c r="AV162" s="275"/>
      <c r="AW162" s="275"/>
      <c r="AX162" s="275"/>
      <c r="AY162" s="275"/>
      <c r="AZ162" s="275"/>
      <c r="BA162" s="275"/>
      <c r="BB162" s="275"/>
      <c r="BC162" s="275"/>
      <c r="BD162" s="275"/>
      <c r="BE162" s="275"/>
      <c r="BF162" s="275"/>
      <c r="BG162" s="275"/>
      <c r="BH162" s="275"/>
      <c r="BI162" s="275"/>
      <c r="BJ162" s="275"/>
      <c r="BK162" s="275"/>
      <c r="BL162" s="275"/>
      <c r="BM162" s="275"/>
      <c r="BN162" s="275"/>
      <c r="BO162" s="275"/>
      <c r="BP162" s="275"/>
      <c r="BQ162" s="275"/>
      <c r="BR162" s="275"/>
      <c r="BS162" s="275"/>
      <c r="BT162" s="275"/>
      <c r="BU162" s="275"/>
      <c r="BV162" s="275"/>
      <c r="BW162" s="275"/>
      <c r="BX162" s="275"/>
      <c r="BY162" s="275"/>
      <c r="BZ162" s="275"/>
      <c r="CA162" s="275"/>
      <c r="CB162" s="275"/>
      <c r="CC162" s="275"/>
      <c r="CD162" s="275"/>
      <c r="CE162" s="275"/>
      <c r="CF162" s="275"/>
      <c r="CG162" s="275"/>
      <c r="CH162" s="275"/>
      <c r="CI162" s="275"/>
      <c r="CJ162" s="275"/>
      <c r="CK162" s="275"/>
      <c r="CL162" s="275"/>
      <c r="CM162" s="275"/>
      <c r="CN162" s="275"/>
      <c r="CO162" s="275"/>
      <c r="CP162" s="275"/>
      <c r="CQ162" s="275"/>
      <c r="CR162" s="275"/>
      <c r="CS162" s="275"/>
      <c r="CT162" s="275"/>
      <c r="CU162" s="275"/>
      <c r="CV162" s="275"/>
      <c r="CW162" s="275"/>
      <c r="CX162" s="275"/>
      <c r="CY162" s="275"/>
      <c r="CZ162" s="275"/>
      <c r="DA162" s="275"/>
      <c r="DB162" s="275"/>
      <c r="DC162" s="275"/>
      <c r="DD162" s="275"/>
      <c r="DE162" s="275"/>
      <c r="DF162" s="275"/>
      <c r="DG162" s="275"/>
      <c r="DH162" s="275"/>
      <c r="DI162" s="275"/>
      <c r="DJ162" s="275"/>
      <c r="DK162" s="275"/>
      <c r="DL162" s="275"/>
      <c r="DM162" s="275"/>
      <c r="DN162" s="275"/>
      <c r="DO162" s="275"/>
      <c r="DP162" s="275"/>
      <c r="DQ162" s="275"/>
      <c r="DR162" s="275"/>
      <c r="DS162" s="275"/>
      <c r="DT162" s="275"/>
      <c r="DU162" s="275"/>
      <c r="DV162" s="275"/>
      <c r="DW162" s="275"/>
      <c r="DX162" s="275"/>
      <c r="DY162" s="275"/>
      <c r="DZ162" s="275"/>
      <c r="EA162" s="275"/>
      <c r="EB162" s="275"/>
      <c r="EC162" s="275"/>
      <c r="ED162" s="275"/>
      <c r="EE162" s="275"/>
      <c r="EF162" s="275"/>
      <c r="EG162" s="275"/>
      <c r="EH162" s="275"/>
      <c r="EI162" s="275"/>
      <c r="EJ162" s="275"/>
      <c r="EK162" s="275"/>
      <c r="EL162" s="275"/>
      <c r="EM162" s="275"/>
      <c r="EN162" s="275"/>
      <c r="EO162" s="275"/>
      <c r="EP162" s="275"/>
      <c r="EQ162" s="275"/>
      <c r="ER162" s="275"/>
      <c r="ES162" s="275"/>
      <c r="ET162" s="275"/>
      <c r="EU162" s="275"/>
      <c r="EV162" s="275"/>
      <c r="EW162" s="275"/>
      <c r="EX162" s="275"/>
      <c r="EY162" s="275"/>
      <c r="EZ162" s="275"/>
      <c r="FA162" s="275"/>
      <c r="FB162" s="275"/>
      <c r="FC162" s="275"/>
      <c r="FD162" s="275"/>
      <c r="FE162" s="275"/>
      <c r="FF162" s="275"/>
      <c r="FG162" s="275"/>
      <c r="FH162" s="275"/>
      <c r="FI162" s="275"/>
      <c r="FJ162" s="275"/>
      <c r="FK162" s="275"/>
      <c r="FL162" s="275"/>
      <c r="FM162" s="275"/>
      <c r="FN162" s="275"/>
      <c r="FO162" s="275"/>
      <c r="FP162" s="275"/>
      <c r="FQ162" s="275"/>
      <c r="FR162" s="275"/>
      <c r="FS162" s="275"/>
      <c r="FT162" s="275"/>
      <c r="FU162" s="275"/>
      <c r="FV162" s="275"/>
      <c r="FW162" s="275"/>
      <c r="FX162" s="275"/>
      <c r="FY162" s="275"/>
      <c r="FZ162" s="275"/>
      <c r="GA162" s="275"/>
      <c r="GB162" s="275"/>
      <c r="GC162" s="275"/>
      <c r="GD162" s="275"/>
      <c r="GE162" s="275"/>
      <c r="GF162" s="275"/>
      <c r="GG162" s="275"/>
      <c r="GH162" s="275"/>
      <c r="GI162" s="275"/>
      <c r="GJ162" s="275"/>
      <c r="GK162" s="275"/>
      <c r="GL162" s="275"/>
      <c r="GM162" s="275"/>
      <c r="GN162" s="275"/>
      <c r="GO162" s="275"/>
      <c r="GP162" s="275"/>
      <c r="GQ162" s="275"/>
      <c r="GR162" s="275"/>
      <c r="GS162" s="275"/>
      <c r="GT162" s="275"/>
      <c r="GU162" s="275"/>
      <c r="GV162" s="275"/>
      <c r="GW162" s="275"/>
      <c r="GX162" s="275"/>
      <c r="GY162" s="275"/>
      <c r="GZ162" s="275"/>
      <c r="HA162" s="275"/>
      <c r="HB162" s="275"/>
      <c r="HC162" s="275"/>
      <c r="HD162" s="275"/>
      <c r="HE162" s="275"/>
      <c r="HF162" s="275"/>
      <c r="HG162" s="275"/>
      <c r="HH162" s="275"/>
      <c r="HI162" s="275"/>
      <c r="HJ162" s="275"/>
      <c r="HK162" s="275"/>
      <c r="HL162" s="275"/>
      <c r="HM162" s="275"/>
      <c r="HN162" s="275"/>
      <c r="HO162" s="275"/>
      <c r="HP162" s="275"/>
      <c r="HQ162" s="275"/>
      <c r="HR162" s="275"/>
      <c r="HS162" s="275"/>
      <c r="HT162" s="275"/>
      <c r="HU162" s="275"/>
      <c r="HV162" s="275"/>
      <c r="HW162" s="275"/>
      <c r="HX162" s="275"/>
      <c r="HY162" s="275"/>
      <c r="HZ162" s="275"/>
      <c r="IA162" s="275"/>
      <c r="IB162" s="275"/>
      <c r="IC162" s="275"/>
      <c r="ID162" s="275"/>
      <c r="IE162" s="275"/>
      <c r="IF162" s="275"/>
      <c r="IG162" s="275"/>
    </row>
    <row r="163" spans="1:241" s="276" customFormat="1" ht="168.75" customHeight="1" x14ac:dyDescent="0.35">
      <c r="A163" s="376" t="s">
        <v>711</v>
      </c>
      <c r="B163" s="364" t="s">
        <v>716</v>
      </c>
      <c r="C163" s="363">
        <v>318</v>
      </c>
      <c r="D163" s="364" t="s">
        <v>57</v>
      </c>
      <c r="E163" s="364"/>
      <c r="F163" s="377">
        <v>2023003630005</v>
      </c>
      <c r="G163" s="378" t="s">
        <v>712</v>
      </c>
      <c r="H163" s="379">
        <v>45244</v>
      </c>
      <c r="I163" s="393">
        <f t="shared" si="8"/>
        <v>17368351807</v>
      </c>
      <c r="J163" s="365"/>
      <c r="K163" s="380"/>
      <c r="L163" s="365"/>
      <c r="M163" s="365">
        <v>15368351807</v>
      </c>
      <c r="N163" s="365"/>
      <c r="O163" s="365"/>
      <c r="P163" s="381"/>
      <c r="Q163" s="381"/>
      <c r="R163" s="365">
        <v>2000000000</v>
      </c>
      <c r="S163" s="382"/>
      <c r="T163" s="382" t="s">
        <v>713</v>
      </c>
      <c r="U163" s="383"/>
      <c r="V163" s="384"/>
      <c r="W163" s="365"/>
      <c r="X163" s="364" t="s">
        <v>614</v>
      </c>
      <c r="Y163" s="385"/>
      <c r="Z163" s="385"/>
      <c r="AA163" s="3"/>
      <c r="AB163" s="275"/>
      <c r="AC163" s="275"/>
      <c r="AD163" s="275"/>
      <c r="AE163" s="275"/>
      <c r="AF163" s="275"/>
      <c r="AG163" s="275"/>
      <c r="AH163" s="275"/>
      <c r="AI163" s="275"/>
      <c r="AJ163" s="275"/>
      <c r="AK163" s="275"/>
      <c r="AL163" s="275"/>
      <c r="AM163" s="275"/>
      <c r="AN163" s="275"/>
      <c r="AO163" s="275"/>
      <c r="AP163" s="275"/>
      <c r="AQ163" s="275"/>
      <c r="AR163" s="275"/>
      <c r="AS163" s="275"/>
      <c r="AT163" s="275"/>
      <c r="AU163" s="275"/>
      <c r="AV163" s="275"/>
      <c r="AW163" s="275"/>
      <c r="AX163" s="275"/>
      <c r="AY163" s="275"/>
      <c r="AZ163" s="275"/>
      <c r="BA163" s="275"/>
      <c r="BB163" s="275"/>
      <c r="BC163" s="275"/>
      <c r="BD163" s="275"/>
      <c r="BE163" s="275"/>
      <c r="BF163" s="275"/>
      <c r="BG163" s="275"/>
      <c r="BH163" s="275"/>
      <c r="BI163" s="275"/>
      <c r="BJ163" s="275"/>
      <c r="BK163" s="275"/>
      <c r="BL163" s="275"/>
      <c r="BM163" s="275"/>
      <c r="BN163" s="275"/>
      <c r="BO163" s="275"/>
      <c r="BP163" s="275"/>
      <c r="BQ163" s="275"/>
      <c r="BR163" s="275"/>
      <c r="BS163" s="275"/>
      <c r="BT163" s="275"/>
      <c r="BU163" s="275"/>
      <c r="BV163" s="275"/>
      <c r="BW163" s="275"/>
      <c r="BX163" s="275"/>
      <c r="BY163" s="275"/>
      <c r="BZ163" s="275"/>
      <c r="CA163" s="275"/>
      <c r="CB163" s="275"/>
      <c r="CC163" s="275"/>
      <c r="CD163" s="275"/>
      <c r="CE163" s="275"/>
      <c r="CF163" s="275"/>
      <c r="CG163" s="275"/>
      <c r="CH163" s="275"/>
      <c r="CI163" s="275"/>
      <c r="CJ163" s="275"/>
      <c r="CK163" s="275"/>
      <c r="CL163" s="275"/>
      <c r="CM163" s="275"/>
      <c r="CN163" s="275"/>
      <c r="CO163" s="275"/>
      <c r="CP163" s="275"/>
      <c r="CQ163" s="275"/>
      <c r="CR163" s="275"/>
      <c r="CS163" s="275"/>
      <c r="CT163" s="275"/>
      <c r="CU163" s="275"/>
      <c r="CV163" s="275"/>
      <c r="CW163" s="275"/>
      <c r="CX163" s="275"/>
      <c r="CY163" s="275"/>
      <c r="CZ163" s="275"/>
      <c r="DA163" s="275"/>
      <c r="DB163" s="275"/>
      <c r="DC163" s="275"/>
      <c r="DD163" s="275"/>
      <c r="DE163" s="275"/>
      <c r="DF163" s="275"/>
      <c r="DG163" s="275"/>
      <c r="DH163" s="275"/>
      <c r="DI163" s="275"/>
      <c r="DJ163" s="275"/>
      <c r="DK163" s="275"/>
      <c r="DL163" s="275"/>
      <c r="DM163" s="275"/>
      <c r="DN163" s="275"/>
      <c r="DO163" s="275"/>
      <c r="DP163" s="275"/>
      <c r="DQ163" s="275"/>
      <c r="DR163" s="275"/>
      <c r="DS163" s="275"/>
      <c r="DT163" s="275"/>
      <c r="DU163" s="275"/>
      <c r="DV163" s="275"/>
      <c r="DW163" s="275"/>
      <c r="DX163" s="275"/>
      <c r="DY163" s="275"/>
      <c r="DZ163" s="275"/>
      <c r="EA163" s="275"/>
      <c r="EB163" s="275"/>
      <c r="EC163" s="275"/>
      <c r="ED163" s="275"/>
      <c r="EE163" s="275"/>
      <c r="EF163" s="275"/>
      <c r="EG163" s="275"/>
      <c r="EH163" s="275"/>
      <c r="EI163" s="275"/>
      <c r="EJ163" s="275"/>
      <c r="EK163" s="275"/>
      <c r="EL163" s="275"/>
      <c r="EM163" s="275"/>
      <c r="EN163" s="275"/>
      <c r="EO163" s="275"/>
      <c r="EP163" s="275"/>
      <c r="EQ163" s="275"/>
      <c r="ER163" s="275"/>
      <c r="ES163" s="275"/>
      <c r="ET163" s="275"/>
      <c r="EU163" s="275"/>
      <c r="EV163" s="275"/>
      <c r="EW163" s="275"/>
      <c r="EX163" s="275"/>
      <c r="EY163" s="275"/>
      <c r="EZ163" s="275"/>
      <c r="FA163" s="275"/>
      <c r="FB163" s="275"/>
      <c r="FC163" s="275"/>
      <c r="FD163" s="275"/>
      <c r="FE163" s="275"/>
      <c r="FF163" s="275"/>
      <c r="FG163" s="275"/>
      <c r="FH163" s="275"/>
      <c r="FI163" s="275"/>
      <c r="FJ163" s="275"/>
      <c r="FK163" s="275"/>
      <c r="FL163" s="275"/>
      <c r="FM163" s="275"/>
      <c r="FN163" s="275"/>
      <c r="FO163" s="275"/>
      <c r="FP163" s="275"/>
      <c r="FQ163" s="275"/>
      <c r="FR163" s="275"/>
      <c r="FS163" s="275"/>
      <c r="FT163" s="275"/>
      <c r="FU163" s="275"/>
      <c r="FV163" s="275"/>
      <c r="FW163" s="275"/>
      <c r="FX163" s="275"/>
      <c r="FY163" s="275"/>
      <c r="FZ163" s="275"/>
      <c r="GA163" s="275"/>
      <c r="GB163" s="275"/>
      <c r="GC163" s="275"/>
      <c r="GD163" s="275"/>
      <c r="GE163" s="275"/>
      <c r="GF163" s="275"/>
      <c r="GG163" s="275"/>
      <c r="GH163" s="275"/>
      <c r="GI163" s="275"/>
      <c r="GJ163" s="275"/>
      <c r="GK163" s="275"/>
      <c r="GL163" s="275"/>
      <c r="GM163" s="275"/>
      <c r="GN163" s="275"/>
      <c r="GO163" s="275"/>
      <c r="GP163" s="275"/>
      <c r="GQ163" s="275"/>
      <c r="GR163" s="275"/>
      <c r="GS163" s="275"/>
      <c r="GT163" s="275"/>
      <c r="GU163" s="275"/>
      <c r="GV163" s="275"/>
      <c r="GW163" s="275"/>
      <c r="GX163" s="275"/>
      <c r="GY163" s="275"/>
      <c r="GZ163" s="275"/>
      <c r="HA163" s="275"/>
      <c r="HB163" s="275"/>
      <c r="HC163" s="275"/>
      <c r="HD163" s="275"/>
      <c r="HE163" s="275"/>
      <c r="HF163" s="275"/>
      <c r="HG163" s="275"/>
      <c r="HH163" s="275"/>
      <c r="HI163" s="275"/>
      <c r="HJ163" s="275"/>
      <c r="HK163" s="275"/>
      <c r="HL163" s="275"/>
      <c r="HM163" s="275"/>
      <c r="HN163" s="275"/>
      <c r="HO163" s="275"/>
      <c r="HP163" s="275"/>
      <c r="HQ163" s="275"/>
      <c r="HR163" s="275"/>
      <c r="HS163" s="275"/>
      <c r="HT163" s="275"/>
      <c r="HU163" s="275"/>
      <c r="HV163" s="275"/>
      <c r="HW163" s="275"/>
      <c r="HX163" s="275"/>
      <c r="HY163" s="275"/>
      <c r="HZ163" s="275"/>
      <c r="IA163" s="275"/>
      <c r="IB163" s="275"/>
      <c r="IC163" s="275"/>
      <c r="ID163" s="275"/>
      <c r="IE163" s="275"/>
      <c r="IF163" s="275"/>
      <c r="IG163" s="275"/>
    </row>
    <row r="164" spans="1:241" s="276" customFormat="1" ht="168.75" customHeight="1" x14ac:dyDescent="0.35">
      <c r="A164" s="361"/>
      <c r="B164" s="356"/>
      <c r="C164" s="354"/>
      <c r="D164" s="356"/>
      <c r="E164" s="356"/>
      <c r="F164" s="357"/>
      <c r="G164" s="151"/>
      <c r="H164" s="159"/>
      <c r="I164" s="389"/>
      <c r="J164" s="362"/>
      <c r="K164" s="277"/>
      <c r="L164" s="362"/>
      <c r="M164" s="362"/>
      <c r="N164" s="362"/>
      <c r="O164" s="362"/>
      <c r="P164" s="301"/>
      <c r="Q164" s="301"/>
      <c r="R164" s="362"/>
      <c r="S164" s="369"/>
      <c r="T164" s="369"/>
      <c r="U164" s="152"/>
      <c r="V164" s="321"/>
      <c r="W164" s="362"/>
      <c r="X164" s="356"/>
      <c r="Y164" s="278"/>
      <c r="Z164" s="278"/>
      <c r="AA164" s="3"/>
      <c r="AB164" s="275"/>
      <c r="AC164" s="275"/>
      <c r="AD164" s="275"/>
      <c r="AE164" s="275"/>
      <c r="AF164" s="275"/>
      <c r="AG164" s="275"/>
      <c r="AH164" s="275"/>
      <c r="AI164" s="275"/>
      <c r="AJ164" s="275"/>
      <c r="AK164" s="275"/>
      <c r="AL164" s="275"/>
      <c r="AM164" s="275"/>
      <c r="AN164" s="275"/>
      <c r="AO164" s="275"/>
      <c r="AP164" s="275"/>
      <c r="AQ164" s="275"/>
      <c r="AR164" s="275"/>
      <c r="AS164" s="275"/>
      <c r="AT164" s="275"/>
      <c r="AU164" s="275"/>
      <c r="AV164" s="275"/>
      <c r="AW164" s="275"/>
      <c r="AX164" s="275"/>
      <c r="AY164" s="275"/>
      <c r="AZ164" s="275"/>
      <c r="BA164" s="275"/>
      <c r="BB164" s="275"/>
      <c r="BC164" s="275"/>
      <c r="BD164" s="275"/>
      <c r="BE164" s="275"/>
      <c r="BF164" s="275"/>
      <c r="BG164" s="275"/>
      <c r="BH164" s="275"/>
      <c r="BI164" s="275"/>
      <c r="BJ164" s="275"/>
      <c r="BK164" s="275"/>
      <c r="BL164" s="275"/>
      <c r="BM164" s="275"/>
      <c r="BN164" s="275"/>
      <c r="BO164" s="275"/>
      <c r="BP164" s="275"/>
      <c r="BQ164" s="275"/>
      <c r="BR164" s="275"/>
      <c r="BS164" s="275"/>
      <c r="BT164" s="275"/>
      <c r="BU164" s="275"/>
      <c r="BV164" s="275"/>
      <c r="BW164" s="275"/>
      <c r="BX164" s="275"/>
      <c r="BY164" s="275"/>
      <c r="BZ164" s="275"/>
      <c r="CA164" s="275"/>
      <c r="CB164" s="275"/>
      <c r="CC164" s="275"/>
      <c r="CD164" s="275"/>
      <c r="CE164" s="275"/>
      <c r="CF164" s="275"/>
      <c r="CG164" s="275"/>
      <c r="CH164" s="275"/>
      <c r="CI164" s="275"/>
      <c r="CJ164" s="275"/>
      <c r="CK164" s="275"/>
      <c r="CL164" s="275"/>
      <c r="CM164" s="275"/>
      <c r="CN164" s="275"/>
      <c r="CO164" s="275"/>
      <c r="CP164" s="275"/>
      <c r="CQ164" s="275"/>
      <c r="CR164" s="275"/>
      <c r="CS164" s="275"/>
      <c r="CT164" s="275"/>
      <c r="CU164" s="275"/>
      <c r="CV164" s="275"/>
      <c r="CW164" s="275"/>
      <c r="CX164" s="275"/>
      <c r="CY164" s="275"/>
      <c r="CZ164" s="275"/>
      <c r="DA164" s="275"/>
      <c r="DB164" s="275"/>
      <c r="DC164" s="275"/>
      <c r="DD164" s="275"/>
      <c r="DE164" s="275"/>
      <c r="DF164" s="275"/>
      <c r="DG164" s="275"/>
      <c r="DH164" s="275"/>
      <c r="DI164" s="275"/>
      <c r="DJ164" s="275"/>
      <c r="DK164" s="275"/>
      <c r="DL164" s="275"/>
      <c r="DM164" s="275"/>
      <c r="DN164" s="275"/>
      <c r="DO164" s="275"/>
      <c r="DP164" s="275"/>
      <c r="DQ164" s="275"/>
      <c r="DR164" s="275"/>
      <c r="DS164" s="275"/>
      <c r="DT164" s="275"/>
      <c r="DU164" s="275"/>
      <c r="DV164" s="275"/>
      <c r="DW164" s="275"/>
      <c r="DX164" s="275"/>
      <c r="DY164" s="275"/>
      <c r="DZ164" s="275"/>
      <c r="EA164" s="275"/>
      <c r="EB164" s="275"/>
      <c r="EC164" s="275"/>
      <c r="ED164" s="275"/>
      <c r="EE164" s="275"/>
      <c r="EF164" s="275"/>
      <c r="EG164" s="275"/>
      <c r="EH164" s="275"/>
      <c r="EI164" s="275"/>
      <c r="EJ164" s="275"/>
      <c r="EK164" s="275"/>
      <c r="EL164" s="275"/>
      <c r="EM164" s="275"/>
      <c r="EN164" s="275"/>
      <c r="EO164" s="275"/>
      <c r="EP164" s="275"/>
      <c r="EQ164" s="275"/>
      <c r="ER164" s="275"/>
      <c r="ES164" s="275"/>
      <c r="ET164" s="275"/>
      <c r="EU164" s="275"/>
      <c r="EV164" s="275"/>
      <c r="EW164" s="275"/>
      <c r="EX164" s="275"/>
      <c r="EY164" s="275"/>
      <c r="EZ164" s="275"/>
      <c r="FA164" s="275"/>
      <c r="FB164" s="275"/>
      <c r="FC164" s="275"/>
      <c r="FD164" s="275"/>
      <c r="FE164" s="275"/>
      <c r="FF164" s="275"/>
      <c r="FG164" s="275"/>
      <c r="FH164" s="275"/>
      <c r="FI164" s="275"/>
      <c r="FJ164" s="275"/>
      <c r="FK164" s="275"/>
      <c r="FL164" s="275"/>
      <c r="FM164" s="275"/>
      <c r="FN164" s="275"/>
      <c r="FO164" s="275"/>
      <c r="FP164" s="275"/>
      <c r="FQ164" s="275"/>
      <c r="FR164" s="275"/>
      <c r="FS164" s="275"/>
      <c r="FT164" s="275"/>
      <c r="FU164" s="275"/>
      <c r="FV164" s="275"/>
      <c r="FW164" s="275"/>
      <c r="FX164" s="275"/>
      <c r="FY164" s="275"/>
      <c r="FZ164" s="275"/>
      <c r="GA164" s="275"/>
      <c r="GB164" s="275"/>
      <c r="GC164" s="275"/>
      <c r="GD164" s="275"/>
      <c r="GE164" s="275"/>
      <c r="GF164" s="275"/>
      <c r="GG164" s="275"/>
      <c r="GH164" s="275"/>
      <c r="GI164" s="275"/>
      <c r="GJ164" s="275"/>
      <c r="GK164" s="275"/>
      <c r="GL164" s="275"/>
      <c r="GM164" s="275"/>
      <c r="GN164" s="275"/>
      <c r="GO164" s="275"/>
      <c r="GP164" s="275"/>
      <c r="GQ164" s="275"/>
      <c r="GR164" s="275"/>
      <c r="GS164" s="275"/>
      <c r="GT164" s="275"/>
      <c r="GU164" s="275"/>
      <c r="GV164" s="275"/>
      <c r="GW164" s="275"/>
      <c r="GX164" s="275"/>
      <c r="GY164" s="275"/>
      <c r="GZ164" s="275"/>
      <c r="HA164" s="275"/>
      <c r="HB164" s="275"/>
      <c r="HC164" s="275"/>
      <c r="HD164" s="275"/>
      <c r="HE164" s="275"/>
      <c r="HF164" s="275"/>
      <c r="HG164" s="275"/>
      <c r="HH164" s="275"/>
      <c r="HI164" s="275"/>
      <c r="HJ164" s="275"/>
      <c r="HK164" s="275"/>
      <c r="HL164" s="275"/>
      <c r="HM164" s="275"/>
      <c r="HN164" s="275"/>
      <c r="HO164" s="275"/>
      <c r="HP164" s="275"/>
      <c r="HQ164" s="275"/>
      <c r="HR164" s="275"/>
      <c r="HS164" s="275"/>
      <c r="HT164" s="275"/>
      <c r="HU164" s="275"/>
      <c r="HV164" s="275"/>
      <c r="HW164" s="275"/>
      <c r="HX164" s="275"/>
      <c r="HY164" s="275"/>
      <c r="HZ164" s="275"/>
      <c r="IA164" s="275"/>
      <c r="IB164" s="275"/>
      <c r="IC164" s="275"/>
      <c r="ID164" s="275"/>
      <c r="IE164" s="275"/>
      <c r="IF164" s="275"/>
      <c r="IG164" s="275"/>
    </row>
    <row r="165" spans="1:241" ht="45" customHeight="1" x14ac:dyDescent="0.35">
      <c r="A165" s="9"/>
      <c r="B165" s="22"/>
      <c r="C165" s="22"/>
      <c r="D165" s="22"/>
      <c r="E165" s="22"/>
      <c r="F165" s="10"/>
      <c r="G165" s="250"/>
      <c r="H165" s="10"/>
      <c r="I165" s="8">
        <f>SUM(I4:I162)</f>
        <v>590400220225.03503</v>
      </c>
      <c r="J165" s="8">
        <f t="shared" ref="J165:R165" si="9">SUM(J4:J161)</f>
        <v>4032930133</v>
      </c>
      <c r="K165" s="8">
        <f t="shared" si="9"/>
        <v>170249212083.26498</v>
      </c>
      <c r="L165" s="8">
        <f t="shared" si="9"/>
        <v>135510618475.55</v>
      </c>
      <c r="M165" s="8"/>
      <c r="N165" s="8"/>
      <c r="O165" s="8">
        <f t="shared" si="9"/>
        <v>43331556075.949997</v>
      </c>
      <c r="P165" s="8">
        <f t="shared" si="9"/>
        <v>6269583176</v>
      </c>
      <c r="Q165" s="8">
        <f t="shared" si="9"/>
        <v>9240350301</v>
      </c>
      <c r="R165" s="8">
        <f t="shared" si="9"/>
        <v>67543549535.669998</v>
      </c>
      <c r="S165" s="11"/>
      <c r="T165" s="11"/>
      <c r="U165" s="12"/>
      <c r="V165" s="12"/>
      <c r="W165" s="8">
        <f>SUM(W4:W161)</f>
        <v>510036049772.16003</v>
      </c>
      <c r="X165" s="22"/>
      <c r="Y165" s="22"/>
      <c r="Z165" s="2"/>
    </row>
    <row r="166" spans="1:241" ht="98.25" customHeight="1" x14ac:dyDescent="0.35">
      <c r="A166" s="13"/>
      <c r="Q166" s="15" t="s">
        <v>498</v>
      </c>
      <c r="W166" s="207" t="s">
        <v>498</v>
      </c>
      <c r="X166" s="23"/>
      <c r="Y166" s="23"/>
    </row>
    <row r="167" spans="1:241" ht="189" customHeight="1" x14ac:dyDescent="0.35">
      <c r="A167" s="466" t="s">
        <v>499</v>
      </c>
      <c r="B167" s="466"/>
      <c r="C167" s="466"/>
      <c r="D167" s="466"/>
      <c r="E167" s="466"/>
      <c r="J167" s="207"/>
      <c r="K167" s="207"/>
      <c r="L167" s="207"/>
      <c r="M167" s="207"/>
      <c r="N167" s="207"/>
      <c r="O167" s="207"/>
      <c r="P167" s="207"/>
      <c r="Q167" s="207"/>
      <c r="R167" s="207"/>
      <c r="S167" s="23"/>
      <c r="W167" s="207" t="s">
        <v>498</v>
      </c>
      <c r="X167" s="23"/>
      <c r="Y167" s="23"/>
    </row>
    <row r="168" spans="1:241" ht="69" customHeight="1" x14ac:dyDescent="0.35">
      <c r="J168" s="207"/>
      <c r="K168" s="207"/>
      <c r="L168" s="207"/>
      <c r="M168" s="207"/>
      <c r="N168" s="207"/>
      <c r="O168" s="207"/>
      <c r="P168" s="207"/>
      <c r="Q168" s="207"/>
      <c r="R168" s="207"/>
      <c r="S168" s="23"/>
      <c r="W168" s="207"/>
      <c r="X168" s="23"/>
      <c r="Y168" s="23"/>
    </row>
    <row r="169" spans="1:241" ht="63" customHeight="1" x14ac:dyDescent="0.35">
      <c r="A169" s="206" t="s">
        <v>500</v>
      </c>
      <c r="J169" s="208"/>
      <c r="K169" s="208"/>
      <c r="L169" s="208"/>
      <c r="M169" s="208"/>
      <c r="N169" s="208"/>
      <c r="O169" s="208"/>
      <c r="P169" s="208"/>
      <c r="Q169" s="208"/>
      <c r="R169" s="208"/>
    </row>
    <row r="170" spans="1:241" ht="63" customHeight="1" x14ac:dyDescent="0.35">
      <c r="A170" s="184" t="s">
        <v>501</v>
      </c>
      <c r="J170" s="208"/>
      <c r="K170" s="208"/>
      <c r="L170" s="208"/>
      <c r="M170" s="208"/>
      <c r="N170" s="208"/>
      <c r="O170" s="208"/>
      <c r="P170" s="208"/>
      <c r="Q170" s="208"/>
      <c r="R170" s="208"/>
    </row>
    <row r="171" spans="1:241" ht="63" customHeight="1" x14ac:dyDescent="0.35">
      <c r="A171" s="185" t="s">
        <v>502</v>
      </c>
      <c r="J171" s="208"/>
      <c r="K171" s="208"/>
      <c r="L171" s="208"/>
      <c r="M171" s="208"/>
      <c r="N171" s="208"/>
      <c r="O171" s="208"/>
      <c r="P171" s="208"/>
      <c r="Q171" s="208"/>
      <c r="R171" s="208"/>
      <c r="U171" s="192"/>
    </row>
    <row r="172" spans="1:241" ht="63" customHeight="1" x14ac:dyDescent="0.35">
      <c r="A172" s="186" t="s">
        <v>503</v>
      </c>
    </row>
    <row r="173" spans="1:241" ht="63" customHeight="1" x14ac:dyDescent="0.35">
      <c r="A173" s="187" t="s">
        <v>504</v>
      </c>
      <c r="S173" s="198"/>
    </row>
    <row r="174" spans="1:241" ht="63" customHeight="1" x14ac:dyDescent="0.35">
      <c r="A174" s="188" t="s">
        <v>505</v>
      </c>
    </row>
    <row r="175" spans="1:241" ht="63" customHeight="1" x14ac:dyDescent="0.35"/>
    <row r="176" spans="1:241" ht="63" customHeight="1" x14ac:dyDescent="0.35"/>
    <row r="177" spans="19:19" ht="63" customHeight="1" x14ac:dyDescent="0.35">
      <c r="S177" s="198"/>
    </row>
    <row r="178" spans="19:19" ht="63" customHeight="1" x14ac:dyDescent="0.35"/>
    <row r="179" spans="19:19" ht="63" customHeight="1" x14ac:dyDescent="0.35"/>
    <row r="180" spans="19:19" ht="63" customHeight="1" x14ac:dyDescent="0.35"/>
    <row r="181" spans="19:19" ht="63" customHeight="1" x14ac:dyDescent="0.35"/>
    <row r="182" spans="19:19" ht="63" customHeight="1" x14ac:dyDescent="0.35"/>
    <row r="183" spans="19:19" ht="63" customHeight="1" x14ac:dyDescent="0.35"/>
    <row r="184" spans="19:19" ht="63" customHeight="1" x14ac:dyDescent="0.35"/>
  </sheetData>
  <sheetProtection selectLockedCells="1" selectUnlockedCells="1"/>
  <mergeCells count="400">
    <mergeCell ref="A112:A114"/>
    <mergeCell ref="F112:F114"/>
    <mergeCell ref="B112:B114"/>
    <mergeCell ref="C112:C114"/>
    <mergeCell ref="D112:D114"/>
    <mergeCell ref="E112:E114"/>
    <mergeCell ref="B156:B157"/>
    <mergeCell ref="C156:C157"/>
    <mergeCell ref="D156:D157"/>
    <mergeCell ref="E156:E157"/>
    <mergeCell ref="A142:A143"/>
    <mergeCell ref="B142:B143"/>
    <mergeCell ref="C142:C143"/>
    <mergeCell ref="D142:D143"/>
    <mergeCell ref="E142:E143"/>
    <mergeCell ref="F142:F143"/>
    <mergeCell ref="A151:A152"/>
    <mergeCell ref="A122:A124"/>
    <mergeCell ref="B122:B124"/>
    <mergeCell ref="C122:C124"/>
    <mergeCell ref="D122:D124"/>
    <mergeCell ref="E122:E124"/>
    <mergeCell ref="F122:F124"/>
    <mergeCell ref="B151:B152"/>
    <mergeCell ref="X107:X109"/>
    <mergeCell ref="Y107:Y109"/>
    <mergeCell ref="X148:X149"/>
    <mergeCell ref="Y148:Y149"/>
    <mergeCell ref="W158:W159"/>
    <mergeCell ref="X158:X159"/>
    <mergeCell ref="Z158:Z159"/>
    <mergeCell ref="L158:L159"/>
    <mergeCell ref="O158:O159"/>
    <mergeCell ref="P158:P159"/>
    <mergeCell ref="Q158:Q159"/>
    <mergeCell ref="R158:R159"/>
    <mergeCell ref="S158:S159"/>
    <mergeCell ref="T158:T159"/>
    <mergeCell ref="U158:U159"/>
    <mergeCell ref="V158:V159"/>
    <mergeCell ref="T110:T111"/>
    <mergeCell ref="S142:S143"/>
    <mergeCell ref="T142:T143"/>
    <mergeCell ref="Z116:Z118"/>
    <mergeCell ref="X125:X126"/>
    <mergeCell ref="S125:S126"/>
    <mergeCell ref="T125:T126"/>
    <mergeCell ref="G18:G20"/>
    <mergeCell ref="H18:H20"/>
    <mergeCell ref="I18:I20"/>
    <mergeCell ref="A18:A20"/>
    <mergeCell ref="B18:B20"/>
    <mergeCell ref="C18:C20"/>
    <mergeCell ref="A158:A159"/>
    <mergeCell ref="B158:B159"/>
    <mergeCell ref="C158:C159"/>
    <mergeCell ref="D158:D159"/>
    <mergeCell ref="E158:E159"/>
    <mergeCell ref="F158:F159"/>
    <mergeCell ref="I158:I159"/>
    <mergeCell ref="D18:D20"/>
    <mergeCell ref="E18:E20"/>
    <mergeCell ref="F18:F20"/>
    <mergeCell ref="A86:A93"/>
    <mergeCell ref="B86:B93"/>
    <mergeCell ref="C86:C93"/>
    <mergeCell ref="D86:D93"/>
    <mergeCell ref="E86:E89"/>
    <mergeCell ref="F86:F93"/>
    <mergeCell ref="A81:A85"/>
    <mergeCell ref="A79:A80"/>
    <mergeCell ref="K18:K20"/>
    <mergeCell ref="L18:L20"/>
    <mergeCell ref="O23:O24"/>
    <mergeCell ref="R23:R24"/>
    <mergeCell ref="S23:S24"/>
    <mergeCell ref="T23:T24"/>
    <mergeCell ref="J23:J24"/>
    <mergeCell ref="K23:K24"/>
    <mergeCell ref="L23:L24"/>
    <mergeCell ref="O18:O20"/>
    <mergeCell ref="R18:R20"/>
    <mergeCell ref="S18:S20"/>
    <mergeCell ref="J18:J20"/>
    <mergeCell ref="A1:C1"/>
    <mergeCell ref="D1:W1"/>
    <mergeCell ref="A2:A3"/>
    <mergeCell ref="B2:B3"/>
    <mergeCell ref="C2:C3"/>
    <mergeCell ref="D2:D3"/>
    <mergeCell ref="E2:E3"/>
    <mergeCell ref="F2:F3"/>
    <mergeCell ref="G2:G3"/>
    <mergeCell ref="H2:H3"/>
    <mergeCell ref="I2:I3"/>
    <mergeCell ref="J2:R2"/>
    <mergeCell ref="S2:S3"/>
    <mergeCell ref="T2:T3"/>
    <mergeCell ref="U2:W2"/>
    <mergeCell ref="Z2:Z3"/>
    <mergeCell ref="X2:X3"/>
    <mergeCell ref="Z13:Z15"/>
    <mergeCell ref="J16:J17"/>
    <mergeCell ref="K16:K17"/>
    <mergeCell ref="L16:L17"/>
    <mergeCell ref="O6:O7"/>
    <mergeCell ref="R6:R7"/>
    <mergeCell ref="S6:S7"/>
    <mergeCell ref="T6:T7"/>
    <mergeCell ref="Z16:Z17"/>
    <mergeCell ref="O13:O15"/>
    <mergeCell ref="R13:R15"/>
    <mergeCell ref="T13:T15"/>
    <mergeCell ref="L13:L15"/>
    <mergeCell ref="O16:O17"/>
    <mergeCell ref="R16:R17"/>
    <mergeCell ref="S16:S17"/>
    <mergeCell ref="T16:T17"/>
    <mergeCell ref="X13:X15"/>
    <mergeCell ref="X6:X7"/>
    <mergeCell ref="Z6:Z7"/>
    <mergeCell ref="Y2:Y3"/>
    <mergeCell ref="Y6:Y7"/>
    <mergeCell ref="A6:A7"/>
    <mergeCell ref="B6:B7"/>
    <mergeCell ref="C6:C7"/>
    <mergeCell ref="D6:D7"/>
    <mergeCell ref="E6:E7"/>
    <mergeCell ref="G16:G17"/>
    <mergeCell ref="H16:H17"/>
    <mergeCell ref="I16:I17"/>
    <mergeCell ref="S13:S15"/>
    <mergeCell ref="D13:D15"/>
    <mergeCell ref="E13:E15"/>
    <mergeCell ref="F13:F15"/>
    <mergeCell ref="G6:G7"/>
    <mergeCell ref="H6:H7"/>
    <mergeCell ref="I6:I7"/>
    <mergeCell ref="J6:J7"/>
    <mergeCell ref="K6:K7"/>
    <mergeCell ref="L6:L7"/>
    <mergeCell ref="F6:F7"/>
    <mergeCell ref="A13:A15"/>
    <mergeCell ref="B13:B15"/>
    <mergeCell ref="C13:C15"/>
    <mergeCell ref="A16:A17"/>
    <mergeCell ref="B16:B17"/>
    <mergeCell ref="C16:C17"/>
    <mergeCell ref="D16:D17"/>
    <mergeCell ref="E16:E17"/>
    <mergeCell ref="F16:F17"/>
    <mergeCell ref="G13:G15"/>
    <mergeCell ref="H13:H15"/>
    <mergeCell ref="I13:I15"/>
    <mergeCell ref="J13:J15"/>
    <mergeCell ref="K13:K15"/>
    <mergeCell ref="L33:L34"/>
    <mergeCell ref="A25:A29"/>
    <mergeCell ref="G23:G24"/>
    <mergeCell ref="H23:H24"/>
    <mergeCell ref="I23:I24"/>
    <mergeCell ref="G33:G34"/>
    <mergeCell ref="H33:H34"/>
    <mergeCell ref="I33:I34"/>
    <mergeCell ref="B23:B24"/>
    <mergeCell ref="C23:C24"/>
    <mergeCell ref="D23:D24"/>
    <mergeCell ref="E23:E24"/>
    <mergeCell ref="F23:F24"/>
    <mergeCell ref="B25:B29"/>
    <mergeCell ref="C25:C29"/>
    <mergeCell ref="D25:D29"/>
    <mergeCell ref="E25:E29"/>
    <mergeCell ref="F25:F29"/>
    <mergeCell ref="A23:A24"/>
    <mergeCell ref="O25:O29"/>
    <mergeCell ref="R25:R29"/>
    <mergeCell ref="S25:S29"/>
    <mergeCell ref="J35:J36"/>
    <mergeCell ref="K35:K36"/>
    <mergeCell ref="T28:T29"/>
    <mergeCell ref="A33:A34"/>
    <mergeCell ref="B33:B34"/>
    <mergeCell ref="C33:C34"/>
    <mergeCell ref="D33:D34"/>
    <mergeCell ref="E33:E34"/>
    <mergeCell ref="F33:F34"/>
    <mergeCell ref="G25:G29"/>
    <mergeCell ref="H25:H29"/>
    <mergeCell ref="I25:I29"/>
    <mergeCell ref="J25:J29"/>
    <mergeCell ref="K25:K29"/>
    <mergeCell ref="L25:L29"/>
    <mergeCell ref="O33:O34"/>
    <mergeCell ref="R33:R34"/>
    <mergeCell ref="S33:S34"/>
    <mergeCell ref="T33:T34"/>
    <mergeCell ref="J33:J34"/>
    <mergeCell ref="K33:K34"/>
    <mergeCell ref="L35:L36"/>
    <mergeCell ref="O35:O36"/>
    <mergeCell ref="R35:R36"/>
    <mergeCell ref="S35:S36"/>
    <mergeCell ref="T75:T76"/>
    <mergeCell ref="A35:A36"/>
    <mergeCell ref="B35:B36"/>
    <mergeCell ref="C35:C36"/>
    <mergeCell ref="E35:E36"/>
    <mergeCell ref="F35:F36"/>
    <mergeCell ref="I35:I36"/>
    <mergeCell ref="C72:C73"/>
    <mergeCell ref="D72:D73"/>
    <mergeCell ref="E72:E73"/>
    <mergeCell ref="F72:F73"/>
    <mergeCell ref="T72:T73"/>
    <mergeCell ref="A75:A76"/>
    <mergeCell ref="B75:B76"/>
    <mergeCell ref="C75:C76"/>
    <mergeCell ref="D75:D76"/>
    <mergeCell ref="E75:E76"/>
    <mergeCell ref="F75:F76"/>
    <mergeCell ref="I75:I76"/>
    <mergeCell ref="J75:J76"/>
    <mergeCell ref="K75:K76"/>
    <mergeCell ref="J72:J73"/>
    <mergeCell ref="K72:K73"/>
    <mergeCell ref="L72:L73"/>
    <mergeCell ref="O72:O73"/>
    <mergeCell ref="R72:R73"/>
    <mergeCell ref="S72:S73"/>
    <mergeCell ref="A72:A73"/>
    <mergeCell ref="B72:B73"/>
    <mergeCell ref="G72:G73"/>
    <mergeCell ref="H72:H73"/>
    <mergeCell ref="I72:I73"/>
    <mergeCell ref="L75:L76"/>
    <mergeCell ref="O75:O76"/>
    <mergeCell ref="R75:R76"/>
    <mergeCell ref="S75:S76"/>
    <mergeCell ref="S86:S93"/>
    <mergeCell ref="T86:T89"/>
    <mergeCell ref="B79:B80"/>
    <mergeCell ref="C79:C80"/>
    <mergeCell ref="D79:D80"/>
    <mergeCell ref="E79:E80"/>
    <mergeCell ref="F79:F80"/>
    <mergeCell ref="I79:I80"/>
    <mergeCell ref="J79:J80"/>
    <mergeCell ref="K79:K80"/>
    <mergeCell ref="E90:E93"/>
    <mergeCell ref="B81:B85"/>
    <mergeCell ref="C81:C85"/>
    <mergeCell ref="D81:D85"/>
    <mergeCell ref="E81:E85"/>
    <mergeCell ref="F81:F85"/>
    <mergeCell ref="L79:L80"/>
    <mergeCell ref="O79:O80"/>
    <mergeCell ref="R79:R80"/>
    <mergeCell ref="S79:S80"/>
    <mergeCell ref="S81:S85"/>
    <mergeCell ref="C110:C111"/>
    <mergeCell ref="D110:D111"/>
    <mergeCell ref="E110:E111"/>
    <mergeCell ref="E97:E99"/>
    <mergeCell ref="F94:F99"/>
    <mergeCell ref="S100:S101"/>
    <mergeCell ref="T100:T101"/>
    <mergeCell ref="A100:A101"/>
    <mergeCell ref="B100:B101"/>
    <mergeCell ref="C100:C101"/>
    <mergeCell ref="D100:D101"/>
    <mergeCell ref="E100:E101"/>
    <mergeCell ref="F100:F101"/>
    <mergeCell ref="S94:S99"/>
    <mergeCell ref="T94:T96"/>
    <mergeCell ref="T97:T99"/>
    <mergeCell ref="A94:A99"/>
    <mergeCell ref="B94:B99"/>
    <mergeCell ref="C94:C99"/>
    <mergeCell ref="T107:T109"/>
    <mergeCell ref="C151:C152"/>
    <mergeCell ref="D151:D152"/>
    <mergeCell ref="E151:E152"/>
    <mergeCell ref="F151:F152"/>
    <mergeCell ref="A125:A126"/>
    <mergeCell ref="B125:B126"/>
    <mergeCell ref="C125:C126"/>
    <mergeCell ref="D125:D126"/>
    <mergeCell ref="E125:E126"/>
    <mergeCell ref="F125:F126"/>
    <mergeCell ref="A167:E167"/>
    <mergeCell ref="A144:A145"/>
    <mergeCell ref="B144:B145"/>
    <mergeCell ref="C144:C145"/>
    <mergeCell ref="D144:D145"/>
    <mergeCell ref="E144:E145"/>
    <mergeCell ref="F144:F145"/>
    <mergeCell ref="S144:S145"/>
    <mergeCell ref="T144:T145"/>
    <mergeCell ref="S151:S152"/>
    <mergeCell ref="T151:T152"/>
    <mergeCell ref="J158:J159"/>
    <mergeCell ref="K158:K159"/>
    <mergeCell ref="A148:A149"/>
    <mergeCell ref="B148:B149"/>
    <mergeCell ref="C148:C149"/>
    <mergeCell ref="D148:D149"/>
    <mergeCell ref="E148:E149"/>
    <mergeCell ref="F148:F149"/>
    <mergeCell ref="S148:S149"/>
    <mergeCell ref="T148:T149"/>
    <mergeCell ref="M158:M159"/>
    <mergeCell ref="A156:A157"/>
    <mergeCell ref="F156:F157"/>
    <mergeCell ref="T116:T118"/>
    <mergeCell ref="T119:T120"/>
    <mergeCell ref="Z18:Z20"/>
    <mergeCell ref="X18:X20"/>
    <mergeCell ref="X16:X17"/>
    <mergeCell ref="T35:T36"/>
    <mergeCell ref="T18:T20"/>
    <mergeCell ref="Z23:Z24"/>
    <mergeCell ref="X23:X24"/>
    <mergeCell ref="X72:X73"/>
    <mergeCell ref="Z72:Z73"/>
    <mergeCell ref="T25:T27"/>
    <mergeCell ref="Y23:Y24"/>
    <mergeCell ref="Y25:Y29"/>
    <mergeCell ref="Y33:Y34"/>
    <mergeCell ref="Y72:Y73"/>
    <mergeCell ref="X33:X34"/>
    <mergeCell ref="Z33:Z34"/>
    <mergeCell ref="Y18:Y20"/>
    <mergeCell ref="T103:T105"/>
    <mergeCell ref="T90:T93"/>
    <mergeCell ref="T79:T80"/>
    <mergeCell ref="T81:T85"/>
    <mergeCell ref="W75:W76"/>
    <mergeCell ref="A119:A120"/>
    <mergeCell ref="B119:B120"/>
    <mergeCell ref="C119:C120"/>
    <mergeCell ref="D119:D120"/>
    <mergeCell ref="E119:E120"/>
    <mergeCell ref="F119:F120"/>
    <mergeCell ref="S119:S120"/>
    <mergeCell ref="A116:A118"/>
    <mergeCell ref="B116:B118"/>
    <mergeCell ref="C116:C118"/>
    <mergeCell ref="D116:D118"/>
    <mergeCell ref="E116:E118"/>
    <mergeCell ref="F116:F118"/>
    <mergeCell ref="S116:S118"/>
    <mergeCell ref="X94:X99"/>
    <mergeCell ref="X100:X101"/>
    <mergeCell ref="S112:S113"/>
    <mergeCell ref="T112:T113"/>
    <mergeCell ref="A103:A105"/>
    <mergeCell ref="B103:B105"/>
    <mergeCell ref="C103:C105"/>
    <mergeCell ref="D103:D105"/>
    <mergeCell ref="E103:E105"/>
    <mergeCell ref="F103:F105"/>
    <mergeCell ref="S103:S105"/>
    <mergeCell ref="D94:D99"/>
    <mergeCell ref="E94:E96"/>
    <mergeCell ref="A107:A109"/>
    <mergeCell ref="B107:B109"/>
    <mergeCell ref="C107:C109"/>
    <mergeCell ref="D107:D109"/>
    <mergeCell ref="E107:E109"/>
    <mergeCell ref="F107:F109"/>
    <mergeCell ref="S107:S109"/>
    <mergeCell ref="F110:F111"/>
    <mergeCell ref="S110:S111"/>
    <mergeCell ref="A110:A111"/>
    <mergeCell ref="B110:B111"/>
    <mergeCell ref="Z100:Z101"/>
    <mergeCell ref="X103:X105"/>
    <mergeCell ref="Z122:Z124"/>
    <mergeCell ref="S122:S124"/>
    <mergeCell ref="T122:T124"/>
    <mergeCell ref="X144:X145"/>
    <mergeCell ref="Z144:Z145"/>
    <mergeCell ref="X151:X152"/>
    <mergeCell ref="X25:X29"/>
    <mergeCell ref="Z25:Z29"/>
    <mergeCell ref="X110:X111"/>
    <mergeCell ref="X142:X143"/>
    <mergeCell ref="X35:X36"/>
    <mergeCell ref="Z35:Z36"/>
    <mergeCell ref="Z75:Z76"/>
    <mergeCell ref="X75:X76"/>
    <mergeCell ref="X79:X80"/>
    <mergeCell ref="Z79:Z80"/>
    <mergeCell ref="X116:X118"/>
    <mergeCell ref="X122:X124"/>
    <mergeCell ref="X81:X85"/>
    <mergeCell ref="X86:X93"/>
    <mergeCell ref="X112:X113"/>
    <mergeCell ref="X119:X120"/>
  </mergeCells>
  <printOptions horizontalCentered="1"/>
  <pageMargins left="0.48" right="0.15748031496062992" top="0.47244094488188981" bottom="0.74803149606299213" header="0.31496062992125984" footer="0.31496062992125984"/>
  <pageSetup paperSize="5" scale="23" fitToHeight="5" orientation="landscape" r:id="rId1"/>
  <rowBreaks count="3" manualBreakCount="3">
    <brk id="22" max="16383" man="1"/>
    <brk id="40" max="16383" man="1"/>
    <brk id="7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PROYECTOS SGR </vt:lpstr>
      <vt:lpstr>'PROYECTOS SGR '!_Hlk29926105</vt:lpstr>
      <vt:lpstr>'PROYECTOS SGR '!Títulos_a_imprimir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AUXPLANEACION55</dc:creator>
  <cp:keywords/>
  <dc:description/>
  <cp:lastModifiedBy>AUXPLANEACION03</cp:lastModifiedBy>
  <cp:revision/>
  <dcterms:created xsi:type="dcterms:W3CDTF">2022-08-05T18:03:19Z</dcterms:created>
  <dcterms:modified xsi:type="dcterms:W3CDTF">2023-11-29T16:18:51Z</dcterms:modified>
  <cp:category/>
  <cp:contentStatus/>
</cp:coreProperties>
</file>