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Gobernacion 2023\MIPG 2023\Autodiagnosticos\"/>
    </mc:Choice>
  </mc:AlternateContent>
  <bookViews>
    <workbookView xWindow="0" yWindow="0" windowWidth="12915" windowHeight="8685"/>
  </bookViews>
  <sheets>
    <sheet name="MGDA" sheetId="1" r:id="rId1"/>
    <sheet name="Listas" sheetId="2" state="hidden" r:id="rId2"/>
  </sheets>
  <definedNames>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6" i="2" l="1"/>
  <c r="E235" i="2"/>
  <c r="E234" i="2"/>
  <c r="E233" i="2"/>
  <c r="E232"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41" i="2"/>
  <c r="E140" i="2"/>
  <c r="E139" i="2"/>
  <c r="E138" i="2"/>
  <c r="E137" i="2"/>
  <c r="E136" i="2"/>
  <c r="E135" i="2"/>
  <c r="E134" i="2"/>
  <c r="E133" i="2"/>
  <c r="E132" i="2"/>
  <c r="E126" i="2"/>
  <c r="E125" i="2"/>
  <c r="E124" i="2"/>
  <c r="E123" i="2"/>
  <c r="E122" i="2"/>
  <c r="E116" i="2"/>
  <c r="E115" i="2"/>
  <c r="E114" i="2"/>
  <c r="E113" i="2"/>
  <c r="E112" i="2"/>
  <c r="E96" i="2"/>
  <c r="E95" i="2"/>
  <c r="E94" i="2"/>
  <c r="E93" i="2"/>
  <c r="E92" i="2"/>
  <c r="E91" i="2"/>
  <c r="E90" i="2"/>
  <c r="E89" i="2"/>
  <c r="E88" i="2"/>
  <c r="E87" i="2"/>
  <c r="E86" i="2"/>
  <c r="E85" i="2"/>
  <c r="E84" i="2"/>
  <c r="E83" i="2"/>
  <c r="E82" i="2"/>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G10" i="1"/>
</calcChain>
</file>

<file path=xl/sharedStrings.xml><?xml version="1.0" encoding="utf-8"?>
<sst xmlns="http://schemas.openxmlformats.org/spreadsheetml/2006/main" count="867" uniqueCount="424">
  <si>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</si>
  <si>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</si>
  <si>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</si>
  <si>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</si>
  <si>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</si>
  <si>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</si>
  <si>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</si>
  <si>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</si>
  <si>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</si>
  <si>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</si>
  <si>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</si>
  <si>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</si>
  <si>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</si>
  <si>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</si>
  <si>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</si>
  <si>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</si>
  <si>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Diagnóstico de archivos</t>
  </si>
  <si>
    <t>Elaboración y utilización del Diagnóstico Integral de Archivos</t>
  </si>
  <si>
    <t>Política de Gestión Documental</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</si>
  <si>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</si>
  <si>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</si>
  <si>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Plan Institucional de Archivos - PINAR</t>
  </si>
  <si>
    <t>Sistema Integrado de Conservación - SIC</t>
  </si>
  <si>
    <t>Plan de análisis de procesos y procedimientos de la producción documental</t>
  </si>
  <si>
    <t>Matriz de Riesgos en Gestión Documental</t>
  </si>
  <si>
    <t>Planeación estratégica</t>
  </si>
  <si>
    <t>Articulación de la Gestión Documental con el Plan Estratégico Institucional</t>
  </si>
  <si>
    <t>Articulación de la Gestión Documental con Políticas del Modelo Integrado de Planeación y Gestión - MIPG</t>
  </si>
  <si>
    <t>Control, evaluación y seguimiento</t>
  </si>
  <si>
    <t>Indicadores de Gestión</t>
  </si>
  <si>
    <t>Informes de Gestión</t>
  </si>
  <si>
    <t>Programa de Auditoría y Control</t>
  </si>
  <si>
    <t>ADMINISTRACIÓN DE ARCHIVOS</t>
  </si>
  <si>
    <t>Administración</t>
  </si>
  <si>
    <t>Planeación de la Administración de archivos</t>
  </si>
  <si>
    <t>Recursos físicos</t>
  </si>
  <si>
    <t>Infraestructura Locativa</t>
  </si>
  <si>
    <t>Talento humano</t>
  </si>
  <si>
    <t>Gestión Humana</t>
  </si>
  <si>
    <t>Capacitación en Gestión Documental</t>
  </si>
  <si>
    <t>Gestión en seguridad y salud ocupacional</t>
  </si>
  <si>
    <t>Aseguramiento de las Condiciones de Trabajo</t>
  </si>
  <si>
    <t>PROCESOS DE LA GESTION DOCUMENTAL</t>
  </si>
  <si>
    <t>Planeación (Técnica)</t>
  </si>
  <si>
    <t>Diseño y Creación de Documentos</t>
  </si>
  <si>
    <t>Documentos Especiales</t>
  </si>
  <si>
    <t xml:space="preserve">Cuadro de Clasificación Documental </t>
  </si>
  <si>
    <t>Tablas de Retención Documental</t>
  </si>
  <si>
    <t>Tablas de Valoración Documental</t>
  </si>
  <si>
    <t>Producción</t>
  </si>
  <si>
    <t>Medios y Técnicas de Producción</t>
  </si>
  <si>
    <t>Reprografía</t>
  </si>
  <si>
    <t>Gestión y trámite</t>
  </si>
  <si>
    <t>Registro y Distribución de Documentos (trámite)</t>
  </si>
  <si>
    <t>Organización</t>
  </si>
  <si>
    <t>Descripción Documental</t>
  </si>
  <si>
    <t>Transferencias</t>
  </si>
  <si>
    <t>Plan de Transferencias Documentales</t>
  </si>
  <si>
    <t>Disposición de documentos</t>
  </si>
  <si>
    <t>Eliminación de Documentos</t>
  </si>
  <si>
    <t>Preservación a largo plazo</t>
  </si>
  <si>
    <t>Plan de Conservación Documental</t>
  </si>
  <si>
    <t>Plan de Preservación Digital</t>
  </si>
  <si>
    <t>Valoración</t>
  </si>
  <si>
    <t>Valores Primarios y Secundarios</t>
  </si>
  <si>
    <t>TECNOLÓGICO</t>
  </si>
  <si>
    <t>Articulación de la gestión de documentos electrónicos</t>
  </si>
  <si>
    <t>Gestión de documentos electrónicos en los procesos, procedimientos, trámites o servicios internos</t>
  </si>
  <si>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</si>
  <si>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Gestión de documentos electrónicos en los canales virtuales de atención externos</t>
  </si>
  <si>
    <t>Elaboración, aprobación , implementación y publicación del Programa de Gestión Documental - PGD,</t>
  </si>
  <si>
    <t>Sistemas de información corporativos</t>
  </si>
  <si>
    <t>Tecnologías para la gestión de documentos electrónicos</t>
  </si>
  <si>
    <t>Modelo de Requisitos para la gestión de documentos electrónicos</t>
  </si>
  <si>
    <t>Sistema de Gestión de Documentos Electrónicos de Archivo</t>
  </si>
  <si>
    <t>Digitalización</t>
  </si>
  <si>
    <t>Esquema de Metadatos</t>
  </si>
  <si>
    <t>Sistema de Preservación Digital</t>
  </si>
  <si>
    <t>Almacenamiento en la nube</t>
  </si>
  <si>
    <t>Repositorios digitales</t>
  </si>
  <si>
    <t>Seguridad y privacidad</t>
  </si>
  <si>
    <t>Articulación con Políticas de Seguridad de Información</t>
  </si>
  <si>
    <t>Copia de seguridad archivo digital</t>
  </si>
  <si>
    <t>Interoperabilidad</t>
  </si>
  <si>
    <t>Político - legal</t>
  </si>
  <si>
    <t>Semántico</t>
  </si>
  <si>
    <t>Técnico</t>
  </si>
  <si>
    <t>CULTURAL</t>
  </si>
  <si>
    <t>Gestión del conocimiento</t>
  </si>
  <si>
    <t>Programa de Gestión del Conocimiento</t>
  </si>
  <si>
    <t>Memoria Institucional</t>
  </si>
  <si>
    <t>Archivos Históricos</t>
  </si>
  <si>
    <t>Redes culturales</t>
  </si>
  <si>
    <t xml:space="preserve"> Redes culturales</t>
  </si>
  <si>
    <t>Rendición de cuentas</t>
  </si>
  <si>
    <t>Mecanismos de Difusión</t>
  </si>
  <si>
    <t>Acceso y Consulta de la Información</t>
  </si>
  <si>
    <t>Protección del ambiente</t>
  </si>
  <si>
    <t>Plan Institucional de Gestión Ambiental</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</si>
  <si>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</si>
  <si>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</si>
  <si>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</si>
  <si>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</si>
  <si>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</si>
  <si>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</si>
  <si>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La entidad cuenta con el documento diagnóstico integral de archivos el cual incluye los aspectos archivísticos, de administración, conservación, infraestructura y tecnología.</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</si>
  <si>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</si>
  <si>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</si>
  <si>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</si>
  <si>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</si>
  <si>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</si>
  <si>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</si>
  <si>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se encuentra elaborando la política de gestión documental de acuerdo con los lineamientos establecidos por el Archivo General de la Nación.</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</si>
  <si>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</si>
  <si>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</si>
  <si>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</si>
  <si>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</si>
  <si>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</si>
  <si>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</si>
  <si>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monitoreo y análisis permanente al Programa de Gestión Documental, para garantizar su desarrollo que se materializará en acciones de revisión y evaluación al desarrollo del PGD.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</si>
  <si>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</si>
  <si>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</si>
  <si>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</si>
  <si>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</si>
  <si>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seguimiento y control al Plan Institucional de Archivos, a través de instrumentos de medición, para garantizar el cumplimiento de los planes y proyectos.</t>
  </si>
  <si>
    <t>La entidad realiza procesos de mejora continua al Plan Institucional de Archivos - PINAR, para generar recomendaciones sobre su desarrollo y actualización.</t>
  </si>
  <si>
    <t>La entidad carece del Sistema Integrado de Conservación- SIC</t>
  </si>
  <si>
    <t>la entidad elabora el sistema integrado de conservación -SIC, teniendo en cuenta los lineamientos dados por el Archivo General de la Nación.</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</si>
  <si>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</si>
  <si>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</si>
  <si>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</si>
  <si>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</si>
  <si>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</si>
  <si>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</si>
  <si>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</si>
  <si>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realiza procesos de mejora continua a los procesos y procedimientos de la producción documental, con el fin de generar mecanismos de actualización.</t>
  </si>
  <si>
    <t>La entidad carece de una matriz de riesgos en gestión documental.</t>
  </si>
  <si>
    <t>La entidad está desarrollando y articula la matriz de riegos en gestión documental, con la dependencia responsable de su gestión.</t>
  </si>
  <si>
    <t>La entidad implementa la matriz de riesgo en gestión documental, para mejorar el control de riesgos y la seguridad de la información.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</si>
  <si>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</si>
  <si>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</si>
  <si>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</si>
  <si>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</si>
  <si>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</si>
  <si>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</si>
  <si>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realiza procesos de mejora continua a las estrategias y planes de la institución para garantizar que la gestión documental se encuentra articulada y garantizar su desarrollo en la institución.</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</si>
  <si>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</si>
  <si>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</si>
  <si>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</si>
  <si>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La entidad realiza seguimiento y control a la articulación de la política de gestión documental, teniendo en cuenta los planes y programas de las políticas que incluye MIPG.</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</si>
  <si>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</si>
  <si>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</si>
  <si>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</si>
  <si>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</si>
  <si>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seguimiento y control a los planes de mejoramiento a través del instrumento de medición, con el fin de garantizar el cumplimiento y desarrollo de los planes y proyectos propuestos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</si>
  <si>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</si>
  <si>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</si>
  <si>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</si>
  <si>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</si>
  <si>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la oficina de planeación o quien haga sus veces realiza seguimiento y control a los informes de gestión para verificar el estado actual del desarrollo de las actividades de la función archivística.</t>
  </si>
  <si>
    <t>La entidad a través de los informes de gestión genera procesos de mejora continua al desarrollo de la función archivística.</t>
  </si>
  <si>
    <t>La entidad carece de programas de auditoría y control.</t>
  </si>
  <si>
    <t>La entidad se encuentra elaborando el programa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</si>
  <si>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</si>
  <si>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</si>
  <si>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</si>
  <si>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</si>
  <si>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</si>
  <si>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</si>
  <si>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implementa las estrategias para la administración de archivos definida en su plan de archivos, logrando objetivos y metas en menor tiempo (evalúa, flexibilidad, coordinación, continuidad, proactividad dominio conceptual del grupo de trabajo).</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</si>
  <si>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</si>
  <si>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</si>
  <si>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carece de una infraestructura locativa adecuada para la custodia de sus archivos.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</si>
  <si>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</si>
  <si>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</si>
  <si>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</si>
  <si>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</si>
  <si>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</si>
  <si>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</si>
  <si>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</si>
  <si>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</si>
  <si>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realiza acciones de mejoramiento continuo para promover el liderazgo, trabajo en equipo y autonomía que permitan el fortalecimiento de sus capacidades competitivas.</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</si>
  <si>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</si>
  <si>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</si>
  <si>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implementa el plan de capacitación con los temas propuestos por el área de gestión documental o quien haga sus veces, que facilitan el cumplimiento de la función archivística.</t>
  </si>
  <si>
    <t>La entidad realiza seguimiento y control al PIC, para garantizar el cumplimiento y difusión de los contenidos de la función archivística.</t>
  </si>
  <si>
    <r>
      <rPr>
        <sz val="10"/>
        <rFont val="Arial"/>
        <family val="2"/>
      </rPr>
      <t xml:space="preserve">La entidad realiza procesos de </t>
    </r>
    <r>
      <rPr>
        <sz val="10"/>
        <color rgb="FF000000"/>
        <rFont val="Arial"/>
        <family val="2"/>
      </rPr>
      <t xml:space="preserve">mejora continua </t>
    </r>
    <r>
      <rPr>
        <sz val="10"/>
        <rFont val="Arial"/>
        <family val="2"/>
      </rPr>
      <t>al PIC, para proponer</t>
    </r>
    <r>
      <rPr>
        <sz val="10"/>
        <color rgb="FF000000"/>
        <rFont val="Arial"/>
        <family val="2"/>
      </rPr>
      <t xml:space="preserve"> y </t>
    </r>
    <r>
      <rPr>
        <sz val="10"/>
        <rFont val="Arial"/>
        <family val="2"/>
      </rPr>
      <t>generar procesos de innovación</t>
    </r>
    <r>
      <rPr>
        <sz val="10"/>
        <color rgb="FF000000"/>
        <rFont val="Arial"/>
        <family val="2"/>
      </rPr>
      <t xml:space="preserve"> la alta dirección ve el proceso de gestión documental </t>
    </r>
    <r>
      <rPr>
        <sz val="10"/>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</si>
  <si>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</si>
  <si>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</si>
  <si>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</si>
  <si>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</si>
  <si>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</si>
  <si>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</si>
  <si>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</si>
  <si>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</si>
  <si>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</si>
  <si>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</si>
  <si>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</si>
  <si>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</si>
  <si>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</si>
  <si>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</si>
  <si>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</si>
  <si>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</si>
  <si>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</si>
  <si>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implementa el Cuadro de Clasificación Documental - CCD, teniendo en cuenta el esquema orgánico funcional, que refleja las secciones, subsecciones, series y subseries documentales; basadas en las funciones, actividades, procesos, procedimientos.</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</si>
  <si>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</si>
  <si>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</si>
  <si>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</si>
  <si>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realiza el proceso de elaboración, aprobación, evaluación y convalidación de las TRD de acuerdo con las etapas establecidas en la normatividad aplicable.</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</si>
  <si>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</si>
  <si>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</si>
  <si>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</si>
  <si>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</si>
  <si>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cuenta con un diagnóstico integral de archivo y plan archivístico integral para la elaboración de la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</si>
  <si>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</si>
  <si>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</si>
  <si>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</si>
  <si>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carece de un manual de estilo de comunicaciones escritas y un protocolo para las condiciones diplomáticas del documento (características internas y externas del documento).</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</si>
  <si>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</si>
  <si>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</si>
  <si>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</si>
  <si>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</si>
  <si>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carece de un programa de reprografía de los documentos que garantice su conservación y consulta.</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</si>
  <si>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</si>
  <si>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rPr>
        <sz val="10"/>
        <color rgb="FF000000"/>
        <rFont val="Arial"/>
        <family val="2"/>
      </rPr>
      <t>La entidad implementa el programa de reprografía el cual contiene las condiciones tecnológicas y técnicas mínimas de reproducción</t>
    </r>
    <r>
      <rPr>
        <sz val="10"/>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</si>
  <si>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</si>
  <si>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</si>
  <si>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</si>
  <si>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</si>
  <si>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</si>
  <si>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</si>
  <si>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</si>
  <si>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</si>
  <si>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</si>
  <si>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rPr>
        <sz val="10"/>
        <rFont val="Arial"/>
        <family val="2"/>
      </rPr>
      <t xml:space="preserve">La entidad </t>
    </r>
    <r>
      <rPr>
        <sz val="10"/>
        <color rgb="FF000000"/>
        <rFont val="Arial"/>
        <family val="2"/>
      </rPr>
      <t>está desarrollando el procedimiento de descripción documental que incluye la estandarización de</t>
    </r>
    <r>
      <rPr>
        <sz val="10"/>
        <rFont val="Arial"/>
        <family val="2"/>
      </rPr>
      <t xml:space="preserve"> formatos para iniciar </t>
    </r>
    <r>
      <rPr>
        <sz val="10"/>
        <color rgb="FF000000"/>
        <rFont val="Arial"/>
        <family val="2"/>
      </rPr>
      <t>sistemas</t>
    </r>
    <r>
      <rPr>
        <sz val="10"/>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</si>
  <si>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</si>
  <si>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</si>
  <si>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</si>
  <si>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</si>
  <si>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</si>
  <si>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</si>
  <si>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</si>
  <si>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</si>
  <si>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carece de un proceso de eliminación de los diferentes soportes documentales ya sea destrucción física o electrónica.</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</si>
  <si>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</si>
  <si>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</si>
  <si>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</si>
  <si>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</si>
  <si>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</si>
  <si>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inicia el proceso de elaboración del plan de conservación documental, respondiendo a lo establecido la Política de Gestión documental respecto al tema. Sin embargo, no desarrolla en componente de preservación digital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</si>
  <si>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</si>
  <si>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</si>
  <si>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</si>
  <si>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</si>
  <si>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</si>
  <si>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rPr>
        <sz val="10"/>
        <color rgb="FF000000"/>
        <rFont val="Arial"/>
        <family val="2"/>
      </rPr>
      <t>La Entidad se encuentra estructurando y documentando actividades para la construcción del Plan de preservación digital a largo plazo siguiendo la normativa de AGN y lo establecido en la Política de Gestión Documental</t>
    </r>
    <r>
      <rPr>
        <sz val="1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</si>
  <si>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</si>
  <si>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</si>
  <si>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</si>
  <si>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</si>
  <si>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elabora el proceso de valoración documental teniendo en cuenta los valores primarios y secundarios para todas las series y subseries documentales en cualquier soporte identificadas en los instrumentos archivísticos.</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</si>
  <si>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</si>
  <si>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</si>
  <si>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</si>
  <si>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rPr>
        <sz val="10"/>
        <color rgb="FF000000"/>
        <rFont val="Arial"/>
        <family val="2"/>
      </rPr>
      <t xml:space="preserve">Gestión de documentos electrónicos en los </t>
    </r>
    <r>
      <rPr>
        <sz val="10"/>
        <rFont val="Arial"/>
        <family val="2"/>
      </rPr>
      <t>procesos, procedimientos, trámites o servicios internos</t>
    </r>
  </si>
  <si>
    <t>La Entidad no ha automatizado procesos o no ha integrado la administración de documentos electrónicos a procesos, procedimientos, trámites o servicios.</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</si>
  <si>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</si>
  <si>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rPr>
        <sz val="11"/>
        <rFont val="Arial"/>
        <family val="2"/>
      </rPr>
      <t xml:space="preserve">Los </t>
    </r>
    <r>
      <rPr>
        <sz val="10"/>
        <rFont val="Arial"/>
        <family val="2"/>
      </rPr>
      <t>procesos, procedimientos, trámites o servicios</t>
    </r>
    <r>
      <rPr>
        <sz val="10"/>
        <color rgb="FF000000"/>
        <rFont val="Arial"/>
        <family val="2"/>
      </rPr>
      <t xml:space="preserve"> automatizados se encuentran articulados con el SGDEA de la Entidad</t>
    </r>
  </si>
  <si>
    <r>
      <rPr>
        <sz val="11"/>
        <rFont val="Arial"/>
        <family val="2"/>
      </rPr>
      <t xml:space="preserve">La Entidad evalúa periódicamente la articulación de los </t>
    </r>
    <r>
      <rPr>
        <sz val="10"/>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</si>
  <si>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no ha implementado canales virtuales de atención externa o no ha integrado lineamientos de gestión documental electrónica para el control y almacenamiento de los documentos electrónicos que se gestionan a través de ellos.</t>
  </si>
  <si>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</si>
  <si>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</si>
  <si>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</si>
  <si>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</si>
  <si>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no ha articulado los sistemas de gestión empresarial, las plataformas de gestión de contenidos o sistemas de información transaccional u operacional con los requerimientos de gestión documental existentes.</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</si>
  <si>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</si>
  <si>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</si>
  <si>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</si>
  <si>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</si>
  <si>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</si>
  <si>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</si>
  <si>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</si>
  <si>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</si>
  <si>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</si>
  <si>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carece de un Sistema de Gestión de documentos electrónicos de archivo que refleje la implementación del modelo de requisitos.</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</si>
  <si>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</si>
  <si>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</si>
  <si>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</si>
  <si>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</si>
  <si>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</si>
  <si>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para el desarrollo de actividades de digitalización.</t>
  </si>
  <si>
    <t>La Entidad cuenta con procedimientos básicos como alistamiento, escaneo y control de calidad, documentados según estándares técnicos, para el desarrollo de actividades de digitalización.</t>
  </si>
  <si>
    <t>La Entidad cuenta con procedimientos técnicos definidos para cada tipo de digitalización existente.</t>
  </si>
  <si>
    <t xml:space="preserve">La entidad adelanta mejora continua en los procedimientos técnicos establecidos, garantizando su actualización permanente. </t>
  </si>
  <si>
    <t>La Entidad no ha identificado metadatos dentro de los documentos electrónicos</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</si>
  <si>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</si>
  <si>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</si>
  <si>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</si>
  <si>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</si>
  <si>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</si>
  <si>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</si>
  <si>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</si>
  <si>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</si>
  <si>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</si>
  <si>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no hace uso de servicios de almacenamiento en la nube para el almacenamiento de documentos</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</si>
  <si>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</si>
  <si>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</si>
  <si>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</si>
  <si>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</si>
  <si>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La entidad no cuenta con un repositorio digital oficial o medios de almacenamiento definidos</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</si>
  <si>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</si>
  <si>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</si>
  <si>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</si>
  <si>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</si>
  <si>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</si>
  <si>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se encuentra integrando aspectos relacionados con la seguridad de información contenida en documentos electrónicos de archivo, dentro de las políticas del Sistema de Gestión Seguridad de Información.</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</si>
  <si>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</si>
  <si>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</si>
  <si>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</si>
  <si>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</si>
  <si>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dispone de dos copias completas de su archivo digital que no están unidas en un mismo centro de datos.</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</si>
  <si>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</si>
  <si>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</si>
  <si>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</si>
  <si>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</si>
  <si>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 xml:space="preserve">La Entidad está en desarrollo de acuerdos para el intercambio de documentos electrónicos y la asociación de normatividad vigente </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</si>
  <si>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</si>
  <si>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</si>
  <si>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</si>
  <si>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</si>
  <si>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se encuentra en proceso de aplicación de un lenguaje común de intercambio de información documentado para definir las estructuras de los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</si>
  <si>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</si>
  <si>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</si>
  <si>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</si>
  <si>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</si>
  <si>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Entidad se encuentra en proceso de implementación de la infraestructura tecnológica para el intercambio de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</si>
  <si>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</si>
  <si>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</si>
  <si>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</si>
  <si>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r>
      <rPr>
        <sz val="10"/>
        <color rgb="FF000000"/>
        <rFont val="Arial"/>
        <family val="2"/>
      </rPr>
      <t>La entidad carece</t>
    </r>
    <r>
      <rPr>
        <sz val="10"/>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</si>
  <si>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</si>
  <si>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implementa el Programa de Gestión del Conocimiento teniendo cuenta las estrategias de producción, apropiación y circulación del conocimiento con base en los documentos y la información contenida en los archivos.</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</si>
  <si>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</si>
  <si>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</si>
  <si>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</si>
  <si>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</si>
  <si>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elabora la memoria institucional con datos la estructura orgánica de la entidad, localización física, responsables, organización y servicios en las diferentes etapas del ciclo vital de los documentos.</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</si>
  <si>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</si>
  <si>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</si>
  <si>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</si>
  <si>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</si>
  <si>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la identificación de documentos de carácter histórico para promover y lograr la apropiación y aprovechamiento de la información con fines culturales.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</si>
  <si>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</si>
  <si>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</si>
  <si>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</si>
  <si>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está consolidando estrategias que le permitan tener disponibilidad la información contenida en sus archivos para fomentar el desarrollo de los procesos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</si>
  <si>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</si>
  <si>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</si>
  <si>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</si>
  <si>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</si>
  <si>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rPr>
        <sz val="10"/>
        <color rgb="FF000000"/>
        <rFont val="Arial"/>
        <family val="2"/>
      </rP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</si>
  <si>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</si>
  <si>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</si>
  <si>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</si>
  <si>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</si>
  <si>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está desarrollando mecanismos de difusión de información a través de la promoción de productos y servicios que dispone el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</si>
  <si>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</si>
  <si>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</si>
  <si>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</si>
  <si>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</si>
  <si>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está desarrollando estrategias de acceso y consulta de la información contenida respetando la protección de los datos personales, derecho a la intimidad, así como las restricciones por razones de conservación de los documentos.</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</si>
  <si>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</si>
  <si>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</si>
  <si>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</si>
  <si>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</si>
  <si>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está desarrollando estrategias para incorporar lineamientos de la gestión ambiental en articulación con la gestión documental y en la administración de archivos que generan una cultura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</si>
  <si>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</si>
  <si>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</si>
  <si>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</si>
  <si>
    <t>https://quindio.gov.co/gobierno-digital-2 25/10/202225/10/2022
https://www.ventanillaunicavirtualquindio.gov.co/</t>
  </si>
  <si>
    <t>http://172.16.1.19/docusevenet/inicio/index.php</t>
  </si>
  <si>
    <t>Planeación de la función archivística</t>
  </si>
  <si>
    <t>La Entidad en el proceso de Gestión Documental adelanto proceso ante la Asamblea Departamental donde aprobaron empréstito por valor de $9,000,000,000 mil millones de pesos para la modernización de archivo y la actualización de los Instrumentos Archivísticos.</t>
  </si>
  <si>
    <t>https://www.ventanillaunicavirtualquindio.gov.co/ 
http://172.16.1.19/docusevenet/inicio/index.php</t>
  </si>
  <si>
    <t>https://quindio.gov.co/
https://www.ventanillaunicavirtualquindio.gov.co/?formasonlineform=FormaLoginNoIntranet&amp;event=submit 
https://quindio.gov.co/tramites-y-servicios/catalogo-de-tramites-y-servicios</t>
  </si>
  <si>
    <r>
      <t xml:space="preserve">la Entidad cuenta con plan de seguridad de información el cual se realiza el seguimiento por parte de la Secretaria TIC
</t>
    </r>
    <r>
      <rPr>
        <u/>
        <sz val="10"/>
        <color rgb="FF002060"/>
        <rFont val="Arial"/>
        <family val="2"/>
      </rPr>
      <t>https://quindio.gov.co/medios/PL-TIC-01PLANDESEGURIDADYPRIVACIDADDELAINFORMACIONV3.pdf
http://45.162.78.186:1882/sevenet/grupos/eva_52/P-TIC-22ProteccioncontraCodigosMaliciososV2.pdf
http://45.162.78.186:1882/sevenet/grupos/eva_52/P-TIC-17GestionCapacidadCopiasSeguridadV2.pdf</t>
    </r>
  </si>
  <si>
    <t>http://45.162.78.186:1882/sevenet/visual/index.php</t>
  </si>
  <si>
    <t xml:space="preserve">Se realiza mesa de trabajan con la Secretaria TIC, donde indican que de acuerdo al aplicativo el personal encargado realiza el respectiva copia de seguridad ya sea diariamente, semanalmente, mensualmente, evidencia registro de asistencia 25/10/2022, Además se anexa procedimiento establecido y normalizado, http://45.162.78.186:1882/sevenet/grupos/eva_52/P-TIC-17GestionCapacidadCopiasSeguridadV2.pdf
</t>
  </si>
  <si>
    <t xml:space="preserve">
https://quindio.gov.co/medios/Formulacion_SIC_V2.pdf
http://45.162.78.186:1882/sevenet/grupos/eva_52/P-SAD-64-V1.pdf
La Entidad en el proceso de Gestión Documental adelanto proceso ante la Asamblea Departamental donde aprobaron empréstito por valor de $9,000,000,000 mil millones de pesos para la modernización de archivo y la actualización de los Instrumentos Archivísticos.</t>
  </si>
  <si>
    <t xml:space="preserve">
la Entidad en su pagina web cuenta con unos canales virtuales donde los usuarios pueden acceder a tramites y servicios de forma más oportuna y facilitando estar mas cerca del ciudadano
https://www.ventanillaunicavirtualquindio.gov.co/</t>
  </si>
  <si>
    <t xml:space="preserve">La Entidad en el proceso de Gestión Documental adelanto proceso ante la Asamblea Departamental donde aprobaron empréstito por valor aproximado de $9,000,000,000 mil millones de pesos para la modernización, digitalización y adecuación  del archivo, además de  la actualización de los Instrumentos Archivísticos </t>
  </si>
  <si>
    <t xml:space="preserve">la entidad cuenta con la plataforma de SEVENET donde custodian en forma digital los Archivos de la Entidad donde cuenta con un archivo de gestión y de acuerdo a sus tiempos de retención son enviados un archivo central digital, esto facilita la custodia de la información y evita el deterioro de los documentos físicos salvaguardando esta información.
http://172.16.1.19/docusevenet/inicio/index.php
</t>
  </si>
  <si>
    <t>https://quindio.gov.co/transparencia/ley-de-transparencia-y-derecho-de-acceso-a-la-informacion-publica/transparencia-junio-2016/sistema-integral-de-conservacion-documental</t>
  </si>
  <si>
    <t>https://quindio.gov.co/medios/PINAR_2020.pdf</t>
  </si>
  <si>
    <t>https://quindio.gov.co/index.php?option=com_content&amp;view=article&amp;id=26036:programa-de-gestion-documental&amp;catid=2</t>
  </si>
  <si>
    <t>https://quindio.gov.co/atencion-a-la-ciudadania/gestion-documental/tablas-de-retencion-documental</t>
  </si>
  <si>
    <t>https://quindio.gov.co/atencion-a-la-ciudadania/gestion-documental/tablas-de-valoracion-documental</t>
  </si>
  <si>
    <t>fuid de ddhh</t>
  </si>
  <si>
    <t xml:space="preserve">Se adjunta el diagnóstico </t>
  </si>
  <si>
    <t>Durante está vigencia la administración presento a la Asamblea Departamental un proyecto sobre la modernización del archivo de la entidad "FORTALECIMIENTO DE LA GESTIÓN DOCUMENTAL DEL DEPARTAMENTO DEL QUINDÍO MEDIANTE LA ADECUACIÓN LOCATIVA, COMPRA DE EQUIPOS TECNOLÓGICOS Y MODERNIZACIÓN DIGITAL DE LOS ARCHIVOS QUE PERMITA LA OPTIMIZACIÓN Y ACCESO A LA INFORMACIÓN DE MANERA EFICIENTE Y OPORTUNA".
Se anexa ordenanza No. 017 de 2022</t>
  </si>
  <si>
    <t>https://quindio.gov.co/medios/MANUAL_DE_FUNCIONES_Y_COMPETENCIAS_LABORALES_2022.pdf</t>
  </si>
  <si>
    <t>https://quindio.gov.co/rendicion-publica-cuentas/vigencia-2021</t>
  </si>
  <si>
    <t>https://quindio.gov.co/ley-de-transparencia-1712/7-datos-abiertos</t>
  </si>
  <si>
    <t>Se anexa el Plan Institucional de Gestión Ambiental P.I.G.A.</t>
  </si>
  <si>
    <t>https://quindio.gov.co/
https://www.facebook.com/GobernacionQuindio
https://instagram.com/gobernacionquindio?igshid=YmMyMTA2M2Y=</t>
  </si>
  <si>
    <t>Inventario en formato FUID, por Secretarías</t>
  </si>
  <si>
    <t>se anexa el formato planilla retención del conocimiento.</t>
  </si>
  <si>
    <t>Se adjunta procedimiento referente a producción documental.</t>
  </si>
  <si>
    <t xml:space="preserve">se realiza seguimiento a matriz de riesgos de forma periodica, se adjunta seguimiento a matriz </t>
  </si>
  <si>
    <t xml:space="preserve">La Entidad cuenta con un plan estrategico de talento humano además de una planeación documental, se adjuntan evidencias </t>
  </si>
  <si>
    <t>https://www.quindio.gov.co/rendicion-publica-cuentas/vigencia-2021 informes de gestión</t>
  </si>
  <si>
    <t>http://45.162.78.186:1882/sevenet/grupos/eva_52/P-SAD-60-V1.pdf 
diseño de documentos</t>
  </si>
  <si>
    <t>se anexa decreto y formulación del Sistema Integrado de Conservación-sic</t>
  </si>
  <si>
    <t xml:space="preserve">se Anexa Plan de prevervación digial a largo plazo </t>
  </si>
  <si>
    <t>http://172.16.1.19/docusevenet/inicio/index.php
https://www.ventanillaunicavirtualquindio.gov.co/</t>
  </si>
  <si>
    <t>se cuentan con las tablas de control de accso donde se evidencia donde se encuentra soportada la documentación</t>
  </si>
  <si>
    <t>Se adjunta Plan de Transferencia Documentales 
https://quindio.gov.co/index.php?option=com_content&amp;view=article&amp;id=26013:7-instrumentos-de-gestion-de-informacion-publica&amp;catid=2</t>
  </si>
  <si>
    <t xml:space="preserve"> se adjunta Procedimiento referente a valoración documental</t>
  </si>
  <si>
    <t>La Enridad incorpora  en sus indicadores de gestión referente a medición de los procesos de Gestión Documental,  se adjunta  matriz de  indicadores</t>
  </si>
  <si>
    <t>La Entidad en Articulación con la Secretaria de Planeciación, y el prceso de gestión documental articula y hacen seguimiento a sus planes y programas, se anexa matriz  de seguimiento de  mipg</t>
  </si>
  <si>
    <t>La Entidad cuenta con Plan Institucional de Archivo se anexa plan cabe resaltar que este instrumento sera actualizado de acuerdo con el EMPRESTITO aprobado en la Ordenanza 017 mde 2022</t>
  </si>
  <si>
    <t>Se adjunta Plan de Capacitaciones Y soportes de capacitaciónes en temas referentes al fortalecimiento en Gestión Documental</t>
  </si>
  <si>
    <t>Se cuenta con un formato de plan de auditorias donde cada vigencia estructuran dicho plan  a través de Control Interno de Gestión, con el fin de evaluar y hacer seguimiento a los procedimientos de la Entiodad, se anexa formato</t>
  </si>
  <si>
    <t>Resolución No. 000140 de 23 enero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</si>
</sst>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1"/>
      <name val="Calibri"/>
      <scheme val="minor"/>
    </font>
    <font>
      <sz val="11"/>
      <color rgb="FF002060"/>
      <name val="Arial"/>
      <family val="2"/>
    </font>
    <font>
      <b/>
      <sz val="12"/>
      <color rgb="FF002060"/>
      <name val="Arial"/>
      <family val="2"/>
    </font>
    <font>
      <sz val="11"/>
      <name val="Calibri"/>
      <family val="2"/>
    </font>
    <font>
      <sz val="20"/>
      <color rgb="FF002060"/>
      <name val="Arial"/>
      <family val="2"/>
    </font>
    <font>
      <sz val="22"/>
      <color rgb="FF002060"/>
      <name val="Arial"/>
      <family val="2"/>
    </font>
    <font>
      <b/>
      <sz val="18"/>
      <color rgb="FF002060"/>
      <name val="Arial"/>
      <family val="2"/>
    </font>
    <font>
      <b/>
      <sz val="11"/>
      <color rgb="FF002060"/>
      <name val="Arial"/>
      <family val="2"/>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font>
    <font>
      <sz val="10"/>
      <name val="Arial"/>
      <family val="2"/>
    </font>
    <font>
      <b/>
      <sz val="11"/>
      <color rgb="FFFFFFFF"/>
      <name val="Arial"/>
      <family val="2"/>
    </font>
    <font>
      <sz val="10"/>
      <color rgb="FF000000"/>
      <name val="Arial"/>
      <family val="2"/>
    </font>
    <font>
      <sz val="10"/>
      <color rgb="FFFFFFFF"/>
      <name val="Arial"/>
      <family val="2"/>
    </font>
    <font>
      <sz val="10"/>
      <name val="Arial"/>
      <family val="2"/>
    </font>
    <font>
      <sz val="11"/>
      <name val="Arial"/>
      <family val="2"/>
    </font>
    <font>
      <sz val="11"/>
      <name val="Calibri"/>
      <family val="2"/>
    </font>
    <font>
      <sz val="11"/>
      <color rgb="FF000000"/>
      <name val="Arial"/>
      <family val="2"/>
    </font>
    <font>
      <sz val="10"/>
      <color rgb="FF000000"/>
      <name val="Calibri"/>
      <family val="2"/>
    </font>
    <font>
      <sz val="9"/>
      <color rgb="FF000000"/>
      <name val="Calibri"/>
      <family val="2"/>
    </font>
    <font>
      <sz val="10"/>
      <color rgb="FFFF0000"/>
      <name val="Arial"/>
      <family val="2"/>
    </font>
    <font>
      <u/>
      <sz val="11"/>
      <color theme="10"/>
      <name val="Calibri"/>
      <family val="2"/>
      <scheme val="minor"/>
    </font>
    <font>
      <u/>
      <sz val="10"/>
      <color rgb="FF002060"/>
      <name val="Arial"/>
      <family val="2"/>
    </font>
    <font>
      <u/>
      <sz val="11"/>
      <color theme="10"/>
      <name val="Calibri"/>
      <family val="2"/>
      <scheme val="minor"/>
    </font>
  </fonts>
  <fills count="13">
    <fill>
      <patternFill patternType="none"/>
    </fill>
    <fill>
      <patternFill patternType="gray125"/>
    </fill>
    <fill>
      <patternFill patternType="solid">
        <fgColor rgb="FF0070C0"/>
        <bgColor rgb="FF0070C0"/>
      </patternFill>
    </fill>
    <fill>
      <patternFill patternType="solid">
        <fgColor rgb="FFD9E2F3"/>
        <bgColor rgb="FFD9E2F3"/>
      </patternFill>
    </fill>
    <fill>
      <patternFill patternType="solid">
        <fgColor rgb="FF3399FF"/>
        <bgColor rgb="FF3399FF"/>
      </patternFill>
    </fill>
    <fill>
      <patternFill patternType="solid">
        <fgColor rgb="FF4472C4"/>
        <bgColor rgb="FF4472C4"/>
      </patternFill>
    </fill>
    <fill>
      <patternFill patternType="solid">
        <fgColor rgb="FFDEEAF6"/>
        <bgColor rgb="FFDEEAF6"/>
      </patternFill>
    </fill>
    <fill>
      <patternFill patternType="solid">
        <fgColor rgb="FFC00000"/>
        <bgColor rgb="FFC00000"/>
      </patternFill>
    </fill>
    <fill>
      <patternFill patternType="solid">
        <fgColor rgb="FFED7D31"/>
        <bgColor rgb="FFED7D31"/>
      </patternFill>
    </fill>
    <fill>
      <patternFill patternType="solid">
        <fgColor rgb="FFFFD966"/>
        <bgColor rgb="FFFFD966"/>
      </patternFill>
    </fill>
    <fill>
      <patternFill patternType="solid">
        <fgColor rgb="FF70AD47"/>
        <bgColor rgb="FF70AD47"/>
      </patternFill>
    </fill>
    <fill>
      <patternFill patternType="solid">
        <fgColor rgb="FF92D050"/>
        <bgColor rgb="FF92D050"/>
      </patternFill>
    </fill>
    <fill>
      <patternFill patternType="solid">
        <fgColor rgb="FFA8D08D"/>
        <bgColor rgb="FFA8D08D"/>
      </patternFill>
    </fill>
  </fills>
  <borders count="74">
    <border>
      <left/>
      <right/>
      <top/>
      <bottom/>
      <diagonal/>
    </border>
    <border>
      <left style="medium">
        <color rgb="FF44546A"/>
      </left>
      <right/>
      <top style="medium">
        <color rgb="FF44546A"/>
      </top>
      <bottom/>
      <diagonal/>
    </border>
    <border>
      <left/>
      <right/>
      <top style="medium">
        <color rgb="FF44546A"/>
      </top>
      <bottom style="thin">
        <color rgb="FF002060"/>
      </bottom>
      <diagonal/>
    </border>
    <border>
      <left/>
      <right style="medium">
        <color rgb="FF44546A"/>
      </right>
      <top style="medium">
        <color rgb="FF44546A"/>
      </top>
      <bottom/>
      <diagonal/>
    </border>
    <border>
      <left style="medium">
        <color rgb="FF44546A"/>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top style="thin">
        <color rgb="FF002060"/>
      </top>
      <bottom style="thin">
        <color rgb="FF002060"/>
      </bottom>
      <diagonal/>
    </border>
    <border>
      <left/>
      <right style="medium">
        <color rgb="FF44546A"/>
      </right>
      <top/>
      <bottom/>
      <diagonal/>
    </border>
    <border>
      <left style="medium">
        <color rgb="FF1E4E79"/>
      </left>
      <right/>
      <top style="medium">
        <color rgb="FF1E4E79"/>
      </top>
      <bottom style="dotted">
        <color rgb="FF1E4E79"/>
      </bottom>
      <diagonal/>
    </border>
    <border>
      <left/>
      <right/>
      <top style="medium">
        <color rgb="FF1E4E79"/>
      </top>
      <bottom style="dotted">
        <color rgb="FF1E4E79"/>
      </bottom>
      <diagonal/>
    </border>
    <border>
      <left/>
      <right style="medium">
        <color rgb="FF1E4E79"/>
      </right>
      <top style="medium">
        <color rgb="FF1E4E79"/>
      </top>
      <bottom style="dotted">
        <color rgb="FF1E4E79"/>
      </bottom>
      <diagonal/>
    </border>
    <border>
      <left style="medium">
        <color rgb="FF1E4E79"/>
      </left>
      <right/>
      <top style="dotted">
        <color rgb="FF1E4E79"/>
      </top>
      <bottom style="medium">
        <color rgb="FF1E4E79"/>
      </bottom>
      <diagonal/>
    </border>
    <border>
      <left/>
      <right/>
      <top style="dotted">
        <color rgb="FF1E4E79"/>
      </top>
      <bottom style="medium">
        <color rgb="FF1E4E79"/>
      </bottom>
      <diagonal/>
    </border>
    <border>
      <left/>
      <right style="medium">
        <color rgb="FF1E4E79"/>
      </right>
      <top style="dotted">
        <color rgb="FF1E4E79"/>
      </top>
      <bottom style="medium">
        <color rgb="FF1E4E79"/>
      </bottom>
      <diagonal/>
    </border>
    <border>
      <left style="medium">
        <color rgb="FF44546A"/>
      </left>
      <right style="thin">
        <color rgb="FF44546A"/>
      </right>
      <top style="medium">
        <color rgb="FF44546A"/>
      </top>
      <bottom/>
      <diagonal/>
    </border>
    <border>
      <left style="thin">
        <color rgb="FF44546A"/>
      </left>
      <right style="thin">
        <color rgb="FF44546A"/>
      </right>
      <top style="medium">
        <color rgb="FF44546A"/>
      </top>
      <bottom/>
      <diagonal/>
    </border>
    <border>
      <left style="thin">
        <color rgb="FF44546A"/>
      </left>
      <right style="medium">
        <color rgb="FF44546A"/>
      </right>
      <top style="medium">
        <color rgb="FF44546A"/>
      </top>
      <bottom/>
      <diagonal/>
    </border>
    <border>
      <left style="medium">
        <color rgb="FF44546A"/>
      </left>
      <right style="thin">
        <color rgb="FF44546A"/>
      </right>
      <top/>
      <bottom/>
      <diagonal/>
    </border>
    <border>
      <left style="thin">
        <color rgb="FF44546A"/>
      </left>
      <right style="thin">
        <color rgb="FF44546A"/>
      </right>
      <top/>
      <bottom/>
      <diagonal/>
    </border>
    <border>
      <left style="thin">
        <color rgb="FF44546A"/>
      </left>
      <right style="thin">
        <color rgb="FF44546A"/>
      </right>
      <top/>
      <bottom style="medium">
        <color rgb="FF44546A"/>
      </bottom>
      <diagonal/>
    </border>
    <border>
      <left style="thin">
        <color rgb="FF44546A"/>
      </left>
      <right style="medium">
        <color rgb="FF44546A"/>
      </right>
      <top/>
      <bottom/>
      <diagonal/>
    </border>
    <border>
      <left style="medium">
        <color rgb="FF000000"/>
      </left>
      <right style="medium">
        <color rgb="FF000000"/>
      </right>
      <top style="medium">
        <color rgb="FF000000"/>
      </top>
      <bottom/>
      <diagonal/>
    </border>
    <border>
      <left/>
      <right/>
      <top style="medium">
        <color rgb="FF44546A"/>
      </top>
      <bottom/>
      <diagonal/>
    </border>
    <border>
      <left/>
      <right style="thin">
        <color rgb="FF44546A"/>
      </right>
      <top style="medium">
        <color rgb="FF44546A"/>
      </top>
      <bottom/>
      <diagonal/>
    </border>
    <border>
      <left style="thin">
        <color rgb="FF44546A"/>
      </left>
      <right/>
      <top style="medium">
        <color rgb="FF44546A"/>
      </top>
      <bottom style="dotted">
        <color rgb="FF44546A"/>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diagonal/>
    </border>
    <border>
      <left/>
      <right style="thin">
        <color rgb="FF44546A"/>
      </right>
      <top/>
      <bottom/>
      <diagonal/>
    </border>
    <border>
      <left style="thin">
        <color rgb="FF44546A"/>
      </left>
      <right/>
      <top style="dotted">
        <color rgb="FF44546A"/>
      </top>
      <bottom style="dotted">
        <color rgb="FF44546A"/>
      </bottom>
      <diagonal/>
    </border>
    <border>
      <left style="medium">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hair">
        <color rgb="FF44546A"/>
      </bottom>
      <diagonal/>
    </border>
    <border>
      <left style="hair">
        <color rgb="FF000000"/>
      </left>
      <right style="medium">
        <color rgb="FF000000"/>
      </right>
      <top style="medium">
        <color rgb="FF000000"/>
      </top>
      <bottom style="hair">
        <color rgb="FF44546A"/>
      </bottom>
      <diagonal/>
    </border>
    <border>
      <left style="medium">
        <color rgb="FF000000"/>
      </left>
      <right style="medium">
        <color rgb="FF000000"/>
      </right>
      <top/>
      <bottom style="medium">
        <color rgb="FF000000"/>
      </bottom>
      <diagonal/>
    </border>
    <border>
      <left style="hair">
        <color rgb="FF000000"/>
      </left>
      <right style="hair">
        <color rgb="FF000000"/>
      </right>
      <top style="hair">
        <color rgb="FF44546A"/>
      </top>
      <bottom style="medium">
        <color rgb="FF000000"/>
      </bottom>
      <diagonal/>
    </border>
    <border>
      <left style="hair">
        <color rgb="FF000000"/>
      </left>
      <right style="medium">
        <color rgb="FF000000"/>
      </right>
      <top style="hair">
        <color rgb="FF44546A"/>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hair">
        <color rgb="FF000000"/>
      </bottom>
      <diagonal/>
    </border>
    <border>
      <left/>
      <right style="medium">
        <color rgb="FF000000"/>
      </right>
      <top style="hair">
        <color rgb="FF000000"/>
      </top>
      <bottom/>
      <diagonal/>
    </border>
    <border>
      <left/>
      <right/>
      <top/>
      <bottom style="dotted">
        <color rgb="FF44546A"/>
      </bottom>
      <diagonal/>
    </border>
    <border>
      <left/>
      <right style="thin">
        <color rgb="FF44546A"/>
      </right>
      <top/>
      <bottom style="dotted">
        <color rgb="FF44546A"/>
      </bottom>
      <diagonal/>
    </border>
    <border>
      <left/>
      <right/>
      <top style="dotted">
        <color rgb="FF44546A"/>
      </top>
      <bottom style="dotted">
        <color rgb="FF44546A"/>
      </bottom>
      <diagonal/>
    </border>
    <border>
      <left/>
      <right style="thin">
        <color rgb="FF44546A"/>
      </right>
      <top style="dotted">
        <color rgb="FF44546A"/>
      </top>
      <bottom style="dotted">
        <color rgb="FF44546A"/>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diagonal/>
    </border>
    <border>
      <left/>
      <right/>
      <top/>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s>
  <cellStyleXfs count="2">
    <xf numFmtId="0" fontId="0" fillId="0" borderId="0"/>
    <xf numFmtId="0" fontId="25" fillId="0" borderId="0" applyNumberFormat="0" applyFill="0" applyBorder="0" applyAlignment="0" applyProtection="0"/>
  </cellStyleXfs>
  <cellXfs count="16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13" xfId="0" applyFont="1" applyBorder="1" applyAlignment="1">
      <alignment vertical="center"/>
    </xf>
    <xf numFmtId="0" fontId="12" fillId="0" borderId="25" xfId="0" applyFont="1" applyBorder="1" applyAlignment="1">
      <alignment vertical="center" wrapText="1"/>
    </xf>
    <xf numFmtId="0" fontId="10" fillId="0" borderId="27" xfId="0" applyFont="1" applyBorder="1" applyAlignment="1">
      <alignment horizontal="center" vertical="center" wrapText="1"/>
    </xf>
    <xf numFmtId="0" fontId="10" fillId="0" borderId="27" xfId="0" applyFont="1" applyBorder="1" applyAlignment="1">
      <alignment horizontal="left" vertical="center" wrapText="1"/>
    </xf>
    <xf numFmtId="0" fontId="13" fillId="0" borderId="28" xfId="0" applyFont="1" applyBorder="1" applyAlignment="1">
      <alignment horizontal="center" vertical="center"/>
    </xf>
    <xf numFmtId="0" fontId="12" fillId="0" borderId="32" xfId="0" applyFont="1" applyBorder="1" applyAlignment="1">
      <alignment vertical="center" wrapText="1"/>
    </xf>
    <xf numFmtId="0" fontId="10" fillId="0" borderId="34" xfId="0" applyFont="1" applyBorder="1" applyAlignment="1">
      <alignment horizontal="center" vertical="center" wrapText="1"/>
    </xf>
    <xf numFmtId="0" fontId="10" fillId="0" borderId="34" xfId="0" applyFont="1" applyBorder="1" applyAlignment="1">
      <alignment horizontal="left" vertical="center" wrapText="1"/>
    </xf>
    <xf numFmtId="0" fontId="13" fillId="0" borderId="35" xfId="0" applyFont="1" applyBorder="1" applyAlignment="1">
      <alignment horizontal="center" vertical="center"/>
    </xf>
    <xf numFmtId="0" fontId="10" fillId="0" borderId="34" xfId="0" applyFont="1" applyBorder="1" applyAlignment="1">
      <alignment vertical="center" wrapText="1"/>
    </xf>
    <xf numFmtId="0" fontId="10" fillId="0" borderId="38" xfId="0" applyFont="1" applyBorder="1" applyAlignment="1">
      <alignment vertical="center" wrapText="1"/>
    </xf>
    <xf numFmtId="0" fontId="10" fillId="0" borderId="38" xfId="0" applyFont="1" applyBorder="1" applyAlignment="1">
      <alignment horizontal="left" vertical="center" wrapText="1"/>
    </xf>
    <xf numFmtId="0" fontId="13" fillId="0" borderId="39" xfId="0" applyFont="1" applyBorder="1" applyAlignment="1">
      <alignment horizontal="center" vertical="center"/>
    </xf>
    <xf numFmtId="0" fontId="10" fillId="0" borderId="27" xfId="0" applyFont="1" applyBorder="1" applyAlignment="1">
      <alignment vertical="center" wrapText="1"/>
    </xf>
    <xf numFmtId="0" fontId="10" fillId="0" borderId="42" xfId="0" applyFont="1" applyBorder="1" applyAlignment="1">
      <alignment vertical="center" wrapText="1"/>
    </xf>
    <xf numFmtId="0" fontId="10" fillId="0" borderId="42" xfId="0" applyFont="1" applyBorder="1" applyAlignment="1">
      <alignment horizontal="left" vertical="center" wrapText="1"/>
    </xf>
    <xf numFmtId="0" fontId="13" fillId="0" borderId="43"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vertical="center" wrapText="1"/>
    </xf>
    <xf numFmtId="0" fontId="10" fillId="0" borderId="45" xfId="0" applyFont="1" applyBorder="1" applyAlignment="1">
      <alignment horizontal="left" vertical="center" wrapText="1"/>
    </xf>
    <xf numFmtId="0" fontId="13" fillId="0" borderId="46" xfId="0" applyFont="1" applyBorder="1" applyAlignment="1">
      <alignment horizontal="center" vertical="center"/>
    </xf>
    <xf numFmtId="0" fontId="10" fillId="0" borderId="47" xfId="0" applyFont="1" applyBorder="1" applyAlignment="1">
      <alignment vertical="center" wrapText="1"/>
    </xf>
    <xf numFmtId="0" fontId="10" fillId="0" borderId="47" xfId="0" applyFont="1" applyBorder="1" applyAlignment="1">
      <alignment horizontal="left" vertical="center" wrapText="1"/>
    </xf>
    <xf numFmtId="0" fontId="13" fillId="0" borderId="48" xfId="0" applyFont="1" applyBorder="1" applyAlignment="1">
      <alignment horizontal="center" vertical="center"/>
    </xf>
    <xf numFmtId="0" fontId="10" fillId="0" borderId="50" xfId="0" applyFont="1" applyBorder="1" applyAlignment="1">
      <alignment vertical="center" wrapText="1"/>
    </xf>
    <xf numFmtId="0" fontId="10" fillId="0" borderId="50" xfId="0" applyFont="1" applyBorder="1" applyAlignment="1">
      <alignment horizontal="left" vertical="center" wrapText="1"/>
    </xf>
    <xf numFmtId="0" fontId="13" fillId="0" borderId="51" xfId="0" applyFont="1" applyBorder="1" applyAlignment="1">
      <alignment horizontal="center" vertical="center"/>
    </xf>
    <xf numFmtId="0" fontId="13" fillId="0" borderId="44" xfId="0" applyFont="1" applyBorder="1" applyAlignment="1">
      <alignment horizontal="center" vertical="center" wrapText="1"/>
    </xf>
    <xf numFmtId="0" fontId="1" fillId="0" borderId="45" xfId="0" applyFont="1" applyBorder="1" applyAlignment="1">
      <alignment vertical="center" wrapText="1"/>
    </xf>
    <xf numFmtId="0" fontId="1" fillId="0" borderId="27" xfId="0" applyFont="1" applyBorder="1" applyAlignment="1">
      <alignment vertical="center" wrapText="1"/>
    </xf>
    <xf numFmtId="0" fontId="1" fillId="0" borderId="38" xfId="0" applyFont="1" applyBorder="1" applyAlignment="1">
      <alignment vertical="center" wrapText="1"/>
    </xf>
    <xf numFmtId="0" fontId="1" fillId="0" borderId="34" xfId="0" applyFont="1" applyBorder="1" applyAlignment="1">
      <alignment vertical="center" wrapText="1"/>
    </xf>
    <xf numFmtId="2" fontId="9" fillId="0" borderId="57" xfId="0" applyNumberFormat="1" applyFont="1" applyBorder="1" applyAlignment="1">
      <alignment horizontal="center" vertical="center" wrapText="1"/>
    </xf>
    <xf numFmtId="164" fontId="11" fillId="0" borderId="58" xfId="0" applyNumberFormat="1" applyFont="1" applyBorder="1" applyAlignment="1">
      <alignment horizontal="center" vertical="center" wrapText="1"/>
    </xf>
    <xf numFmtId="0" fontId="14" fillId="0" borderId="38" xfId="0" applyFont="1" applyBorder="1" applyAlignment="1">
      <alignment horizontal="left" vertical="center" wrapText="1"/>
    </xf>
    <xf numFmtId="0" fontId="13" fillId="0" borderId="44" xfId="0" applyFont="1" applyBorder="1" applyAlignment="1">
      <alignment vertical="center" wrapText="1"/>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2" fontId="1" fillId="0" borderId="0" xfId="0" applyNumberFormat="1" applyFont="1" applyAlignment="1">
      <alignment vertical="center"/>
    </xf>
    <xf numFmtId="0" fontId="15" fillId="5" borderId="52" xfId="0" applyFont="1" applyFill="1" applyBorder="1" applyAlignment="1">
      <alignment horizontal="center" vertical="center" wrapText="1"/>
    </xf>
    <xf numFmtId="0" fontId="15" fillId="5" borderId="62" xfId="0" applyFont="1" applyFill="1" applyBorder="1" applyAlignment="1">
      <alignment horizontal="center" vertical="center" wrapText="1"/>
    </xf>
    <xf numFmtId="0" fontId="16" fillId="0" borderId="63" xfId="0" applyFont="1" applyBorder="1" applyAlignment="1">
      <alignment horizontal="left" vertical="center" wrapText="1"/>
    </xf>
    <xf numFmtId="0" fontId="17" fillId="7" borderId="64" xfId="0" applyFont="1" applyFill="1" applyBorder="1" applyAlignment="1">
      <alignment horizontal="center" vertical="center" wrapText="1"/>
    </xf>
    <xf numFmtId="0" fontId="16" fillId="8" borderId="64" xfId="0" applyFont="1" applyFill="1" applyBorder="1" applyAlignment="1">
      <alignment horizontal="center" vertical="center" wrapText="1"/>
    </xf>
    <xf numFmtId="0" fontId="16" fillId="9" borderId="64" xfId="0" applyFont="1" applyFill="1" applyBorder="1" applyAlignment="1">
      <alignment horizontal="center" vertical="center" wrapText="1"/>
    </xf>
    <xf numFmtId="0" fontId="16" fillId="10" borderId="64" xfId="0" applyFont="1" applyFill="1" applyBorder="1" applyAlignment="1">
      <alignment horizontal="center" vertical="center" wrapText="1"/>
    </xf>
    <xf numFmtId="0" fontId="16" fillId="11" borderId="64" xfId="0" applyFont="1" applyFill="1" applyBorder="1" applyAlignment="1">
      <alignment horizontal="center" vertical="center" wrapText="1"/>
    </xf>
    <xf numFmtId="0" fontId="18" fillId="0" borderId="52" xfId="0" applyFont="1" applyBorder="1" applyAlignment="1">
      <alignment horizontal="left" vertical="center" wrapText="1"/>
    </xf>
    <xf numFmtId="0" fontId="18" fillId="0" borderId="49" xfId="0" applyFont="1" applyBorder="1" applyAlignment="1">
      <alignment horizontal="left" vertical="center" wrapText="1"/>
    </xf>
    <xf numFmtId="0" fontId="18" fillId="0" borderId="63"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52" xfId="0" applyFont="1" applyBorder="1" applyAlignment="1">
      <alignment horizontal="left" vertical="center"/>
    </xf>
    <xf numFmtId="0" fontId="16" fillId="11" borderId="68" xfId="0" applyFont="1" applyFill="1" applyBorder="1" applyAlignment="1">
      <alignment horizontal="center" vertical="center" wrapText="1"/>
    </xf>
    <xf numFmtId="0" fontId="16" fillId="0" borderId="63" xfId="0" applyFont="1" applyBorder="1" applyAlignment="1">
      <alignment horizontal="left" vertical="center"/>
    </xf>
    <xf numFmtId="0" fontId="16" fillId="10" borderId="69" xfId="0" applyFont="1" applyFill="1" applyBorder="1" applyAlignment="1">
      <alignment horizontal="center" vertical="center" wrapText="1"/>
    </xf>
    <xf numFmtId="0" fontId="16" fillId="11" borderId="52" xfId="0" applyFont="1" applyFill="1" applyBorder="1" applyAlignment="1">
      <alignment horizontal="center" vertical="center" wrapText="1"/>
    </xf>
    <xf numFmtId="0" fontId="16" fillId="12" borderId="64" xfId="0" applyFont="1" applyFill="1" applyBorder="1" applyAlignment="1">
      <alignment horizontal="left" vertical="center" wrapText="1"/>
    </xf>
    <xf numFmtId="0" fontId="16" fillId="11" borderId="62" xfId="0" applyFont="1" applyFill="1" applyBorder="1" applyAlignment="1">
      <alignment horizontal="center" vertical="center" wrapText="1"/>
    </xf>
    <xf numFmtId="0" fontId="20" fillId="0" borderId="0" xfId="0" applyFont="1" applyAlignment="1">
      <alignment wrapText="1"/>
    </xf>
    <xf numFmtId="0" fontId="16" fillId="0" borderId="0" xfId="0" applyFont="1" applyAlignment="1">
      <alignment horizontal="left" vertical="center"/>
    </xf>
    <xf numFmtId="0" fontId="16" fillId="0" borderId="52" xfId="0" applyFont="1" applyBorder="1" applyAlignment="1">
      <alignment horizontal="left" vertical="center" wrapText="1"/>
    </xf>
    <xf numFmtId="0" fontId="16" fillId="0" borderId="49" xfId="0" applyFont="1" applyBorder="1" applyAlignment="1">
      <alignment horizontal="left" vertical="center" wrapText="1"/>
    </xf>
    <xf numFmtId="0" fontId="16" fillId="0" borderId="22" xfId="0" applyFont="1" applyBorder="1"/>
    <xf numFmtId="0" fontId="17" fillId="7" borderId="68" xfId="0" applyFont="1" applyFill="1" applyBorder="1" applyAlignment="1">
      <alignment horizontal="center" vertical="center" wrapText="1"/>
    </xf>
    <xf numFmtId="0" fontId="16" fillId="0" borderId="30" xfId="0" applyFont="1" applyBorder="1" applyAlignment="1">
      <alignment horizontal="left" vertical="center"/>
    </xf>
    <xf numFmtId="0" fontId="16" fillId="8" borderId="68" xfId="0" applyFont="1" applyFill="1" applyBorder="1" applyAlignment="1">
      <alignment horizontal="center" vertical="center" wrapText="1"/>
    </xf>
    <xf numFmtId="0" fontId="16" fillId="9" borderId="68"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0" borderId="49" xfId="0" applyFont="1" applyBorder="1" applyAlignment="1">
      <alignment horizontal="left" vertical="center"/>
    </xf>
    <xf numFmtId="0" fontId="16" fillId="11" borderId="71" xfId="0" applyFont="1" applyFill="1" applyBorder="1" applyAlignment="1">
      <alignment horizontal="center" vertical="center" wrapText="1"/>
    </xf>
    <xf numFmtId="0" fontId="19" fillId="0" borderId="63" xfId="0" applyFont="1" applyBorder="1" applyAlignment="1">
      <alignment horizontal="left" vertical="center" wrapText="1"/>
    </xf>
    <xf numFmtId="0" fontId="16" fillId="0" borderId="0" xfId="0" applyFont="1"/>
    <xf numFmtId="0" fontId="16" fillId="0" borderId="72" xfId="0" applyFont="1" applyBorder="1" applyAlignment="1">
      <alignment horizontal="left" vertical="center" wrapText="1"/>
    </xf>
    <xf numFmtId="0" fontId="16" fillId="0" borderId="73" xfId="0" applyFont="1" applyBorder="1" applyAlignment="1">
      <alignment horizontal="left" vertical="center" wrapText="1"/>
    </xf>
    <xf numFmtId="0" fontId="22" fillId="0" borderId="63" xfId="0" applyFont="1" applyBorder="1" applyAlignment="1">
      <alignment horizontal="left" vertical="center" wrapText="1"/>
    </xf>
    <xf numFmtId="0" fontId="10" fillId="0" borderId="40" xfId="0" applyFont="1" applyBorder="1" applyAlignment="1">
      <alignment horizontal="justify" vertical="justify" wrapText="1"/>
    </xf>
    <xf numFmtId="0" fontId="10" fillId="0" borderId="29" xfId="0" applyFont="1" applyBorder="1" applyAlignment="1">
      <alignment horizontal="justify" vertical="justify" wrapText="1"/>
    </xf>
    <xf numFmtId="0" fontId="1" fillId="0" borderId="0" xfId="0" applyFont="1" applyAlignment="1">
      <alignment vertical="center" wrapText="1"/>
    </xf>
    <xf numFmtId="0" fontId="10" fillId="0" borderId="29" xfId="0" applyFont="1" applyBorder="1" applyAlignment="1">
      <alignment horizontal="center" vertical="center" wrapText="1"/>
    </xf>
    <xf numFmtId="0" fontId="10" fillId="0" borderId="36" xfId="0" applyFont="1" applyBorder="1" applyAlignment="1">
      <alignment horizontal="center" wrapText="1"/>
    </xf>
    <xf numFmtId="0" fontId="1" fillId="0" borderId="60" xfId="0" applyFont="1" applyBorder="1" applyAlignment="1">
      <alignment vertical="center" wrapText="1"/>
    </xf>
    <xf numFmtId="0" fontId="0" fillId="0" borderId="0" xfId="0" applyAlignment="1">
      <alignment wrapText="1"/>
    </xf>
    <xf numFmtId="0" fontId="10" fillId="0" borderId="52" xfId="0" applyFont="1" applyBorder="1" applyAlignment="1">
      <alignment horizontal="justify" vertical="justify" wrapText="1"/>
    </xf>
    <xf numFmtId="0" fontId="25" fillId="0" borderId="36" xfId="1" applyBorder="1" applyAlignment="1">
      <alignment horizontal="justify" vertical="justify" wrapText="1"/>
    </xf>
    <xf numFmtId="0" fontId="10" fillId="0" borderId="36" xfId="0" applyFont="1" applyBorder="1" applyAlignment="1">
      <alignment horizontal="justify" vertical="justify" wrapText="1"/>
    </xf>
    <xf numFmtId="0" fontId="10" fillId="0" borderId="22" xfId="0" applyFont="1" applyBorder="1" applyAlignment="1">
      <alignment horizontal="justify" vertical="justify" wrapText="1"/>
    </xf>
    <xf numFmtId="0" fontId="10" fillId="0" borderId="54" xfId="0" applyFont="1" applyBorder="1" applyAlignment="1">
      <alignment horizontal="justify" vertical="justify" wrapText="1"/>
    </xf>
    <xf numFmtId="0" fontId="27" fillId="0" borderId="29" xfId="1" applyFont="1" applyBorder="1" applyAlignment="1">
      <alignment horizontal="justify" vertical="justify" wrapText="1"/>
    </xf>
    <xf numFmtId="0" fontId="27" fillId="0" borderId="36" xfId="1" applyFont="1" applyBorder="1" applyAlignment="1">
      <alignment horizontal="justify" vertical="justify" wrapText="1"/>
    </xf>
    <xf numFmtId="0" fontId="27" fillId="0" borderId="40" xfId="1" applyFont="1" applyBorder="1" applyAlignment="1">
      <alignment horizontal="justify" vertical="justify" wrapText="1"/>
    </xf>
    <xf numFmtId="0" fontId="25" fillId="0" borderId="40" xfId="1" applyBorder="1" applyAlignment="1">
      <alignment horizontal="justify" vertical="justify" wrapText="1"/>
    </xf>
    <xf numFmtId="0" fontId="25" fillId="0" borderId="53" xfId="1" applyBorder="1" applyAlignment="1">
      <alignment horizontal="justify" vertical="justify" wrapText="1"/>
    </xf>
    <xf numFmtId="0" fontId="10" fillId="0" borderId="29" xfId="0" applyFont="1" applyBorder="1" applyAlignment="1">
      <alignment horizontal="justify" vertical="top"/>
    </xf>
    <xf numFmtId="0" fontId="25" fillId="0" borderId="36" xfId="1" applyBorder="1" applyAlignment="1">
      <alignment horizontal="justify" vertical="center" wrapText="1"/>
    </xf>
    <xf numFmtId="0" fontId="25" fillId="0" borderId="52" xfId="1" applyBorder="1" applyAlignment="1">
      <alignment horizontal="justify" vertical="top" wrapText="1"/>
    </xf>
    <xf numFmtId="0" fontId="10" fillId="0" borderId="52" xfId="0" applyFont="1" applyBorder="1" applyAlignment="1">
      <alignment horizontal="justify" vertical="top" wrapText="1"/>
    </xf>
    <xf numFmtId="0" fontId="10" fillId="0" borderId="36" xfId="0" applyFont="1" applyBorder="1" applyAlignment="1">
      <alignment horizontal="justify" vertical="top" wrapText="1"/>
    </xf>
    <xf numFmtId="0" fontId="10" fillId="0" borderId="29" xfId="0" applyFont="1" applyBorder="1" applyAlignment="1">
      <alignment horizontal="justify" vertical="top" wrapText="1"/>
    </xf>
    <xf numFmtId="0" fontId="10" fillId="0" borderId="40" xfId="0" applyFont="1" applyBorder="1" applyAlignment="1">
      <alignment horizontal="justify" vertical="top" wrapText="1"/>
    </xf>
    <xf numFmtId="0" fontId="25" fillId="0" borderId="29" xfId="1" applyBorder="1" applyAlignment="1">
      <alignment horizontal="justify" vertical="justify" wrapText="1"/>
    </xf>
    <xf numFmtId="0" fontId="25" fillId="0" borderId="52" xfId="1" applyBorder="1" applyAlignment="1">
      <alignment horizontal="justify" vertical="justify" wrapText="1"/>
    </xf>
    <xf numFmtId="0" fontId="10" fillId="0" borderId="26" xfId="0" applyFont="1" applyBorder="1" applyAlignment="1">
      <alignment horizontal="center" vertical="center" wrapText="1"/>
    </xf>
    <xf numFmtId="0" fontId="3" fillId="0" borderId="41" xfId="0" applyFont="1" applyBorder="1"/>
    <xf numFmtId="0" fontId="7" fillId="4" borderId="16" xfId="0" applyFont="1" applyFill="1" applyBorder="1" applyAlignment="1">
      <alignment horizontal="center" vertical="center" wrapText="1"/>
    </xf>
    <xf numFmtId="0" fontId="3" fillId="0" borderId="20" xfId="0" applyFont="1" applyBorder="1"/>
    <xf numFmtId="0" fontId="13" fillId="0" borderId="26" xfId="0" applyFont="1" applyBorder="1" applyAlignment="1">
      <alignment horizontal="center" vertical="center" wrapText="1"/>
    </xf>
    <xf numFmtId="0" fontId="3" fillId="0" borderId="37" xfId="0" applyFont="1" applyBorder="1"/>
    <xf numFmtId="0" fontId="3" fillId="0" borderId="33" xfId="0" applyFont="1" applyBorder="1"/>
    <xf numFmtId="0" fontId="8" fillId="0" borderId="22" xfId="0" applyFont="1" applyBorder="1" applyAlignment="1">
      <alignment horizontal="center" vertical="center" wrapText="1"/>
    </xf>
    <xf numFmtId="0" fontId="3" fillId="0" borderId="30" xfId="0" applyFont="1" applyBorder="1"/>
    <xf numFmtId="0" fontId="3" fillId="0" borderId="49" xfId="0" applyFont="1" applyBorder="1"/>
    <xf numFmtId="164" fontId="8"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0" fillId="0" borderId="22" xfId="0" applyFont="1" applyBorder="1" applyAlignment="1">
      <alignment horizontal="center" vertical="center" wrapText="1"/>
    </xf>
    <xf numFmtId="2" fontId="9" fillId="0" borderId="23" xfId="0" applyNumberFormat="1" applyFont="1" applyBorder="1" applyAlignment="1">
      <alignment horizontal="center" vertical="center" wrapText="1"/>
    </xf>
    <xf numFmtId="0" fontId="0" fillId="0" borderId="0" xfId="0"/>
    <xf numFmtId="0" fontId="3" fillId="0" borderId="55" xfId="0" applyFont="1" applyBorder="1"/>
    <xf numFmtId="164" fontId="11" fillId="0" borderId="24" xfId="0" applyNumberFormat="1" applyFont="1" applyBorder="1" applyAlignment="1">
      <alignment horizontal="center" vertical="center" wrapText="1"/>
    </xf>
    <xf numFmtId="0" fontId="3" fillId="0" borderId="31" xfId="0" applyFont="1" applyBorder="1"/>
    <xf numFmtId="0" fontId="3" fillId="0" borderId="56" xfId="0" applyFont="1" applyBorder="1"/>
    <xf numFmtId="0" fontId="2" fillId="4" borderId="16" xfId="0" applyFont="1" applyFill="1" applyBorder="1" applyAlignment="1">
      <alignment horizontal="center" vertical="center" wrapText="1"/>
    </xf>
    <xf numFmtId="0" fontId="3" fillId="0" borderId="19" xfId="0" applyFont="1" applyBorder="1"/>
    <xf numFmtId="0" fontId="2" fillId="0" borderId="2" xfId="0" applyFont="1" applyBorder="1" applyAlignment="1">
      <alignment horizontal="center" vertical="center"/>
    </xf>
    <xf numFmtId="0" fontId="3" fillId="0" borderId="2" xfId="0" applyFont="1" applyBorder="1"/>
    <xf numFmtId="0" fontId="4" fillId="2" borderId="5" xfId="0" applyFont="1" applyFill="1" applyBorder="1" applyAlignment="1">
      <alignment horizontal="center" vertical="center"/>
    </xf>
    <xf numFmtId="0" fontId="3" fillId="0" borderId="6" xfId="0" applyFont="1" applyBorder="1"/>
    <xf numFmtId="0" fontId="3" fillId="0" borderId="7"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2" fillId="3" borderId="12" xfId="0" applyFont="1" applyFill="1" applyBorder="1" applyAlignment="1">
      <alignment vertical="center"/>
    </xf>
    <xf numFmtId="0" fontId="3" fillId="0" borderId="13" xfId="0" applyFont="1" applyBorder="1"/>
    <xf numFmtId="0" fontId="3" fillId="0" borderId="14" xfId="0" applyFont="1" applyBorder="1"/>
    <xf numFmtId="164" fontId="6" fillId="0" borderId="12" xfId="0" applyNumberFormat="1" applyFont="1" applyBorder="1" applyAlignment="1">
      <alignment horizontal="center" vertical="center"/>
    </xf>
    <xf numFmtId="0" fontId="7" fillId="4" borderId="17" xfId="0" applyFont="1" applyFill="1" applyBorder="1" applyAlignment="1">
      <alignment horizontal="center" vertical="center" wrapText="1"/>
    </xf>
    <xf numFmtId="0" fontId="3" fillId="0" borderId="21" xfId="0" applyFont="1" applyBorder="1" applyAlignment="1">
      <alignment wrapText="1"/>
    </xf>
    <xf numFmtId="0" fontId="2" fillId="4" borderId="15" xfId="0" applyFont="1" applyFill="1" applyBorder="1" applyAlignment="1">
      <alignment horizontal="center" vertical="center" wrapText="1"/>
    </xf>
    <xf numFmtId="0" fontId="3" fillId="0" borderId="18" xfId="0" applyFont="1" applyBorder="1"/>
    <xf numFmtId="0" fontId="19" fillId="6" borderId="22" xfId="0" applyFont="1" applyFill="1" applyBorder="1" applyAlignment="1">
      <alignment horizontal="center" vertical="center" wrapText="1"/>
    </xf>
    <xf numFmtId="0" fontId="19" fillId="6" borderId="22" xfId="0" applyFont="1" applyFill="1" applyBorder="1" applyAlignment="1">
      <alignment horizontal="center" vertical="center"/>
    </xf>
    <xf numFmtId="0" fontId="18" fillId="6" borderId="22" xfId="0" applyFont="1" applyFill="1" applyBorder="1" applyAlignment="1">
      <alignment horizontal="center" vertical="center" wrapText="1"/>
    </xf>
    <xf numFmtId="0" fontId="18" fillId="6" borderId="22" xfId="0" applyFont="1" applyFill="1" applyBorder="1" applyAlignment="1">
      <alignment horizontal="left" vertical="center" wrapText="1"/>
    </xf>
    <xf numFmtId="0" fontId="3" fillId="0" borderId="65" xfId="0" applyFont="1" applyBorder="1"/>
    <xf numFmtId="0" fontId="16" fillId="6" borderId="22" xfId="0" applyFont="1" applyFill="1" applyBorder="1" applyAlignment="1">
      <alignment horizontal="center" vertical="center" wrapText="1"/>
    </xf>
    <xf numFmtId="0" fontId="18" fillId="0" borderId="22" xfId="0" applyFont="1" applyBorder="1" applyAlignment="1">
      <alignment horizontal="center" vertical="center" wrapText="1"/>
    </xf>
    <xf numFmtId="0" fontId="16"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1" fillId="6" borderId="22" xfId="0" applyFont="1" applyFill="1" applyBorder="1" applyAlignment="1">
      <alignment horizontal="center" vertical="center" wrapText="1"/>
    </xf>
    <xf numFmtId="0" fontId="18" fillId="6" borderId="22" xfId="0" applyFont="1" applyFill="1" applyBorder="1" applyAlignment="1">
      <alignment horizontal="center" vertical="center"/>
    </xf>
    <xf numFmtId="0" fontId="19" fillId="6" borderId="22" xfId="0" applyFont="1" applyFill="1" applyBorder="1" applyAlignment="1">
      <alignment vertical="center"/>
    </xf>
  </cellXfs>
  <cellStyles count="2">
    <cellStyle name="Hipervínculo" xfId="1" builtinId="8"/>
    <cellStyle name="Normal" xfId="0" builtinId="0"/>
  </cellStyles>
  <dxfs count="15">
    <dxf>
      <font>
        <b/>
        <color auto="1"/>
      </font>
      <fill>
        <patternFill patternType="solid">
          <fgColor rgb="FF8E0000"/>
          <bgColor rgb="FF8E0000"/>
        </patternFill>
      </fill>
    </dxf>
    <dxf>
      <font>
        <b/>
        <color auto="1"/>
      </font>
      <fill>
        <patternFill patternType="solid">
          <fgColor rgb="FFC55A11"/>
          <bgColor rgb="FFC55A11"/>
        </patternFill>
      </fill>
    </dxf>
    <dxf>
      <font>
        <b/>
        <color auto="1"/>
      </font>
      <fill>
        <patternFill patternType="solid">
          <fgColor rgb="FFFFD965"/>
          <bgColor rgb="FFFFD965"/>
        </patternFill>
      </fill>
    </dxf>
    <dxf>
      <font>
        <b/>
        <color auto="1"/>
      </font>
      <fill>
        <patternFill patternType="solid">
          <fgColor rgb="FF548135"/>
          <bgColor rgb="FF548135"/>
        </patternFill>
      </fill>
    </dxf>
    <dxf>
      <font>
        <b/>
      </font>
      <fill>
        <patternFill patternType="solid">
          <fgColor rgb="FFA8D08D"/>
          <bgColor rgb="FFA8D08D"/>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
      <font>
        <b/>
        <color auto="1"/>
      </font>
      <fill>
        <patternFill patternType="solid">
          <fgColor rgb="FF8E0000"/>
          <bgColor rgb="FF8E0000"/>
        </patternFill>
      </fill>
    </dxf>
    <dxf>
      <font>
        <b/>
        <color auto="1"/>
      </font>
      <fill>
        <patternFill patternType="solid">
          <fgColor rgb="FFFF0000"/>
          <bgColor rgb="FFFF0000"/>
        </patternFill>
      </fill>
    </dxf>
    <dxf>
      <font>
        <b/>
        <color auto="1"/>
      </font>
      <fill>
        <patternFill patternType="solid">
          <fgColor rgb="FFFF6600"/>
          <bgColor rgb="FFFF6600"/>
        </patternFill>
      </fill>
    </dxf>
    <dxf>
      <font>
        <b/>
        <color rgb="FF002060"/>
      </font>
      <fill>
        <patternFill patternType="solid">
          <fgColor rgb="FFFFFF00"/>
          <bgColor rgb="FFFFFF00"/>
        </patternFill>
      </fill>
    </dxf>
    <dxf>
      <font>
        <b/>
        <color auto="1"/>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14</xdr:col>
      <xdr:colOff>0</xdr:colOff>
      <xdr:row>7</xdr:row>
      <xdr:rowOff>9525</xdr:rowOff>
    </xdr:from>
    <xdr:ext cx="0" cy="9144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0</xdr:colOff>
      <xdr:row>10</xdr:row>
      <xdr:rowOff>342900</xdr:rowOff>
    </xdr:from>
    <xdr:ext cx="0" cy="9144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276225</xdr:colOff>
      <xdr:row>1</xdr:row>
      <xdr:rowOff>180975</xdr:rowOff>
    </xdr:from>
    <xdr:ext cx="0" cy="9525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1371600</xdr:colOff>
      <xdr:row>1</xdr:row>
      <xdr:rowOff>85725</xdr:rowOff>
    </xdr:from>
    <xdr:ext cx="7743825" cy="135255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editAs="oneCell">
    <xdr:from>
      <xdr:col>12</xdr:col>
      <xdr:colOff>38100</xdr:colOff>
      <xdr:row>10</xdr:row>
      <xdr:rowOff>76200</xdr:rowOff>
    </xdr:from>
    <xdr:to>
      <xdr:col>12</xdr:col>
      <xdr:colOff>1898277</xdr:colOff>
      <xdr:row>10</xdr:row>
      <xdr:rowOff>1197961</xdr:rowOff>
    </xdr:to>
    <xdr:pic>
      <xdr:nvPicPr>
        <xdr:cNvPr id="8" name="Imagen 7">
          <a:extLst>
            <a:ext uri="{FF2B5EF4-FFF2-40B4-BE49-F238E27FC236}">
              <a16:creationId xmlns:a16="http://schemas.microsoft.com/office/drawing/2014/main" id="{8E1BED20-6CED-4557-836D-7ABD321E426A}"/>
            </a:ext>
          </a:extLst>
        </xdr:cNvPr>
        <xdr:cNvPicPr>
          <a:picLocks noChangeAspect="1"/>
        </xdr:cNvPicPr>
      </xdr:nvPicPr>
      <xdr:blipFill>
        <a:blip xmlns:r="http://schemas.openxmlformats.org/officeDocument/2006/relationships" r:embed="rId4"/>
        <a:stretch>
          <a:fillRect/>
        </a:stretch>
      </xdr:blipFill>
      <xdr:spPr>
        <a:xfrm>
          <a:off x="13306425" y="4086225"/>
          <a:ext cx="1860177" cy="11217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quindio.gov.co/transparencia/ley-de-transparencia-y-derecho-de-acceso-a-la-informacion-publica/transparencia-junio-2016/sistema-integral-de-conservacion-documental" TargetMode="External"/><Relationship Id="rId13" Type="http://schemas.openxmlformats.org/officeDocument/2006/relationships/hyperlink" Target="https://www.quindio.gov.co/rendicion-publica-cuentas/vigencia-2021%20informes%20de%20gesti&#243;n" TargetMode="External"/><Relationship Id="rId18" Type="http://schemas.openxmlformats.org/officeDocument/2006/relationships/drawing" Target="../drawings/drawing1.xml"/><Relationship Id="rId3" Type="http://schemas.openxmlformats.org/officeDocument/2006/relationships/hyperlink" Target="https://quindio.gov.co/" TargetMode="External"/><Relationship Id="rId7" Type="http://schemas.openxmlformats.org/officeDocument/2006/relationships/hyperlink" Target="https://quindio.gov.co/transparencia/ley-de-transparencia-y-derecho-de-acceso-a-la-informacion-publica/transparencia-junio-2016/sistema-integral-de-conservacion-documental" TargetMode="External"/><Relationship Id="rId12" Type="http://schemas.openxmlformats.org/officeDocument/2006/relationships/hyperlink" Target="https://quindio.gov.co/atencion-a-la-ciudadania/gestion-documental/tablas-de-retencion-documental" TargetMode="External"/><Relationship Id="rId17" Type="http://schemas.openxmlformats.org/officeDocument/2006/relationships/printerSettings" Target="../printerSettings/printerSettings1.bin"/><Relationship Id="rId2" Type="http://schemas.openxmlformats.org/officeDocument/2006/relationships/hyperlink" Target="https://www.ventanillaunicavirtualquindio.gov.co/" TargetMode="External"/><Relationship Id="rId16" Type="http://schemas.openxmlformats.org/officeDocument/2006/relationships/hyperlink" Target="https://quindio.gov.co/index.php?option=com_content&amp;view=article&amp;id=26036:programa-de-gestion-documental&amp;catid=2" TargetMode="External"/><Relationship Id="rId1" Type="http://schemas.openxmlformats.org/officeDocument/2006/relationships/hyperlink" Target="https://quindio.gov.co/gobierno-digital-2" TargetMode="External"/><Relationship Id="rId6" Type="http://schemas.openxmlformats.org/officeDocument/2006/relationships/hyperlink" Target="http://45.162.78.186:1882/sevenet/visual/index.php" TargetMode="External"/><Relationship Id="rId11" Type="http://schemas.openxmlformats.org/officeDocument/2006/relationships/hyperlink" Target="https://quindio.gov.co/rendicion-publica-cuentas/vigencia-2021" TargetMode="External"/><Relationship Id="rId5" Type="http://schemas.openxmlformats.org/officeDocument/2006/relationships/hyperlink" Target="https://www.ventanillaunicavirtualquindio.gov.co/la%20Entiidad%20en%20su%20pagina%20web%20cuenta%20con%20unos%20caneles%20virtuales%20donde%20los%20usuarios%20pueden%20acceder%20a%20tramites%20y%20servicios%20de%20forma%20m&#225;s%20oportuna%20y%20facilitando%20estar%20mas%20cerca%20del%20ciudadano" TargetMode="External"/><Relationship Id="rId15" Type="http://schemas.openxmlformats.org/officeDocument/2006/relationships/hyperlink" Target="http://172.16.1.19/docusevenet/inicio/index.php" TargetMode="External"/><Relationship Id="rId10" Type="http://schemas.openxmlformats.org/officeDocument/2006/relationships/hyperlink" Target="https://quindio.gov.co/medios/MANUAL_DE_FUNCIONES_Y_COMPETENCIAS_LABORALES_2022.pdf" TargetMode="External"/><Relationship Id="rId4" Type="http://schemas.openxmlformats.org/officeDocument/2006/relationships/hyperlink" Target="http://172.16.1.19/docusevenet/inicio/index.php" TargetMode="External"/><Relationship Id="rId9" Type="http://schemas.openxmlformats.org/officeDocument/2006/relationships/hyperlink" Target="https://quindio.gov.co/transparencia/ley-de-transparencia-y-derecho-de-acceso-a-la-informacion-publica/transparencia-junio-2016/sistema-integral-de-conservacion-documental" TargetMode="External"/><Relationship Id="rId14" Type="http://schemas.openxmlformats.org/officeDocument/2006/relationships/hyperlink" Target="http://45.162.78.186:1882/sevenet/grupos/eva_52/P-SAD-60-V1.pdf%20dise&#241;o%20de%20docum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tabSelected="1" workbookViewId="0">
      <selection activeCell="B5" sqref="B5"/>
    </sheetView>
  </sheetViews>
  <sheetFormatPr baseColWidth="10" defaultColWidth="14.42578125" defaultRowHeight="15" customHeight="1"/>
  <cols>
    <col min="1" max="1" width="1.7109375" customWidth="1"/>
    <col min="2" max="2" width="1.28515625" customWidth="1"/>
    <col min="3" max="3" width="23.7109375" customWidth="1"/>
    <col min="4" max="4" width="19.28515625" customWidth="1"/>
    <col min="5" max="5" width="2" hidden="1" customWidth="1"/>
    <col min="6" max="6" width="26.42578125" customWidth="1"/>
    <col min="7" max="7" width="17.85546875" hidden="1" customWidth="1"/>
    <col min="8" max="8" width="17.5703125" hidden="1" customWidth="1"/>
    <col min="9" max="9" width="28.5703125" customWidth="1"/>
    <col min="10" max="10" width="16.28515625" customWidth="1"/>
    <col min="11" max="11" width="64" customWidth="1"/>
    <col min="12" max="12" width="17.7109375" customWidth="1"/>
    <col min="13" max="13" width="38.7109375" style="92" customWidth="1"/>
    <col min="14" max="14" width="15.140625" customWidth="1"/>
    <col min="15" max="15" width="10.7109375" customWidth="1"/>
  </cols>
  <sheetData>
    <row r="1" spans="1:15" ht="4.5" customHeight="1">
      <c r="A1" s="1"/>
      <c r="B1" s="1"/>
      <c r="C1" s="2"/>
      <c r="D1" s="1"/>
      <c r="E1" s="1"/>
      <c r="F1" s="1"/>
      <c r="G1" s="1"/>
      <c r="H1" s="1"/>
      <c r="I1" s="1"/>
      <c r="J1" s="1"/>
      <c r="K1" s="1" t="s">
        <v>0</v>
      </c>
      <c r="L1" s="1"/>
      <c r="M1" s="88"/>
      <c r="N1" s="1"/>
      <c r="O1" s="1"/>
    </row>
    <row r="2" spans="1:15" ht="125.25" customHeight="1">
      <c r="A2" s="1"/>
      <c r="B2" s="3"/>
      <c r="C2" s="133"/>
      <c r="D2" s="134"/>
      <c r="E2" s="134"/>
      <c r="F2" s="134"/>
      <c r="G2" s="134"/>
      <c r="H2" s="134"/>
      <c r="I2" s="134"/>
      <c r="J2" s="134"/>
      <c r="K2" s="134"/>
      <c r="L2" s="134"/>
      <c r="M2" s="134"/>
      <c r="N2" s="4"/>
      <c r="O2" s="1"/>
    </row>
    <row r="3" spans="1:15" ht="27" hidden="1">
      <c r="A3" s="1"/>
      <c r="B3" s="5"/>
      <c r="C3" s="135" t="s">
        <v>1</v>
      </c>
      <c r="D3" s="136"/>
      <c r="E3" s="136"/>
      <c r="F3" s="136"/>
      <c r="G3" s="136"/>
      <c r="H3" s="136"/>
      <c r="I3" s="136"/>
      <c r="J3" s="136"/>
      <c r="K3" s="136"/>
      <c r="L3" s="136"/>
      <c r="M3" s="137"/>
      <c r="N3" s="6"/>
      <c r="O3" s="1"/>
    </row>
    <row r="4" spans="1:15" ht="6" customHeight="1" thickBot="1">
      <c r="A4" s="1"/>
      <c r="B4" s="5"/>
      <c r="C4" s="2"/>
      <c r="D4" s="1"/>
      <c r="E4" s="1"/>
      <c r="F4" s="1"/>
      <c r="G4" s="1"/>
      <c r="H4" s="1"/>
      <c r="I4" s="1"/>
      <c r="J4" s="1"/>
      <c r="K4" s="1"/>
      <c r="L4" s="1"/>
      <c r="M4" s="88"/>
      <c r="N4" s="7"/>
      <c r="O4" s="1"/>
    </row>
    <row r="5" spans="1:15" ht="27.75" customHeight="1">
      <c r="A5" s="1"/>
      <c r="B5" s="5"/>
      <c r="C5" s="138" t="s">
        <v>2</v>
      </c>
      <c r="D5" s="139"/>
      <c r="E5" s="139"/>
      <c r="F5" s="139"/>
      <c r="G5" s="139"/>
      <c r="H5" s="140"/>
      <c r="I5" s="8"/>
      <c r="J5" s="8"/>
      <c r="K5" s="138" t="s">
        <v>3</v>
      </c>
      <c r="L5" s="139"/>
      <c r="M5" s="140"/>
      <c r="N5" s="7"/>
      <c r="O5" s="1"/>
    </row>
    <row r="6" spans="1:15" ht="28.5" customHeight="1">
      <c r="A6" s="1"/>
      <c r="B6" s="5"/>
      <c r="C6" s="141"/>
      <c r="D6" s="142"/>
      <c r="E6" s="142"/>
      <c r="F6" s="142"/>
      <c r="G6" s="142"/>
      <c r="H6" s="143"/>
      <c r="I6" s="9"/>
      <c r="J6" s="9"/>
      <c r="K6" s="144"/>
      <c r="L6" s="142"/>
      <c r="M6" s="143"/>
      <c r="N6" s="7"/>
      <c r="O6" s="1"/>
    </row>
    <row r="7" spans="1:15" ht="9.75" customHeight="1">
      <c r="A7" s="1"/>
      <c r="B7" s="5"/>
      <c r="C7" s="2"/>
      <c r="D7" s="1"/>
      <c r="E7" s="1"/>
      <c r="F7" s="1"/>
      <c r="G7" s="1"/>
      <c r="H7" s="1"/>
      <c r="I7" s="1"/>
      <c r="J7" s="1"/>
      <c r="K7" s="1"/>
      <c r="L7" s="1"/>
      <c r="M7" s="88"/>
      <c r="N7" s="7"/>
      <c r="O7" s="1"/>
    </row>
    <row r="8" spans="1:15" ht="25.5" customHeight="1">
      <c r="A8" s="1"/>
      <c r="B8" s="5"/>
      <c r="C8" s="147" t="s">
        <v>4</v>
      </c>
      <c r="D8" s="131" t="s">
        <v>5</v>
      </c>
      <c r="E8" s="114" t="s">
        <v>6</v>
      </c>
      <c r="F8" s="131" t="s">
        <v>7</v>
      </c>
      <c r="G8" s="131" t="s">
        <v>5</v>
      </c>
      <c r="H8" s="114" t="s">
        <v>6</v>
      </c>
      <c r="I8" s="131" t="s">
        <v>8</v>
      </c>
      <c r="J8" s="131" t="s">
        <v>9</v>
      </c>
      <c r="K8" s="131" t="s">
        <v>10</v>
      </c>
      <c r="L8" s="114" t="s">
        <v>11</v>
      </c>
      <c r="M8" s="145" t="s">
        <v>12</v>
      </c>
      <c r="N8" s="7"/>
      <c r="O8" s="1"/>
    </row>
    <row r="9" spans="1:15" ht="42.75" customHeight="1">
      <c r="A9" s="1"/>
      <c r="B9" s="5"/>
      <c r="C9" s="148"/>
      <c r="D9" s="132"/>
      <c r="E9" s="115"/>
      <c r="F9" s="132"/>
      <c r="G9" s="115"/>
      <c r="H9" s="115"/>
      <c r="I9" s="132"/>
      <c r="J9" s="132"/>
      <c r="K9" s="132"/>
      <c r="L9" s="132"/>
      <c r="M9" s="146"/>
      <c r="N9" s="7"/>
      <c r="O9" s="1"/>
    </row>
    <row r="10" spans="1:15" ht="45.75" customHeight="1">
      <c r="A10" s="1"/>
      <c r="B10" s="5"/>
      <c r="C10" s="119" t="s">
        <v>13</v>
      </c>
      <c r="D10" s="122"/>
      <c r="E10" s="125">
        <v>0.3</v>
      </c>
      <c r="F10" s="124" t="s">
        <v>14</v>
      </c>
      <c r="G10" s="128" t="e">
        <f>(+(L10*15)+(#REF!*10)+(L11*15)+(L12*20)+(L43*20)+(#REF!*20))/100</f>
        <v>#VALUE!</v>
      </c>
      <c r="H10" s="10" t="s">
        <v>15</v>
      </c>
      <c r="I10" s="112" t="s">
        <v>381</v>
      </c>
      <c r="J10" s="11" t="s">
        <v>16</v>
      </c>
      <c r="K10" s="12" t="s">
        <v>109</v>
      </c>
      <c r="L10" s="13" t="str">
        <f>IF(K10="","",VLOOKUP(K10,Listas!$B$2:$C$271,2,0))</f>
        <v>AVANZADO 2</v>
      </c>
      <c r="M10" s="89" t="s">
        <v>398</v>
      </c>
      <c r="N10" s="7"/>
      <c r="O10" s="1"/>
    </row>
    <row r="11" spans="1:15" ht="111.75" customHeight="1">
      <c r="A11" s="1"/>
      <c r="B11" s="5"/>
      <c r="C11" s="120"/>
      <c r="D11" s="120"/>
      <c r="E11" s="126"/>
      <c r="F11" s="120"/>
      <c r="G11" s="129"/>
      <c r="H11" s="14" t="s">
        <v>17</v>
      </c>
      <c r="I11" s="118"/>
      <c r="J11" s="15" t="s">
        <v>18</v>
      </c>
      <c r="K11" s="16" t="s">
        <v>115</v>
      </c>
      <c r="L11" s="17" t="str">
        <f>IF(K11="","",IFERROR(VLOOKUP(K11,Listas!$B$2:$C$271,2,0),"AVANZADO 1"))</f>
        <v>AVANZADO 2</v>
      </c>
      <c r="M11" s="90" t="s">
        <v>423</v>
      </c>
      <c r="N11" s="7"/>
      <c r="O11" s="1"/>
    </row>
    <row r="12" spans="1:15" ht="64.5" customHeight="1">
      <c r="A12" s="1"/>
      <c r="B12" s="5"/>
      <c r="C12" s="120"/>
      <c r="D12" s="120"/>
      <c r="E12" s="126"/>
      <c r="F12" s="120"/>
      <c r="G12" s="129"/>
      <c r="H12" s="14" t="s">
        <v>19</v>
      </c>
      <c r="I12" s="118"/>
      <c r="J12" s="15" t="s">
        <v>20</v>
      </c>
      <c r="K12" s="16" t="s">
        <v>119</v>
      </c>
      <c r="L12" s="17" t="str">
        <f>IF(K12="","",IFERROR(VLOOKUP(K12,Listas!$B$2:$C$271,2,0),"INTERMEDIO"))</f>
        <v>AVANZADO 1</v>
      </c>
      <c r="M12" s="94" t="s">
        <v>394</v>
      </c>
      <c r="N12" s="7"/>
      <c r="O12" s="1"/>
    </row>
    <row r="13" spans="1:15" ht="38.25">
      <c r="A13" s="1"/>
      <c r="B13" s="5"/>
      <c r="C13" s="120"/>
      <c r="D13" s="120"/>
      <c r="E13" s="126"/>
      <c r="F13" s="120"/>
      <c r="G13" s="129"/>
      <c r="H13" s="14"/>
      <c r="I13" s="118"/>
      <c r="J13" s="15" t="s">
        <v>21</v>
      </c>
      <c r="K13" s="16" t="s">
        <v>124</v>
      </c>
      <c r="L13" s="17" t="str">
        <f>IF(K13="","",VLOOKUP(K13,Listas!$B$2:$C$271,2,0))</f>
        <v>AVANZADO 1</v>
      </c>
      <c r="M13" s="94" t="s">
        <v>393</v>
      </c>
      <c r="N13" s="7"/>
      <c r="O13" s="1"/>
    </row>
    <row r="14" spans="1:15" ht="75">
      <c r="A14" s="1"/>
      <c r="B14" s="5"/>
      <c r="C14" s="120"/>
      <c r="D14" s="120"/>
      <c r="E14" s="126"/>
      <c r="F14" s="120"/>
      <c r="G14" s="129"/>
      <c r="H14" s="14"/>
      <c r="I14" s="118"/>
      <c r="J14" s="18" t="s">
        <v>22</v>
      </c>
      <c r="K14" s="16" t="s">
        <v>129</v>
      </c>
      <c r="L14" s="17" t="str">
        <f>IF(K14="","",VLOOKUP(K14,Listas!$B$2:$C$271,2,0))</f>
        <v>AVANZADO 1</v>
      </c>
      <c r="M14" s="94" t="s">
        <v>392</v>
      </c>
      <c r="N14" s="7"/>
      <c r="O14" s="1"/>
    </row>
    <row r="15" spans="1:15" ht="63.75">
      <c r="A15" s="1"/>
      <c r="B15" s="5"/>
      <c r="C15" s="120"/>
      <c r="D15" s="120"/>
      <c r="E15" s="126"/>
      <c r="F15" s="120"/>
      <c r="G15" s="129"/>
      <c r="H15" s="14"/>
      <c r="I15" s="118"/>
      <c r="J15" s="18" t="s">
        <v>23</v>
      </c>
      <c r="K15" s="16" t="s">
        <v>134</v>
      </c>
      <c r="L15" s="17" t="str">
        <f>IF(K15="","",IFERROR(VLOOKUP(K15,Listas!$B$2:$C$271,2,0),"BÁSICO"))</f>
        <v>AVANZADO 1</v>
      </c>
      <c r="M15" s="107" t="s">
        <v>407</v>
      </c>
      <c r="N15" s="7"/>
      <c r="O15" s="1"/>
    </row>
    <row r="16" spans="1:15" ht="39" thickBot="1">
      <c r="A16" s="1"/>
      <c r="B16" s="5"/>
      <c r="C16" s="120"/>
      <c r="D16" s="120"/>
      <c r="E16" s="126"/>
      <c r="F16" s="120"/>
      <c r="G16" s="129"/>
      <c r="H16" s="14"/>
      <c r="I16" s="117"/>
      <c r="J16" s="19" t="s">
        <v>24</v>
      </c>
      <c r="K16" s="20" t="s">
        <v>139</v>
      </c>
      <c r="L16" s="21" t="str">
        <f>IF(K16="","",VLOOKUP(K16,Listas!$B$2:$C$271,2,0))</f>
        <v>AVANZADO 1</v>
      </c>
      <c r="M16" s="86" t="s">
        <v>408</v>
      </c>
      <c r="N16" s="7"/>
      <c r="O16" s="1"/>
    </row>
    <row r="17" spans="1:15" ht="76.5">
      <c r="A17" s="1"/>
      <c r="B17" s="5"/>
      <c r="C17" s="120"/>
      <c r="D17" s="120"/>
      <c r="E17" s="126"/>
      <c r="F17" s="120"/>
      <c r="G17" s="129"/>
      <c r="H17" s="14"/>
      <c r="I17" s="112" t="s">
        <v>25</v>
      </c>
      <c r="J17" s="22" t="s">
        <v>26</v>
      </c>
      <c r="K17" s="12" t="s">
        <v>144</v>
      </c>
      <c r="L17" s="13" t="str">
        <f>IF(K17="","",VLOOKUP(K17,Listas!$B$2:$C$271,2,0))</f>
        <v>AVANZADO 1</v>
      </c>
      <c r="M17" s="108" t="s">
        <v>409</v>
      </c>
      <c r="N17" s="7"/>
      <c r="O17" s="1"/>
    </row>
    <row r="18" spans="1:15" ht="90" thickBot="1">
      <c r="A18" s="1"/>
      <c r="B18" s="5"/>
      <c r="C18" s="120"/>
      <c r="D18" s="120"/>
      <c r="E18" s="126"/>
      <c r="F18" s="120"/>
      <c r="G18" s="129"/>
      <c r="H18" s="14"/>
      <c r="I18" s="113"/>
      <c r="J18" s="23" t="s">
        <v>27</v>
      </c>
      <c r="K18" s="24" t="s">
        <v>149</v>
      </c>
      <c r="L18" s="25" t="str">
        <f>IF(K18="","",VLOOKUP(K18,Listas!$B$2:$C$271,2,0))</f>
        <v>AVANZADO 1</v>
      </c>
      <c r="M18" s="109" t="s">
        <v>419</v>
      </c>
      <c r="N18" s="7"/>
      <c r="O18" s="1"/>
    </row>
    <row r="19" spans="1:15" ht="54" customHeight="1" thickBot="1">
      <c r="A19" s="1"/>
      <c r="B19" s="5"/>
      <c r="C19" s="120"/>
      <c r="D19" s="120"/>
      <c r="E19" s="126"/>
      <c r="F19" s="120"/>
      <c r="G19" s="129"/>
      <c r="H19" s="14"/>
      <c r="I19" s="26" t="s">
        <v>28</v>
      </c>
      <c r="J19" s="27" t="s">
        <v>29</v>
      </c>
      <c r="K19" s="28" t="s">
        <v>154</v>
      </c>
      <c r="L19" s="29" t="str">
        <f>IF(K19="","",VLOOKUP(K19,Listas!$B$2:$C$271,2,0))</f>
        <v>AVANZADO 1</v>
      </c>
      <c r="M19" s="96" t="s">
        <v>418</v>
      </c>
      <c r="N19" s="7"/>
      <c r="O19" s="1"/>
    </row>
    <row r="20" spans="1:15" ht="42.75" customHeight="1">
      <c r="A20" s="1"/>
      <c r="B20" s="5"/>
      <c r="C20" s="120"/>
      <c r="D20" s="120"/>
      <c r="E20" s="126"/>
      <c r="F20" s="120"/>
      <c r="G20" s="129"/>
      <c r="H20" s="14"/>
      <c r="I20" s="112" t="s">
        <v>28</v>
      </c>
      <c r="J20" s="30" t="s">
        <v>30</v>
      </c>
      <c r="K20" s="31" t="s">
        <v>159</v>
      </c>
      <c r="L20" s="32" t="str">
        <f>IF(K20="","",VLOOKUP(K20,Listas!$B$2:$C$271,2,0))</f>
        <v>AVANZADO 1</v>
      </c>
      <c r="M20" s="110" t="s">
        <v>410</v>
      </c>
      <c r="N20" s="7"/>
      <c r="O20" s="1"/>
    </row>
    <row r="21" spans="1:15" ht="84" customHeight="1" thickBot="1">
      <c r="A21" s="1"/>
      <c r="B21" s="5"/>
      <c r="C21" s="120"/>
      <c r="D21" s="120"/>
      <c r="E21" s="126"/>
      <c r="F21" s="121"/>
      <c r="G21" s="129"/>
      <c r="H21" s="14"/>
      <c r="I21" s="117"/>
      <c r="J21" s="33" t="s">
        <v>31</v>
      </c>
      <c r="K21" s="34" t="s">
        <v>164</v>
      </c>
      <c r="L21" s="35" t="str">
        <f>IF(K21="","",VLOOKUP(K21,Listas!$B$2:$C$271,2,0))</f>
        <v>AVANZADO 1</v>
      </c>
      <c r="M21" s="86" t="s">
        <v>422</v>
      </c>
      <c r="N21" s="7"/>
      <c r="O21" s="1"/>
    </row>
    <row r="22" spans="1:15" ht="64.5" thickBot="1">
      <c r="A22" s="1"/>
      <c r="B22" s="5"/>
      <c r="C22" s="120"/>
      <c r="D22" s="120"/>
      <c r="E22" s="126"/>
      <c r="F22" s="124" t="s">
        <v>32</v>
      </c>
      <c r="G22" s="129"/>
      <c r="H22" s="14"/>
      <c r="I22" s="36" t="s">
        <v>33</v>
      </c>
      <c r="J22" s="37" t="s">
        <v>34</v>
      </c>
      <c r="K22" s="28" t="s">
        <v>169</v>
      </c>
      <c r="L22" s="29" t="str">
        <f>IF(K22="","",VLOOKUP(K22,Listas!$B$2:$C$271,2,0))</f>
        <v>INTERMEDIO</v>
      </c>
      <c r="M22" s="93" t="s">
        <v>420</v>
      </c>
      <c r="N22" s="7"/>
      <c r="O22" s="1"/>
    </row>
    <row r="23" spans="1:15" ht="179.25" thickBot="1">
      <c r="A23" s="1"/>
      <c r="B23" s="5"/>
      <c r="C23" s="120"/>
      <c r="D23" s="120"/>
      <c r="E23" s="126"/>
      <c r="F23" s="120"/>
      <c r="G23" s="129"/>
      <c r="H23" s="14"/>
      <c r="I23" s="36" t="s">
        <v>35</v>
      </c>
      <c r="J23" s="37" t="s">
        <v>36</v>
      </c>
      <c r="K23" s="28" t="s">
        <v>173</v>
      </c>
      <c r="L23" s="29" t="str">
        <f>IF(K23="","",VLOOKUP(K23,Listas!$B$2:$C$271,2,0))</f>
        <v>BÁSICO</v>
      </c>
      <c r="M23" s="93" t="s">
        <v>399</v>
      </c>
      <c r="N23" s="7"/>
      <c r="O23" s="1"/>
    </row>
    <row r="24" spans="1:15" ht="45">
      <c r="A24" s="1"/>
      <c r="B24" s="5"/>
      <c r="C24" s="120"/>
      <c r="D24" s="120"/>
      <c r="E24" s="126"/>
      <c r="F24" s="120"/>
      <c r="G24" s="129"/>
      <c r="H24" s="14"/>
      <c r="I24" s="116" t="s">
        <v>37</v>
      </c>
      <c r="J24" s="38" t="s">
        <v>38</v>
      </c>
      <c r="K24" s="12" t="s">
        <v>178</v>
      </c>
      <c r="L24" s="13" t="str">
        <f>IF(K24="","",IFERROR(VLOOKUP(K24,Listas!$B$2:$C$271,2,0),"AVANZADO 1"))</f>
        <v>BÁSICO</v>
      </c>
      <c r="M24" s="102" t="s">
        <v>400</v>
      </c>
      <c r="N24" s="7"/>
      <c r="O24" s="1"/>
    </row>
    <row r="25" spans="1:15" ht="51.75" thickBot="1">
      <c r="A25" s="1"/>
      <c r="B25" s="5"/>
      <c r="C25" s="120"/>
      <c r="D25" s="120"/>
      <c r="E25" s="126"/>
      <c r="F25" s="120"/>
      <c r="G25" s="129"/>
      <c r="H25" s="14"/>
      <c r="I25" s="117"/>
      <c r="J25" s="39" t="s">
        <v>39</v>
      </c>
      <c r="K25" s="20" t="s">
        <v>185</v>
      </c>
      <c r="L25" s="21" t="str">
        <f>IF(K25="","",VLOOKUP(K25,Listas!$B$2:$C$271,2,0))</f>
        <v>AVANZADO 1</v>
      </c>
      <c r="M25" s="97" t="s">
        <v>421</v>
      </c>
      <c r="N25" s="7"/>
      <c r="O25" s="1"/>
    </row>
    <row r="26" spans="1:15" ht="69" customHeight="1" thickBot="1">
      <c r="A26" s="1"/>
      <c r="B26" s="5"/>
      <c r="C26" s="120"/>
      <c r="D26" s="120"/>
      <c r="E26" s="126"/>
      <c r="F26" s="121"/>
      <c r="G26" s="129"/>
      <c r="H26" s="14"/>
      <c r="I26" s="36" t="s">
        <v>40</v>
      </c>
      <c r="J26" s="37" t="s">
        <v>41</v>
      </c>
      <c r="K26" s="28" t="s">
        <v>187</v>
      </c>
      <c r="L26" s="29" t="str">
        <f>IF(K26="","",VLOOKUP(LEN(K26),Preg17,2,0))</f>
        <v>INICIAL</v>
      </c>
      <c r="M26" s="93"/>
      <c r="N26" s="7"/>
      <c r="O26" s="1"/>
    </row>
    <row r="27" spans="1:15" ht="63.75">
      <c r="A27" s="1"/>
      <c r="B27" s="5"/>
      <c r="C27" s="120"/>
      <c r="D27" s="120"/>
      <c r="E27" s="126"/>
      <c r="F27" s="124" t="s">
        <v>42</v>
      </c>
      <c r="G27" s="129"/>
      <c r="H27" s="14"/>
      <c r="I27" s="116" t="s">
        <v>43</v>
      </c>
      <c r="J27" s="38" t="s">
        <v>44</v>
      </c>
      <c r="K27" s="12" t="s">
        <v>195</v>
      </c>
      <c r="L27" s="13" t="str">
        <f>IF(K27="","",VLOOKUP(LEN(K27),Preg18,2,0))</f>
        <v>AVANZADO 1</v>
      </c>
      <c r="M27" s="110" t="s">
        <v>411</v>
      </c>
      <c r="N27" s="7"/>
      <c r="O27" s="1"/>
    </row>
    <row r="28" spans="1:15" ht="38.25">
      <c r="A28" s="1"/>
      <c r="B28" s="5"/>
      <c r="C28" s="120"/>
      <c r="D28" s="120"/>
      <c r="E28" s="126"/>
      <c r="F28" s="120"/>
      <c r="G28" s="129"/>
      <c r="H28" s="14"/>
      <c r="I28" s="118"/>
      <c r="J28" s="40" t="s">
        <v>45</v>
      </c>
      <c r="K28" s="16" t="s">
        <v>200</v>
      </c>
      <c r="L28" s="17" t="str">
        <f>IF(K28="","",VLOOKUP(LEN(K28),Preg19,2,0))</f>
        <v>AVANZADO 1</v>
      </c>
      <c r="M28" s="95" t="s">
        <v>397</v>
      </c>
      <c r="N28" s="7"/>
      <c r="O28" s="1"/>
    </row>
    <row r="29" spans="1:15" ht="42.75">
      <c r="A29" s="1"/>
      <c r="B29" s="5"/>
      <c r="C29" s="120"/>
      <c r="D29" s="120"/>
      <c r="E29" s="126"/>
      <c r="F29" s="120"/>
      <c r="G29" s="129"/>
      <c r="H29" s="14"/>
      <c r="I29" s="118"/>
      <c r="J29" s="40" t="s">
        <v>46</v>
      </c>
      <c r="K29" s="16" t="s">
        <v>206</v>
      </c>
      <c r="L29" s="17" t="str">
        <f>IF(K29="","",VLOOKUP(K29,Listas!$B$2:$C$271,2,0))</f>
        <v>AVANZADO 2</v>
      </c>
      <c r="M29" s="95" t="s">
        <v>395</v>
      </c>
      <c r="N29" s="7"/>
      <c r="O29" s="1"/>
    </row>
    <row r="30" spans="1:15" ht="42.75">
      <c r="A30" s="1"/>
      <c r="B30" s="5"/>
      <c r="C30" s="120"/>
      <c r="D30" s="120"/>
      <c r="E30" s="126"/>
      <c r="F30" s="120"/>
      <c r="G30" s="129"/>
      <c r="H30" s="14"/>
      <c r="I30" s="118"/>
      <c r="J30" s="40" t="s">
        <v>47</v>
      </c>
      <c r="K30" s="16" t="s">
        <v>211</v>
      </c>
      <c r="L30" s="17" t="str">
        <f>IF(K30="","",VLOOKUP(K30,Listas!$B$2:$C$271,2,0))</f>
        <v>AVANZADO 2</v>
      </c>
      <c r="M30" s="95" t="s">
        <v>395</v>
      </c>
      <c r="N30" s="7"/>
      <c r="O30" s="1"/>
    </row>
    <row r="31" spans="1:15" ht="43.5" thickBot="1">
      <c r="A31" s="1"/>
      <c r="B31" s="5"/>
      <c r="C31" s="120"/>
      <c r="D31" s="120"/>
      <c r="E31" s="126"/>
      <c r="F31" s="120"/>
      <c r="G31" s="129"/>
      <c r="H31" s="14"/>
      <c r="I31" s="117"/>
      <c r="J31" s="39" t="s">
        <v>48</v>
      </c>
      <c r="K31" s="20" t="s">
        <v>213</v>
      </c>
      <c r="L31" s="21" t="str">
        <f>IF(K31="","",VLOOKUP(K31,Listas!$B$2:$C$271,2,0))</f>
        <v>BÁSICO</v>
      </c>
      <c r="M31" s="86" t="s">
        <v>396</v>
      </c>
      <c r="N31" s="7"/>
      <c r="O31" s="1"/>
    </row>
    <row r="32" spans="1:15" ht="51">
      <c r="A32" s="1"/>
      <c r="B32" s="5"/>
      <c r="C32" s="120"/>
      <c r="D32" s="120"/>
      <c r="E32" s="126"/>
      <c r="F32" s="120"/>
      <c r="G32" s="129"/>
      <c r="H32" s="14"/>
      <c r="I32" s="116" t="s">
        <v>49</v>
      </c>
      <c r="J32" s="38" t="s">
        <v>50</v>
      </c>
      <c r="K32" s="12" t="s">
        <v>220</v>
      </c>
      <c r="L32" s="13" t="str">
        <f>IF(K32="","",VLOOKUP(LEN(K32),Preg23,2,0))</f>
        <v>AVANZADO 1</v>
      </c>
      <c r="M32" s="108" t="s">
        <v>412</v>
      </c>
      <c r="N32" s="7"/>
      <c r="O32" s="1"/>
    </row>
    <row r="33" spans="1:15" ht="26.25" thickBot="1">
      <c r="A33" s="1"/>
      <c r="B33" s="5"/>
      <c r="C33" s="120"/>
      <c r="D33" s="120"/>
      <c r="E33" s="126"/>
      <c r="F33" s="120"/>
      <c r="G33" s="129"/>
      <c r="H33" s="14"/>
      <c r="I33" s="117"/>
      <c r="J33" s="39" t="s">
        <v>51</v>
      </c>
      <c r="K33" s="20" t="s">
        <v>222</v>
      </c>
      <c r="L33" s="21" t="str">
        <f>IF(K33="","",VLOOKUP(K33,Listas!$B$2:$C$271,2,0))</f>
        <v>INICIAL</v>
      </c>
      <c r="M33" s="86" t="s">
        <v>413</v>
      </c>
      <c r="N33" s="7"/>
      <c r="O33" s="1"/>
    </row>
    <row r="34" spans="1:15" ht="69" customHeight="1" thickBot="1">
      <c r="A34" s="1"/>
      <c r="B34" s="5"/>
      <c r="C34" s="120"/>
      <c r="D34" s="120"/>
      <c r="E34" s="126"/>
      <c r="F34" s="120"/>
      <c r="G34" s="129"/>
      <c r="H34" s="14"/>
      <c r="I34" s="36" t="s">
        <v>52</v>
      </c>
      <c r="J34" s="37" t="s">
        <v>53</v>
      </c>
      <c r="K34" s="28" t="s">
        <v>230</v>
      </c>
      <c r="L34" s="29" t="str">
        <f>IF(K34="","",VLOOKUP(LEN(K34),Preg25,2,0))</f>
        <v>AVANZADO 1</v>
      </c>
      <c r="M34" s="111" t="s">
        <v>414</v>
      </c>
      <c r="N34" s="7"/>
      <c r="O34" s="1"/>
    </row>
    <row r="35" spans="1:15" ht="39" thickBot="1">
      <c r="A35" s="1"/>
      <c r="B35" s="5"/>
      <c r="C35" s="120"/>
      <c r="D35" s="120"/>
      <c r="E35" s="126"/>
      <c r="F35" s="120"/>
      <c r="G35" s="129"/>
      <c r="H35" s="14"/>
      <c r="I35" s="36" t="s">
        <v>54</v>
      </c>
      <c r="J35" s="37" t="s">
        <v>55</v>
      </c>
      <c r="K35" s="28" t="s">
        <v>236</v>
      </c>
      <c r="L35" s="29" t="str">
        <f>IF(K35="","",VLOOKUP(K35,Listas!$B$2:$C$271,2,0))</f>
        <v>AVANZADO 1</v>
      </c>
      <c r="M35" s="93" t="s">
        <v>415</v>
      </c>
      <c r="N35" s="7"/>
      <c r="O35" s="1"/>
    </row>
    <row r="36" spans="1:15" ht="77.25" thickBot="1">
      <c r="A36" s="1"/>
      <c r="B36" s="5"/>
      <c r="C36" s="120"/>
      <c r="D36" s="120"/>
      <c r="E36" s="126"/>
      <c r="F36" s="120"/>
      <c r="G36" s="129"/>
      <c r="H36" s="14"/>
      <c r="I36" s="36" t="s">
        <v>56</v>
      </c>
      <c r="J36" s="37" t="s">
        <v>57</v>
      </c>
      <c r="K36" s="28" t="s">
        <v>238</v>
      </c>
      <c r="L36" s="29" t="str">
        <f>IF(K36="","",VLOOKUP(LEN(K36),Preg27,2,0))</f>
        <v>INICIAL</v>
      </c>
      <c r="M36" s="106" t="s">
        <v>416</v>
      </c>
      <c r="N36" s="7"/>
      <c r="O36" s="1"/>
    </row>
    <row r="37" spans="1:15" ht="77.25" thickBot="1">
      <c r="A37" s="1"/>
      <c r="B37" s="5"/>
      <c r="C37" s="120"/>
      <c r="D37" s="120"/>
      <c r="E37" s="126"/>
      <c r="F37" s="120"/>
      <c r="G37" s="129"/>
      <c r="H37" s="14"/>
      <c r="I37" s="36" t="s">
        <v>58</v>
      </c>
      <c r="J37" s="37" t="s">
        <v>59</v>
      </c>
      <c r="K37" s="28" t="s">
        <v>245</v>
      </c>
      <c r="L37" s="29" t="str">
        <f>IF(K37="","",VLOOKUP(LEN(K37),Preg28,2,0))</f>
        <v>INTERMEDIO</v>
      </c>
      <c r="M37" s="105" t="s">
        <v>395</v>
      </c>
      <c r="N37" s="7"/>
      <c r="O37" s="1"/>
    </row>
    <row r="38" spans="1:15" ht="76.5">
      <c r="A38" s="1"/>
      <c r="B38" s="5"/>
      <c r="C38" s="120"/>
      <c r="D38" s="120"/>
      <c r="E38" s="126"/>
      <c r="F38" s="120"/>
      <c r="G38" s="129"/>
      <c r="H38" s="14"/>
      <c r="I38" s="116" t="s">
        <v>60</v>
      </c>
      <c r="J38" s="38" t="s">
        <v>61</v>
      </c>
      <c r="K38" s="12" t="s">
        <v>250</v>
      </c>
      <c r="L38" s="13" t="str">
        <f>IF(K38="","",IFERROR(VLOOKUP(K38,Listas!$B$2:$C$271,2,0),"INTERMEDIO"))</f>
        <v>INTERMEDIO</v>
      </c>
      <c r="M38" s="94" t="s">
        <v>392</v>
      </c>
      <c r="N38" s="7"/>
      <c r="O38" s="1"/>
    </row>
    <row r="39" spans="1:15" ht="75.75" thickBot="1">
      <c r="A39" s="1"/>
      <c r="B39" s="5"/>
      <c r="C39" s="120"/>
      <c r="D39" s="120"/>
      <c r="E39" s="126"/>
      <c r="F39" s="120"/>
      <c r="G39" s="129"/>
      <c r="H39" s="14"/>
      <c r="I39" s="117"/>
      <c r="J39" s="39" t="s">
        <v>62</v>
      </c>
      <c r="K39" s="20" t="s">
        <v>256</v>
      </c>
      <c r="L39" s="21" t="str">
        <f>IF(K39="","",VLOOKUP(K39,Listas!$B$2:$C$271,2,0))</f>
        <v>INTERMEDIO</v>
      </c>
      <c r="M39" s="94" t="s">
        <v>392</v>
      </c>
      <c r="N39" s="7"/>
      <c r="O39" s="1"/>
    </row>
    <row r="40" spans="1:15" ht="64.5" thickBot="1">
      <c r="A40" s="1"/>
      <c r="B40" s="5"/>
      <c r="C40" s="120"/>
      <c r="D40" s="120"/>
      <c r="E40" s="126"/>
      <c r="F40" s="121"/>
      <c r="G40" s="129"/>
      <c r="H40" s="14"/>
      <c r="I40" s="36" t="s">
        <v>63</v>
      </c>
      <c r="J40" s="37" t="s">
        <v>64</v>
      </c>
      <c r="K40" s="28" t="s">
        <v>261</v>
      </c>
      <c r="L40" s="29" t="str">
        <f>IF(K40="","",VLOOKUP(LEN(K40),Preg31,2,0))</f>
        <v>INTERMEDIO</v>
      </c>
      <c r="M40" s="106" t="s">
        <v>417</v>
      </c>
      <c r="N40" s="7"/>
      <c r="O40" s="1"/>
    </row>
    <row r="41" spans="1:15" ht="101.25" customHeight="1">
      <c r="A41" s="1"/>
      <c r="B41" s="5"/>
      <c r="C41" s="120"/>
      <c r="D41" s="120"/>
      <c r="E41" s="126"/>
      <c r="F41" s="123" t="s">
        <v>65</v>
      </c>
      <c r="G41" s="129"/>
      <c r="H41" s="14"/>
      <c r="I41" s="116" t="s">
        <v>66</v>
      </c>
      <c r="J41" s="22" t="s">
        <v>67</v>
      </c>
      <c r="K41" s="12" t="s">
        <v>68</v>
      </c>
      <c r="L41" s="13" t="str">
        <f>IF(K41="","",VLOOKUP(LEN(K41),Preg32,2,0))</f>
        <v>BÁSICO</v>
      </c>
      <c r="M41" s="98" t="s">
        <v>379</v>
      </c>
      <c r="N41" s="7"/>
      <c r="O41" s="1"/>
    </row>
    <row r="42" spans="1:15" ht="102" customHeight="1">
      <c r="A42" s="1"/>
      <c r="B42" s="5"/>
      <c r="C42" s="120"/>
      <c r="D42" s="120"/>
      <c r="E42" s="126"/>
      <c r="F42" s="120"/>
      <c r="G42" s="129"/>
      <c r="H42" s="14"/>
      <c r="I42" s="118"/>
      <c r="J42" s="18" t="s">
        <v>69</v>
      </c>
      <c r="K42" s="16" t="s">
        <v>271</v>
      </c>
      <c r="L42" s="17" t="str">
        <f>IF(K42="","",VLOOKUP(LEN(K42),Preg33,2,0))</f>
        <v>INTERMEDIO</v>
      </c>
      <c r="M42" s="99" t="s">
        <v>383</v>
      </c>
      <c r="N42" s="7"/>
      <c r="O42" s="1"/>
    </row>
    <row r="43" spans="1:15" ht="135" customHeight="1" thickBot="1">
      <c r="A43" s="1"/>
      <c r="B43" s="5"/>
      <c r="C43" s="120"/>
      <c r="D43" s="120"/>
      <c r="E43" s="126"/>
      <c r="F43" s="120"/>
      <c r="G43" s="129"/>
      <c r="H43" s="14" t="s">
        <v>70</v>
      </c>
      <c r="I43" s="117"/>
      <c r="J43" s="19" t="s">
        <v>71</v>
      </c>
      <c r="K43" s="20" t="s">
        <v>275</v>
      </c>
      <c r="L43" s="21" t="str">
        <f>IF(K43="","",VLOOKUP(LEN(K43),Preg34,2,0))</f>
        <v>BÁSICO</v>
      </c>
      <c r="M43" s="100" t="s">
        <v>384</v>
      </c>
      <c r="N43" s="7"/>
      <c r="O43" s="1"/>
    </row>
    <row r="44" spans="1:15" ht="122.25" customHeight="1" thickBot="1">
      <c r="A44" s="1"/>
      <c r="B44" s="5"/>
      <c r="C44" s="120"/>
      <c r="D44" s="120"/>
      <c r="E44" s="126"/>
      <c r="F44" s="120"/>
      <c r="G44" s="129"/>
      <c r="H44" s="14"/>
      <c r="I44" s="116" t="s">
        <v>72</v>
      </c>
      <c r="J44" s="22" t="s">
        <v>73</v>
      </c>
      <c r="K44" s="12" t="s">
        <v>280</v>
      </c>
      <c r="L44" s="13" t="str">
        <f>IF(K44="","",VLOOKUP(LEN(K44),Preg35,2,0))</f>
        <v>BÁSICO</v>
      </c>
      <c r="M44" s="87" t="s">
        <v>390</v>
      </c>
      <c r="N44" s="7"/>
      <c r="O44" s="1"/>
    </row>
    <row r="45" spans="1:15" ht="120" customHeight="1">
      <c r="A45" s="1"/>
      <c r="B45" s="5"/>
      <c r="C45" s="120"/>
      <c r="D45" s="120"/>
      <c r="E45" s="127"/>
      <c r="F45" s="120"/>
      <c r="G45" s="130"/>
      <c r="H45" s="14"/>
      <c r="I45" s="118"/>
      <c r="J45" s="18" t="s">
        <v>74</v>
      </c>
      <c r="K45" s="16" t="s">
        <v>287</v>
      </c>
      <c r="L45" s="17" t="str">
        <f>IF(K45="","",IFERROR(VLOOKUP(K45,Listas!$B$2:$C$271,2,0),"AVANZADO 2"))</f>
        <v>AVANZADO 1</v>
      </c>
      <c r="M45" s="87" t="s">
        <v>389</v>
      </c>
      <c r="N45" s="7"/>
      <c r="O45" s="1"/>
    </row>
    <row r="46" spans="1:15" ht="120" customHeight="1" thickBot="1">
      <c r="A46" s="1"/>
      <c r="B46" s="5"/>
      <c r="C46" s="120"/>
      <c r="D46" s="120"/>
      <c r="E46" s="41"/>
      <c r="F46" s="120"/>
      <c r="G46" s="42"/>
      <c r="H46" s="14"/>
      <c r="I46" s="118"/>
      <c r="J46" s="18" t="s">
        <v>75</v>
      </c>
      <c r="K46" s="16" t="s">
        <v>290</v>
      </c>
      <c r="L46" s="17" t="str">
        <f>IF(K46="","",VLOOKUP(K46,Listas!$B$2:$C$271,2,0))</f>
        <v>BÁSICO</v>
      </c>
      <c r="M46" s="104" t="s">
        <v>380</v>
      </c>
      <c r="N46" s="7"/>
      <c r="O46" s="1"/>
    </row>
    <row r="47" spans="1:15" ht="116.25" customHeight="1" thickBot="1">
      <c r="A47" s="1"/>
      <c r="B47" s="5"/>
      <c r="C47" s="120"/>
      <c r="D47" s="120"/>
      <c r="E47" s="41"/>
      <c r="F47" s="120"/>
      <c r="G47" s="42"/>
      <c r="H47" s="14"/>
      <c r="I47" s="118"/>
      <c r="J47" s="18" t="s">
        <v>76</v>
      </c>
      <c r="K47" s="16" t="s">
        <v>296</v>
      </c>
      <c r="L47" s="17" t="str">
        <f>IF(K47="","",VLOOKUP(K47,Listas!$B$2:$C$271,2,0))</f>
        <v>INTERMEDIO</v>
      </c>
      <c r="M47" s="87" t="s">
        <v>382</v>
      </c>
      <c r="N47" s="7"/>
      <c r="O47" s="1"/>
    </row>
    <row r="48" spans="1:15" ht="75.75" customHeight="1" thickBot="1">
      <c r="A48" s="1"/>
      <c r="B48" s="5"/>
      <c r="C48" s="120"/>
      <c r="D48" s="120"/>
      <c r="E48" s="41"/>
      <c r="F48" s="120"/>
      <c r="G48" s="42"/>
      <c r="H48" s="14"/>
      <c r="I48" s="118"/>
      <c r="J48" s="18" t="s">
        <v>77</v>
      </c>
      <c r="K48" s="16" t="s">
        <v>300</v>
      </c>
      <c r="L48" s="17" t="str">
        <f>IF(K48="","",VLOOKUP(K48,Listas!$B$2:$C$271,2,0))</f>
        <v>BÁSICO</v>
      </c>
      <c r="M48" s="98" t="s">
        <v>388</v>
      </c>
      <c r="N48" s="7"/>
      <c r="O48" s="1"/>
    </row>
    <row r="49" spans="1:15" ht="153">
      <c r="A49" s="1"/>
      <c r="B49" s="5"/>
      <c r="C49" s="120"/>
      <c r="D49" s="120"/>
      <c r="E49" s="41"/>
      <c r="F49" s="120"/>
      <c r="G49" s="42"/>
      <c r="H49" s="14"/>
      <c r="I49" s="118"/>
      <c r="J49" s="18" t="s">
        <v>78</v>
      </c>
      <c r="K49" s="16" t="s">
        <v>304</v>
      </c>
      <c r="L49" s="17" t="str">
        <f>IF(K49="","",VLOOKUP(K49,Listas!$B$2:$C$271,2,0))</f>
        <v>INICIAL</v>
      </c>
      <c r="M49" s="87" t="s">
        <v>391</v>
      </c>
      <c r="N49" s="7"/>
      <c r="O49" s="1"/>
    </row>
    <row r="50" spans="1:15" ht="34.5" customHeight="1" thickBot="1">
      <c r="A50" s="1"/>
      <c r="B50" s="5"/>
      <c r="C50" s="120"/>
      <c r="D50" s="120"/>
      <c r="E50" s="41"/>
      <c r="F50" s="120"/>
      <c r="G50" s="42"/>
      <c r="H50" s="14"/>
      <c r="I50" s="117"/>
      <c r="J50" s="19" t="s">
        <v>79</v>
      </c>
      <c r="K50" s="20" t="s">
        <v>310</v>
      </c>
      <c r="L50" s="21" t="str">
        <f>IF(K50="","",VLOOKUP(K50,Listas!$B$2:$C$271,2,0))</f>
        <v>BÁSICO</v>
      </c>
      <c r="M50" s="101" t="s">
        <v>386</v>
      </c>
      <c r="N50" s="7"/>
      <c r="O50" s="1"/>
    </row>
    <row r="51" spans="1:15" ht="153.75" thickBot="1">
      <c r="A51" s="1"/>
      <c r="B51" s="5"/>
      <c r="C51" s="120"/>
      <c r="D51" s="120"/>
      <c r="E51" s="41"/>
      <c r="F51" s="120"/>
      <c r="G51" s="42"/>
      <c r="H51" s="14"/>
      <c r="I51" s="116" t="s">
        <v>80</v>
      </c>
      <c r="J51" s="22" t="s">
        <v>81</v>
      </c>
      <c r="K51" s="12" t="s">
        <v>316</v>
      </c>
      <c r="L51" s="13" t="str">
        <f>IF(K51="","",VLOOKUP(K51,Listas!$B$2:$C$271,2,0))</f>
        <v>INTERMEDIO</v>
      </c>
      <c r="M51" s="86" t="s">
        <v>385</v>
      </c>
      <c r="N51" s="7"/>
      <c r="O51" s="1"/>
    </row>
    <row r="52" spans="1:15" ht="153.75" thickBot="1">
      <c r="A52" s="1"/>
      <c r="B52" s="5"/>
      <c r="C52" s="120"/>
      <c r="D52" s="120"/>
      <c r="E52" s="41"/>
      <c r="F52" s="120"/>
      <c r="G52" s="42"/>
      <c r="H52" s="14"/>
      <c r="I52" s="117"/>
      <c r="J52" s="19" t="s">
        <v>82</v>
      </c>
      <c r="K52" s="43" t="s">
        <v>321</v>
      </c>
      <c r="L52" s="21" t="str">
        <f>IF(K52="","",VLOOKUP(K52,Listas!$B$2:$C$271,2,0))</f>
        <v>INTERMEDIO</v>
      </c>
      <c r="M52" s="86" t="s">
        <v>387</v>
      </c>
      <c r="N52" s="7"/>
      <c r="O52" s="1"/>
    </row>
    <row r="53" spans="1:15" ht="36" customHeight="1">
      <c r="A53" s="1"/>
      <c r="B53" s="5"/>
      <c r="C53" s="120"/>
      <c r="D53" s="120"/>
      <c r="E53" s="41"/>
      <c r="F53" s="120"/>
      <c r="G53" s="42"/>
      <c r="H53" s="14"/>
      <c r="I53" s="116" t="s">
        <v>83</v>
      </c>
      <c r="J53" s="22" t="s">
        <v>84</v>
      </c>
      <c r="K53" s="12" t="s">
        <v>324</v>
      </c>
      <c r="L53" s="13" t="str">
        <f>IF(K53="","",VLOOKUP(K53,Listas!$B$2:$C$271,2,0))</f>
        <v>INICIAL</v>
      </c>
      <c r="M53" s="87"/>
      <c r="N53" s="7"/>
      <c r="O53" s="1"/>
    </row>
    <row r="54" spans="1:15" ht="25.5">
      <c r="A54" s="1"/>
      <c r="B54" s="5"/>
      <c r="C54" s="120"/>
      <c r="D54" s="120"/>
      <c r="E54" s="41"/>
      <c r="F54" s="120"/>
      <c r="G54" s="42"/>
      <c r="H54" s="14"/>
      <c r="I54" s="118"/>
      <c r="J54" s="18" t="s">
        <v>85</v>
      </c>
      <c r="K54" s="16" t="s">
        <v>329</v>
      </c>
      <c r="L54" s="17" t="str">
        <f>IF(K54="","",VLOOKUP(K54,Listas!$B$2:$C$271,2,0))</f>
        <v>INICIAL</v>
      </c>
      <c r="M54" s="95"/>
      <c r="N54" s="7"/>
      <c r="O54" s="1"/>
    </row>
    <row r="55" spans="1:15" ht="26.25" thickBot="1">
      <c r="A55" s="1"/>
      <c r="B55" s="5"/>
      <c r="C55" s="120"/>
      <c r="D55" s="120"/>
      <c r="E55" s="41"/>
      <c r="F55" s="121"/>
      <c r="G55" s="42"/>
      <c r="H55" s="14"/>
      <c r="I55" s="117"/>
      <c r="J55" s="19" t="s">
        <v>86</v>
      </c>
      <c r="K55" s="20" t="s">
        <v>335</v>
      </c>
      <c r="L55" s="21" t="str">
        <f>IF(K55="","",VLOOKUP(K55,Listas!$B$2:$C$271,2,0))</f>
        <v>BÁSICO</v>
      </c>
      <c r="M55" s="86"/>
      <c r="N55" s="7"/>
      <c r="O55" s="1"/>
    </row>
    <row r="56" spans="1:15" ht="51">
      <c r="A56" s="1"/>
      <c r="B56" s="5"/>
      <c r="C56" s="120"/>
      <c r="D56" s="120"/>
      <c r="E56" s="41"/>
      <c r="F56" s="123" t="s">
        <v>87</v>
      </c>
      <c r="G56" s="42"/>
      <c r="H56" s="14"/>
      <c r="I56" s="116" t="s">
        <v>88</v>
      </c>
      <c r="J56" s="22" t="s">
        <v>89</v>
      </c>
      <c r="K56" s="12" t="s">
        <v>342</v>
      </c>
      <c r="L56" s="13" t="str">
        <f>IF(K56="","",VLOOKUP(LEN(K56),pREG47,2,0))</f>
        <v>AVANZADO 1</v>
      </c>
      <c r="M56" s="103" t="s">
        <v>406</v>
      </c>
      <c r="N56" s="7"/>
      <c r="O56" s="1"/>
    </row>
    <row r="57" spans="1:15" ht="38.25">
      <c r="A57" s="1"/>
      <c r="B57" s="5"/>
      <c r="C57" s="120"/>
      <c r="D57" s="120"/>
      <c r="E57" s="41"/>
      <c r="F57" s="120"/>
      <c r="G57" s="42"/>
      <c r="H57" s="14"/>
      <c r="I57" s="118"/>
      <c r="J57" s="18" t="s">
        <v>90</v>
      </c>
      <c r="K57" s="16" t="s">
        <v>347</v>
      </c>
      <c r="L57" s="17" t="str">
        <f>IF(K57="","",VLOOKUP(K57,Listas!$B$2:$C$271,2,0))</f>
        <v>AVANZADO 1</v>
      </c>
      <c r="M57" s="95" t="s">
        <v>405</v>
      </c>
      <c r="N57" s="7"/>
      <c r="O57" s="1"/>
    </row>
    <row r="58" spans="1:15" ht="26.25" thickBot="1">
      <c r="A58" s="1"/>
      <c r="B58" s="5"/>
      <c r="C58" s="120"/>
      <c r="D58" s="120"/>
      <c r="E58" s="41"/>
      <c r="F58" s="120"/>
      <c r="G58" s="42"/>
      <c r="H58" s="14"/>
      <c r="I58" s="117"/>
      <c r="J58" s="19" t="s">
        <v>91</v>
      </c>
      <c r="K58" s="20" t="s">
        <v>349</v>
      </c>
      <c r="L58" s="21" t="str">
        <f>IF(K58="","",VLOOKUP(K58,Listas!$B$2:$C$271,2,0))</f>
        <v>INICIAL</v>
      </c>
      <c r="M58" s="86"/>
      <c r="N58" s="7"/>
      <c r="O58" s="1"/>
    </row>
    <row r="59" spans="1:15" ht="63.75">
      <c r="A59" s="1"/>
      <c r="B59" s="5"/>
      <c r="C59" s="120"/>
      <c r="D59" s="120"/>
      <c r="E59" s="41"/>
      <c r="F59" s="120"/>
      <c r="G59" s="42"/>
      <c r="H59" s="14"/>
      <c r="I59" s="116" t="s">
        <v>92</v>
      </c>
      <c r="J59" s="22" t="s">
        <v>93</v>
      </c>
      <c r="K59" s="12" t="s">
        <v>357</v>
      </c>
      <c r="L59" s="13" t="str">
        <f>IF(K59="","",IFERROR(VLOOKUP(K59,Listas!$B$2:$C$271,2,0),"AVANZADO 1"))</f>
        <v>AVANZADO 1</v>
      </c>
      <c r="M59" s="95" t="s">
        <v>404</v>
      </c>
      <c r="N59" s="7"/>
      <c r="O59" s="1"/>
    </row>
    <row r="60" spans="1:15" ht="30">
      <c r="A60" s="1"/>
      <c r="B60" s="5"/>
      <c r="C60" s="120"/>
      <c r="D60" s="120"/>
      <c r="E60" s="41"/>
      <c r="F60" s="120"/>
      <c r="G60" s="42"/>
      <c r="H60" s="14"/>
      <c r="I60" s="118"/>
      <c r="J60" s="18" t="s">
        <v>94</v>
      </c>
      <c r="K60" s="16" t="s">
        <v>362</v>
      </c>
      <c r="L60" s="17" t="str">
        <f>IF(K60="","",VLOOKUP(K60,Listas!$B$2:$C$271,2,0))</f>
        <v>AVANZADO 1</v>
      </c>
      <c r="M60" s="94" t="s">
        <v>401</v>
      </c>
      <c r="N60" s="7"/>
      <c r="O60" s="1"/>
    </row>
    <row r="61" spans="1:15" ht="63.75">
      <c r="A61" s="1"/>
      <c r="B61" s="5"/>
      <c r="C61" s="120"/>
      <c r="D61" s="120"/>
      <c r="E61" s="41"/>
      <c r="F61" s="120"/>
      <c r="G61" s="42"/>
      <c r="H61" s="14"/>
      <c r="I61" s="118"/>
      <c r="J61" s="18" t="s">
        <v>95</v>
      </c>
      <c r="K61" s="16" t="s">
        <v>367</v>
      </c>
      <c r="L61" s="17" t="str">
        <f>IF(K61="","",IFERROR(VLOOKUP(K61,Listas!$B$2:$C$271,2,0),"AVANZADO 2"))</f>
        <v>AVANZADO 1</v>
      </c>
      <c r="M61" s="95" t="s">
        <v>404</v>
      </c>
      <c r="N61" s="7"/>
      <c r="O61" s="1"/>
    </row>
    <row r="62" spans="1:15" ht="39" thickBot="1">
      <c r="A62" s="1"/>
      <c r="B62" s="5"/>
      <c r="C62" s="120"/>
      <c r="D62" s="120"/>
      <c r="E62" s="41"/>
      <c r="F62" s="120"/>
      <c r="G62" s="42"/>
      <c r="H62" s="14"/>
      <c r="I62" s="117"/>
      <c r="J62" s="19" t="s">
        <v>96</v>
      </c>
      <c r="K62" s="20" t="s">
        <v>372</v>
      </c>
      <c r="L62" s="21" t="str">
        <f>IF(K62="","",IFERROR(VLOOKUP(K62,Listas!$B$2:$C$271,2,0),"AVANZADO 2"))</f>
        <v>AVANZADO 1</v>
      </c>
      <c r="M62" s="86" t="s">
        <v>402</v>
      </c>
      <c r="N62" s="7"/>
      <c r="O62" s="1"/>
    </row>
    <row r="63" spans="1:15" ht="51.75" thickBot="1">
      <c r="A63" s="1"/>
      <c r="B63" s="5"/>
      <c r="C63" s="121"/>
      <c r="D63" s="121"/>
      <c r="E63" s="41"/>
      <c r="F63" s="121"/>
      <c r="G63" s="42"/>
      <c r="H63" s="14"/>
      <c r="I63" s="44" t="s">
        <v>97</v>
      </c>
      <c r="J63" s="27" t="s">
        <v>98</v>
      </c>
      <c r="K63" s="28" t="s">
        <v>377</v>
      </c>
      <c r="L63" s="29" t="str">
        <f>IF(K63="","",IFERROR(VLOOKUP(K63,Listas!$B$2:$C$271,2,0),"AVANZADO 1"))</f>
        <v>AVANZADO 1</v>
      </c>
      <c r="M63" s="93" t="s">
        <v>403</v>
      </c>
      <c r="N63" s="7"/>
      <c r="O63" s="1"/>
    </row>
    <row r="64" spans="1:15" ht="7.5" customHeight="1" thickBot="1">
      <c r="A64" s="1"/>
      <c r="B64" s="45"/>
      <c r="C64" s="46"/>
      <c r="D64" s="46"/>
      <c r="E64" s="46"/>
      <c r="F64" s="46"/>
      <c r="G64" s="46"/>
      <c r="H64" s="46"/>
      <c r="I64" s="46"/>
      <c r="J64" s="46"/>
      <c r="K64" s="46"/>
      <c r="L64" s="46"/>
      <c r="M64" s="91"/>
      <c r="N64" s="47"/>
      <c r="O64" s="1"/>
    </row>
    <row r="65" spans="1:15" ht="15.75" hidden="1" customHeight="1">
      <c r="A65" s="1"/>
      <c r="B65" s="1"/>
      <c r="C65" s="1"/>
      <c r="D65" s="1"/>
      <c r="E65" s="1"/>
      <c r="F65" s="1"/>
      <c r="G65" s="1"/>
      <c r="H65" s="1"/>
      <c r="I65" s="1"/>
      <c r="J65" s="1"/>
      <c r="K65" s="1"/>
      <c r="L65" s="1"/>
      <c r="M65" s="88"/>
      <c r="N65" s="1"/>
      <c r="O65" s="1"/>
    </row>
    <row r="66" spans="1:15" ht="15.75" hidden="1" customHeight="1">
      <c r="A66" s="1"/>
      <c r="B66" s="1"/>
      <c r="C66" s="1"/>
      <c r="D66" s="48"/>
      <c r="E66" s="1"/>
      <c r="F66" s="1"/>
      <c r="G66" s="1"/>
      <c r="H66" s="1"/>
      <c r="I66" s="1"/>
      <c r="J66" s="1"/>
      <c r="K66" s="1"/>
      <c r="L66" s="1"/>
      <c r="M66" s="88"/>
      <c r="N66" s="1"/>
      <c r="O66" s="1"/>
    </row>
    <row r="67" spans="1:15" ht="15.75" hidden="1" customHeight="1">
      <c r="A67" s="1"/>
      <c r="B67" s="1"/>
      <c r="C67" s="1"/>
      <c r="D67" s="1"/>
      <c r="E67" s="1"/>
      <c r="F67" s="1"/>
      <c r="G67" s="1"/>
      <c r="H67" s="1"/>
      <c r="I67" s="1"/>
      <c r="J67" s="1"/>
      <c r="K67" s="1"/>
      <c r="L67" s="1"/>
      <c r="M67" s="88"/>
      <c r="N67" s="1"/>
      <c r="O67" s="1"/>
    </row>
    <row r="68" spans="1:15" ht="15.75" hidden="1" customHeight="1">
      <c r="A68" s="1"/>
      <c r="B68" s="1"/>
      <c r="C68" s="1"/>
      <c r="D68" s="1"/>
      <c r="E68" s="1"/>
      <c r="F68" s="1"/>
      <c r="G68" s="1"/>
      <c r="H68" s="1"/>
      <c r="I68" s="1"/>
      <c r="J68" s="1"/>
      <c r="K68" s="1"/>
      <c r="L68" s="1"/>
      <c r="M68" s="88"/>
      <c r="N68" s="1"/>
      <c r="O68" s="1"/>
    </row>
    <row r="69" spans="1:15" ht="15.75" hidden="1" customHeight="1">
      <c r="A69" s="1"/>
      <c r="B69" s="1"/>
      <c r="C69" s="1"/>
      <c r="D69" s="1"/>
      <c r="E69" s="1"/>
      <c r="F69" s="1"/>
      <c r="G69" s="1"/>
      <c r="H69" s="1"/>
      <c r="I69" s="1"/>
      <c r="J69" s="1"/>
      <c r="K69" s="1"/>
      <c r="L69" s="1"/>
      <c r="M69" s="88"/>
      <c r="N69" s="1"/>
      <c r="O69" s="1"/>
    </row>
    <row r="70" spans="1:15" ht="15.75" hidden="1" customHeight="1">
      <c r="A70" s="1"/>
      <c r="B70" s="1"/>
      <c r="C70" s="1"/>
      <c r="D70" s="1"/>
      <c r="E70" s="1"/>
      <c r="F70" s="1"/>
      <c r="G70" s="1"/>
      <c r="H70" s="1"/>
      <c r="I70" s="1"/>
      <c r="J70" s="1"/>
      <c r="K70" s="1"/>
      <c r="L70" s="1"/>
      <c r="M70" s="88"/>
      <c r="N70" s="1"/>
      <c r="O70" s="1"/>
    </row>
    <row r="71" spans="1:15" ht="15.75" hidden="1" customHeight="1">
      <c r="A71" s="1"/>
      <c r="B71" s="1"/>
      <c r="C71" s="1"/>
      <c r="D71" s="1"/>
      <c r="E71" s="1"/>
      <c r="F71" s="1"/>
      <c r="G71" s="1"/>
      <c r="H71" s="1"/>
      <c r="I71" s="1"/>
      <c r="J71" s="1"/>
      <c r="K71" s="1"/>
      <c r="L71" s="1"/>
      <c r="M71" s="88"/>
      <c r="N71" s="1"/>
      <c r="O71" s="1"/>
    </row>
    <row r="72" spans="1:15" ht="15.75" hidden="1" customHeight="1">
      <c r="A72" s="1"/>
      <c r="B72" s="1"/>
      <c r="C72" s="1"/>
      <c r="D72" s="1"/>
      <c r="E72" s="1"/>
      <c r="F72" s="1"/>
      <c r="G72" s="1"/>
      <c r="H72" s="1"/>
      <c r="I72" s="1"/>
      <c r="J72" s="1"/>
      <c r="K72" s="1"/>
      <c r="L72" s="1"/>
      <c r="M72" s="88"/>
      <c r="N72" s="1"/>
      <c r="O72" s="1"/>
    </row>
    <row r="73" spans="1:15" ht="15.75" hidden="1" customHeight="1">
      <c r="A73" s="1"/>
      <c r="B73" s="1"/>
      <c r="C73" s="1"/>
      <c r="D73" s="1"/>
      <c r="E73" s="1"/>
      <c r="F73" s="1"/>
      <c r="G73" s="1"/>
      <c r="H73" s="1"/>
      <c r="I73" s="1"/>
      <c r="J73" s="1"/>
      <c r="K73" s="1"/>
      <c r="L73" s="1"/>
      <c r="M73" s="88"/>
      <c r="N73" s="1"/>
      <c r="O73" s="1"/>
    </row>
    <row r="74" spans="1:15" ht="15.75" hidden="1" customHeight="1">
      <c r="A74" s="1"/>
      <c r="B74" s="1"/>
      <c r="C74" s="1"/>
      <c r="D74" s="1"/>
      <c r="E74" s="1"/>
      <c r="F74" s="1"/>
      <c r="G74" s="1"/>
      <c r="H74" s="1"/>
      <c r="I74" s="1"/>
      <c r="J74" s="1"/>
      <c r="K74" s="1"/>
      <c r="L74" s="1"/>
      <c r="M74" s="88"/>
      <c r="N74" s="1"/>
      <c r="O74" s="1"/>
    </row>
    <row r="75" spans="1:15" ht="15.75" hidden="1" customHeight="1">
      <c r="A75" s="1"/>
      <c r="B75" s="1"/>
      <c r="C75" s="1"/>
      <c r="D75" s="1"/>
      <c r="E75" s="1"/>
      <c r="F75" s="1"/>
      <c r="G75" s="1"/>
      <c r="H75" s="1"/>
      <c r="I75" s="1"/>
      <c r="J75" s="1"/>
      <c r="K75" s="1"/>
      <c r="L75" s="1"/>
      <c r="M75" s="88"/>
      <c r="N75" s="1"/>
      <c r="O75" s="1"/>
    </row>
    <row r="76" spans="1:15" ht="15.75" hidden="1" customHeight="1">
      <c r="A76" s="1"/>
      <c r="B76" s="1"/>
      <c r="C76" s="1"/>
      <c r="D76" s="1"/>
      <c r="E76" s="1"/>
      <c r="F76" s="1"/>
      <c r="G76" s="1"/>
      <c r="H76" s="1"/>
      <c r="I76" s="1"/>
      <c r="J76" s="1"/>
      <c r="K76" s="1"/>
      <c r="L76" s="1"/>
      <c r="M76" s="88"/>
      <c r="N76" s="1"/>
      <c r="O76" s="1"/>
    </row>
    <row r="77" spans="1:15" ht="15.75" hidden="1" customHeight="1">
      <c r="A77" s="1"/>
      <c r="B77" s="1"/>
      <c r="C77" s="1"/>
      <c r="D77" s="1"/>
      <c r="E77" s="1"/>
      <c r="F77" s="1"/>
      <c r="G77" s="1"/>
      <c r="H77" s="1"/>
      <c r="I77" s="1"/>
      <c r="J77" s="1"/>
      <c r="K77" s="1"/>
      <c r="L77" s="1"/>
      <c r="M77" s="88"/>
      <c r="N77" s="1"/>
      <c r="O77" s="1"/>
    </row>
    <row r="78" spans="1:15" ht="15.75" hidden="1" customHeight="1">
      <c r="A78" s="1"/>
      <c r="B78" s="1"/>
      <c r="C78" s="1"/>
      <c r="D78" s="1"/>
      <c r="E78" s="1"/>
      <c r="F78" s="1"/>
      <c r="G78" s="1"/>
      <c r="H78" s="1"/>
      <c r="I78" s="1"/>
      <c r="J78" s="1"/>
      <c r="K78" s="1"/>
      <c r="L78" s="1"/>
      <c r="M78" s="88"/>
      <c r="N78" s="1"/>
      <c r="O78" s="1"/>
    </row>
    <row r="79" spans="1:15" ht="15.75" customHeight="1">
      <c r="A79" s="1"/>
      <c r="B79" s="1"/>
      <c r="C79" s="1"/>
      <c r="D79" s="1"/>
      <c r="E79" s="1"/>
      <c r="F79" s="1"/>
      <c r="G79" s="1"/>
      <c r="H79" s="1"/>
      <c r="I79" s="1"/>
      <c r="J79" s="1"/>
      <c r="K79" s="1"/>
      <c r="L79" s="1"/>
      <c r="M79" s="88"/>
      <c r="N79" s="1"/>
      <c r="O79" s="1"/>
    </row>
    <row r="80" spans="1:15" ht="15.75" customHeight="1">
      <c r="A80" s="1"/>
      <c r="B80" s="1"/>
      <c r="C80" s="1"/>
      <c r="D80" s="1"/>
      <c r="E80" s="1"/>
      <c r="F80" s="1"/>
      <c r="G80" s="1"/>
      <c r="H80" s="1"/>
      <c r="I80" s="1"/>
      <c r="J80" s="1"/>
      <c r="K80" s="1"/>
      <c r="L80" s="1"/>
      <c r="M80" s="88"/>
      <c r="N80" s="1"/>
      <c r="O80" s="1"/>
    </row>
    <row r="81" spans="1:15" ht="15.75" customHeight="1">
      <c r="A81" s="1"/>
      <c r="B81" s="1"/>
      <c r="C81" s="1"/>
      <c r="D81" s="1"/>
      <c r="E81" s="1"/>
      <c r="F81" s="1"/>
      <c r="G81" s="1"/>
      <c r="H81" s="1"/>
      <c r="I81" s="1"/>
      <c r="J81" s="1"/>
      <c r="K81" s="1"/>
      <c r="L81" s="1"/>
      <c r="M81" s="88"/>
      <c r="N81" s="1"/>
      <c r="O81" s="1"/>
    </row>
    <row r="82" spans="1:15" ht="15.75" customHeight="1">
      <c r="A82" s="1"/>
      <c r="B82" s="1"/>
      <c r="C82" s="1"/>
      <c r="D82" s="1"/>
      <c r="E82" s="1"/>
      <c r="F82" s="1"/>
      <c r="G82" s="1"/>
      <c r="H82" s="1"/>
      <c r="I82" s="1"/>
      <c r="J82" s="1"/>
      <c r="K82" s="1"/>
      <c r="L82" s="1"/>
      <c r="M82" s="88"/>
      <c r="N82" s="1"/>
      <c r="O82" s="1"/>
    </row>
    <row r="83" spans="1:15" ht="15.75" customHeight="1">
      <c r="A83" s="1"/>
      <c r="B83" s="1"/>
      <c r="C83" s="1"/>
      <c r="D83" s="1"/>
      <c r="E83" s="1"/>
      <c r="F83" s="1"/>
      <c r="G83" s="1"/>
      <c r="H83" s="1"/>
      <c r="I83" s="1"/>
      <c r="J83" s="1"/>
      <c r="K83" s="1"/>
      <c r="L83" s="1"/>
      <c r="M83" s="88"/>
      <c r="N83" s="1"/>
      <c r="O83" s="1"/>
    </row>
    <row r="84" spans="1:15" ht="15.75" customHeight="1">
      <c r="A84" s="1"/>
      <c r="B84" s="1"/>
      <c r="C84" s="1"/>
      <c r="D84" s="1"/>
      <c r="E84" s="1"/>
      <c r="F84" s="1"/>
      <c r="G84" s="1"/>
      <c r="H84" s="1"/>
      <c r="I84" s="1"/>
      <c r="J84" s="1"/>
      <c r="K84" s="1"/>
      <c r="L84" s="1"/>
      <c r="M84" s="88"/>
      <c r="N84" s="1"/>
      <c r="O84" s="1"/>
    </row>
    <row r="85" spans="1:15" ht="15.75" customHeight="1">
      <c r="A85" s="1"/>
      <c r="B85" s="1"/>
      <c r="C85" s="1"/>
      <c r="D85" s="1"/>
      <c r="E85" s="1"/>
      <c r="F85" s="1"/>
      <c r="G85" s="1"/>
      <c r="H85" s="1"/>
      <c r="I85" s="1"/>
      <c r="J85" s="1"/>
      <c r="K85" s="1"/>
      <c r="L85" s="1"/>
      <c r="M85" s="88"/>
      <c r="N85" s="1"/>
      <c r="O85" s="1"/>
    </row>
    <row r="86" spans="1:15" ht="15.75" customHeight="1">
      <c r="A86" s="1"/>
      <c r="B86" s="1"/>
      <c r="C86" s="1"/>
      <c r="D86" s="1"/>
      <c r="E86" s="1"/>
      <c r="F86" s="1"/>
      <c r="G86" s="1"/>
      <c r="H86" s="1"/>
      <c r="I86" s="1"/>
      <c r="J86" s="1"/>
      <c r="K86" s="1"/>
      <c r="L86" s="1"/>
      <c r="M86" s="88"/>
      <c r="N86" s="1"/>
      <c r="O86" s="1"/>
    </row>
    <row r="87" spans="1:15" ht="15.75" customHeight="1">
      <c r="A87" s="1"/>
      <c r="B87" s="1"/>
      <c r="C87" s="1"/>
      <c r="D87" s="1"/>
      <c r="E87" s="1"/>
      <c r="F87" s="1"/>
      <c r="G87" s="1"/>
      <c r="H87" s="1"/>
      <c r="I87" s="1"/>
      <c r="J87" s="1"/>
      <c r="K87" s="1"/>
      <c r="L87" s="1"/>
      <c r="M87" s="88"/>
      <c r="N87" s="1"/>
      <c r="O87" s="1"/>
    </row>
    <row r="88" spans="1:15" ht="15.75" customHeight="1">
      <c r="A88" s="1"/>
      <c r="B88" s="1"/>
      <c r="C88" s="1"/>
      <c r="D88" s="1"/>
      <c r="E88" s="1"/>
      <c r="F88" s="1"/>
      <c r="G88" s="1"/>
      <c r="H88" s="1"/>
      <c r="I88" s="1"/>
      <c r="J88" s="1"/>
      <c r="K88" s="1"/>
      <c r="L88" s="1"/>
      <c r="M88" s="88"/>
      <c r="N88" s="1"/>
      <c r="O88" s="1"/>
    </row>
    <row r="89" spans="1:15" ht="15.75" customHeight="1">
      <c r="A89" s="1"/>
      <c r="B89" s="1"/>
      <c r="C89" s="1"/>
      <c r="D89" s="1"/>
      <c r="E89" s="1"/>
      <c r="F89" s="1"/>
      <c r="G89" s="1"/>
      <c r="H89" s="1"/>
      <c r="I89" s="1"/>
      <c r="J89" s="1"/>
      <c r="K89" s="1"/>
      <c r="L89" s="1"/>
      <c r="M89" s="88"/>
      <c r="N89" s="1"/>
      <c r="O89" s="1"/>
    </row>
    <row r="90" spans="1:15" ht="15.75" customHeight="1">
      <c r="A90" s="1"/>
      <c r="B90" s="1"/>
      <c r="C90" s="1"/>
      <c r="D90" s="1"/>
      <c r="E90" s="1"/>
      <c r="F90" s="1"/>
      <c r="G90" s="1"/>
      <c r="H90" s="1"/>
      <c r="I90" s="1"/>
      <c r="J90" s="1"/>
      <c r="K90" s="1"/>
      <c r="L90" s="1"/>
      <c r="M90" s="88"/>
      <c r="N90" s="1"/>
      <c r="O90" s="1"/>
    </row>
    <row r="91" spans="1:15" ht="15.75" customHeight="1">
      <c r="A91" s="1"/>
      <c r="B91" s="1"/>
      <c r="C91" s="1"/>
      <c r="D91" s="1"/>
      <c r="E91" s="1"/>
      <c r="F91" s="1"/>
      <c r="G91" s="1"/>
      <c r="H91" s="1"/>
      <c r="I91" s="1"/>
      <c r="J91" s="1"/>
      <c r="K91" s="1"/>
      <c r="L91" s="1"/>
      <c r="M91" s="88"/>
      <c r="N91" s="1"/>
      <c r="O91" s="1"/>
    </row>
    <row r="92" spans="1:15" ht="15.75" customHeight="1">
      <c r="A92" s="1"/>
      <c r="B92" s="1"/>
      <c r="C92" s="1"/>
      <c r="D92" s="1"/>
      <c r="E92" s="1"/>
      <c r="F92" s="1"/>
      <c r="G92" s="1"/>
      <c r="H92" s="1"/>
      <c r="I92" s="1"/>
      <c r="J92" s="1"/>
      <c r="K92" s="1"/>
      <c r="L92" s="1"/>
      <c r="M92" s="88"/>
      <c r="N92" s="1"/>
      <c r="O92" s="1"/>
    </row>
    <row r="93" spans="1:15" ht="15.75" customHeight="1">
      <c r="A93" s="1"/>
      <c r="B93" s="1"/>
      <c r="C93" s="1"/>
      <c r="D93" s="1"/>
      <c r="E93" s="1"/>
      <c r="F93" s="1"/>
      <c r="G93" s="1"/>
      <c r="H93" s="1"/>
      <c r="I93" s="1"/>
      <c r="J93" s="1"/>
      <c r="K93" s="1"/>
      <c r="L93" s="1"/>
      <c r="M93" s="88"/>
      <c r="N93" s="1"/>
      <c r="O93" s="1"/>
    </row>
    <row r="94" spans="1:15" ht="15.75" customHeight="1">
      <c r="A94" s="1"/>
      <c r="B94" s="1"/>
      <c r="C94" s="1"/>
      <c r="D94" s="1"/>
      <c r="E94" s="1"/>
      <c r="F94" s="1"/>
      <c r="G94" s="1"/>
      <c r="H94" s="1"/>
      <c r="I94" s="1"/>
      <c r="J94" s="1"/>
      <c r="K94" s="1"/>
      <c r="L94" s="1"/>
      <c r="M94" s="88"/>
      <c r="N94" s="1"/>
      <c r="O94" s="1"/>
    </row>
    <row r="95" spans="1:15" ht="15.75" customHeight="1">
      <c r="A95" s="1"/>
      <c r="B95" s="1"/>
      <c r="C95" s="1"/>
      <c r="D95" s="1"/>
      <c r="E95" s="1"/>
      <c r="F95" s="1"/>
      <c r="G95" s="1"/>
      <c r="H95" s="1"/>
      <c r="I95" s="1"/>
      <c r="J95" s="1"/>
      <c r="K95" s="1"/>
      <c r="L95" s="1"/>
      <c r="M95" s="88"/>
      <c r="N95" s="1"/>
      <c r="O95" s="1"/>
    </row>
    <row r="96" spans="1:15" ht="15.75" customHeight="1">
      <c r="A96" s="1"/>
      <c r="B96" s="1"/>
      <c r="C96" s="1"/>
      <c r="D96" s="1"/>
      <c r="E96" s="1"/>
      <c r="F96" s="1"/>
      <c r="G96" s="1"/>
      <c r="H96" s="1"/>
      <c r="I96" s="1"/>
      <c r="J96" s="1"/>
      <c r="K96" s="1"/>
      <c r="L96" s="1"/>
      <c r="M96" s="88"/>
      <c r="N96" s="1"/>
      <c r="O96" s="1"/>
    </row>
    <row r="97" spans="1:15" ht="15.75" customHeight="1">
      <c r="A97" s="1"/>
      <c r="B97" s="1"/>
      <c r="C97" s="1"/>
      <c r="D97" s="1"/>
      <c r="E97" s="1"/>
      <c r="F97" s="1"/>
      <c r="G97" s="1"/>
      <c r="H97" s="1"/>
      <c r="I97" s="1"/>
      <c r="J97" s="1"/>
      <c r="K97" s="1"/>
      <c r="L97" s="1"/>
      <c r="M97" s="88"/>
      <c r="N97" s="1"/>
      <c r="O97" s="1"/>
    </row>
    <row r="98" spans="1:15" ht="15.75" customHeight="1">
      <c r="A98" s="1"/>
      <c r="B98" s="1"/>
      <c r="C98" s="1"/>
      <c r="D98" s="1"/>
      <c r="E98" s="1"/>
      <c r="F98" s="1"/>
      <c r="G98" s="1"/>
      <c r="H98" s="1"/>
      <c r="I98" s="1"/>
      <c r="J98" s="1"/>
      <c r="K98" s="1"/>
      <c r="L98" s="1"/>
      <c r="M98" s="88"/>
      <c r="N98" s="1"/>
      <c r="O98" s="1"/>
    </row>
    <row r="99" spans="1:15" ht="15.75" customHeight="1">
      <c r="A99" s="1"/>
      <c r="B99" s="1"/>
      <c r="C99" s="1"/>
      <c r="D99" s="1"/>
      <c r="E99" s="1"/>
      <c r="F99" s="1"/>
      <c r="G99" s="1"/>
      <c r="H99" s="1"/>
      <c r="I99" s="1"/>
      <c r="J99" s="1"/>
      <c r="K99" s="1"/>
      <c r="L99" s="1"/>
      <c r="M99" s="88"/>
      <c r="N99" s="1"/>
      <c r="O99" s="1"/>
    </row>
    <row r="100" spans="1:15" ht="15.75" customHeight="1">
      <c r="A100" s="1"/>
      <c r="B100" s="1"/>
      <c r="C100" s="1"/>
      <c r="D100" s="1"/>
      <c r="E100" s="1"/>
      <c r="F100" s="1"/>
      <c r="G100" s="1"/>
      <c r="H100" s="1"/>
      <c r="I100" s="1"/>
      <c r="J100" s="1"/>
      <c r="K100" s="1"/>
      <c r="L100" s="1"/>
      <c r="M100" s="88"/>
      <c r="N100" s="1"/>
      <c r="O100" s="1"/>
    </row>
  </sheetData>
  <mergeCells count="39">
    <mergeCell ref="L8:L9"/>
    <mergeCell ref="M8:M9"/>
    <mergeCell ref="C8:C9"/>
    <mergeCell ref="F8:F9"/>
    <mergeCell ref="K8:K9"/>
    <mergeCell ref="G8:G9"/>
    <mergeCell ref="I8:I9"/>
    <mergeCell ref="G10:G45"/>
    <mergeCell ref="D8:D9"/>
    <mergeCell ref="E8:E9"/>
    <mergeCell ref="C2:M2"/>
    <mergeCell ref="C3:M3"/>
    <mergeCell ref="C5:H5"/>
    <mergeCell ref="K5:M5"/>
    <mergeCell ref="C6:H6"/>
    <mergeCell ref="K6:M6"/>
    <mergeCell ref="I41:I43"/>
    <mergeCell ref="I44:I50"/>
    <mergeCell ref="I24:I25"/>
    <mergeCell ref="I27:I31"/>
    <mergeCell ref="J8:J9"/>
    <mergeCell ref="I10:I16"/>
    <mergeCell ref="F10:F21"/>
    <mergeCell ref="C10:C63"/>
    <mergeCell ref="D10:D63"/>
    <mergeCell ref="F56:F63"/>
    <mergeCell ref="F22:F26"/>
    <mergeCell ref="F27:F40"/>
    <mergeCell ref="F41:F55"/>
    <mergeCell ref="E10:E45"/>
    <mergeCell ref="I17:I18"/>
    <mergeCell ref="H8:H9"/>
    <mergeCell ref="I51:I52"/>
    <mergeCell ref="I56:I58"/>
    <mergeCell ref="I59:I62"/>
    <mergeCell ref="I38:I39"/>
    <mergeCell ref="I53:I55"/>
    <mergeCell ref="I32:I33"/>
    <mergeCell ref="I20:I21"/>
  </mergeCells>
  <conditionalFormatting sqref="K6:M6">
    <cfRule type="cellIs" dxfId="14" priority="1" operator="between">
      <formula>80.5</formula>
      <formula>100</formula>
    </cfRule>
  </conditionalFormatting>
  <conditionalFormatting sqref="K6:M6">
    <cfRule type="cellIs" dxfId="13" priority="2" operator="between">
      <formula>60.5</formula>
      <formula>80.4</formula>
    </cfRule>
  </conditionalFormatting>
  <conditionalFormatting sqref="K6:M6">
    <cfRule type="cellIs" dxfId="12" priority="3" operator="between">
      <formula>40.5</formula>
      <formula>60.4</formula>
    </cfRule>
  </conditionalFormatting>
  <conditionalFormatting sqref="K6:M6">
    <cfRule type="cellIs" dxfId="11" priority="4" operator="between">
      <formula>20.5</formula>
      <formula>40.4</formula>
    </cfRule>
  </conditionalFormatting>
  <conditionalFormatting sqref="K6:M6">
    <cfRule type="cellIs" dxfId="10" priority="5" operator="between">
      <formula>0.1</formula>
      <formula>20.4</formula>
    </cfRule>
  </conditionalFormatting>
  <conditionalFormatting sqref="D10">
    <cfRule type="cellIs" dxfId="9" priority="6" operator="between">
      <formula>80.5</formula>
      <formula>100</formula>
    </cfRule>
  </conditionalFormatting>
  <conditionalFormatting sqref="D10">
    <cfRule type="cellIs" dxfId="8" priority="7" operator="between">
      <formula>60.4</formula>
      <formula>80.5</formula>
    </cfRule>
  </conditionalFormatting>
  <conditionalFormatting sqref="D10">
    <cfRule type="cellIs" dxfId="7" priority="8" operator="between">
      <formula>40.4</formula>
      <formula>60.5</formula>
    </cfRule>
  </conditionalFormatting>
  <conditionalFormatting sqref="D10">
    <cfRule type="cellIs" dxfId="6" priority="9" operator="between">
      <formula>20.5</formula>
      <formula>40.4</formula>
    </cfRule>
  </conditionalFormatting>
  <conditionalFormatting sqref="D10">
    <cfRule type="cellIs" dxfId="5" priority="10" operator="between">
      <formula>0.1</formula>
      <formula>20.4</formula>
    </cfRule>
  </conditionalFormatting>
  <conditionalFormatting sqref="L10:L63">
    <cfRule type="cellIs" dxfId="4" priority="11" operator="equal">
      <formula>"AVANZADO 2"</formula>
    </cfRule>
  </conditionalFormatting>
  <conditionalFormatting sqref="L10:L63">
    <cfRule type="cellIs" dxfId="3" priority="12" operator="equal">
      <formula>"AVANZADO 1"</formula>
    </cfRule>
  </conditionalFormatting>
  <conditionalFormatting sqref="L10:L63">
    <cfRule type="cellIs" dxfId="2" priority="13" operator="equal">
      <formula>"INTERMEDIO"</formula>
    </cfRule>
  </conditionalFormatting>
  <conditionalFormatting sqref="L10:L63">
    <cfRule type="cellIs" dxfId="1" priority="14" operator="equal">
      <formula>"BÁSICO"</formula>
    </cfRule>
  </conditionalFormatting>
  <conditionalFormatting sqref="L10:L63">
    <cfRule type="cellIs" dxfId="0" priority="15" operator="equal">
      <formula>"INICIAL"</formula>
    </cfRule>
  </conditionalFormatting>
  <dataValidations count="58">
    <dataValidation type="list" allowBlank="1" showErrorMessage="1" sqref="K14">
      <formula1>Pregunta5</formula1>
    </dataValidation>
    <dataValidation type="list" allowBlank="1" showErrorMessage="1" sqref="K30">
      <formula1>Pregunta21</formula1>
    </dataValidation>
    <dataValidation type="list" allowBlank="1" showErrorMessage="1" sqref="K59">
      <formula1>Pregunta50</formula1>
    </dataValidation>
    <dataValidation type="list" allowBlank="1" showErrorMessage="1" sqref="K55">
      <formula1>Pregunta46</formula1>
    </dataValidation>
    <dataValidation type="list" allowBlank="1" showErrorMessage="1" sqref="K20">
      <formula1>Pregunta11</formula1>
    </dataValidation>
    <dataValidation type="list" allowBlank="1" showErrorMessage="1" sqref="K37">
      <formula1>Pregunta28</formula1>
    </dataValidation>
    <dataValidation type="decimal" operator="equal" allowBlank="1" showInputMessage="1" showErrorMessage="1" prompt="ATENCIÓN! - No se pueden modificar datos aquí" sqref="N3 C5">
      <formula1>578457854578546000</formula1>
    </dataValidation>
    <dataValidation type="list" allowBlank="1" showErrorMessage="1" sqref="K32">
      <formula1>Pregunta23</formula1>
    </dataValidation>
    <dataValidation type="list" allowBlank="1" showErrorMessage="1" sqref="K39">
      <formula1>Pregunta30</formula1>
    </dataValidation>
    <dataValidation type="list" allowBlank="1" showErrorMessage="1" sqref="K62">
      <formula1>Pregunta53</formula1>
    </dataValidation>
    <dataValidation type="list" allowBlank="1" showErrorMessage="1" sqref="K23">
      <formula1>Pregunta14</formula1>
    </dataValidation>
    <dataValidation type="list" allowBlank="1" showErrorMessage="1" sqref="K38">
      <formula1>Pregunta29</formula1>
    </dataValidation>
    <dataValidation type="list" allowBlank="1" showErrorMessage="1" sqref="K63">
      <formula1>Pregunta54</formula1>
    </dataValidation>
    <dataValidation type="list" allowBlank="1" showErrorMessage="1" sqref="K24">
      <formula1>Pregunta15</formula1>
    </dataValidation>
    <dataValidation type="list" allowBlank="1" showErrorMessage="1" sqref="K27">
      <formula1>Pregunta18</formula1>
    </dataValidation>
    <dataValidation type="list" allowBlank="1" showErrorMessage="1" sqref="K22">
      <formula1>Pregunta13</formula1>
    </dataValidation>
    <dataValidation type="list" allowBlank="1" showErrorMessage="1" sqref="K28">
      <formula1>Pregunta19</formula1>
    </dataValidation>
    <dataValidation type="list" allowBlank="1" showErrorMessage="1" sqref="K56">
      <formula1>Pregunta47</formula1>
    </dataValidation>
    <dataValidation type="list" allowBlank="1" showErrorMessage="1" sqref="K36">
      <formula1>Pregunta27</formula1>
    </dataValidation>
    <dataValidation type="list" allowBlank="1" showErrorMessage="1" sqref="K40">
      <formula1>Pregunta31</formula1>
    </dataValidation>
    <dataValidation type="list" allowBlank="1" showErrorMessage="1" sqref="K35">
      <formula1>Pregunta26</formula1>
    </dataValidation>
    <dataValidation type="list" allowBlank="1" showErrorMessage="1" sqref="K17">
      <formula1>Pregunta8</formula1>
    </dataValidation>
    <dataValidation type="decimal" allowBlank="1" showInputMessage="1" showErrorMessage="1" prompt="ERROR. ESTA CELDA NO DEBE SER DILIGENCIADA_x000a__x000a_" sqref="G10 G46:G63">
      <formula1>900000</formula1>
      <formula2>100000000</formula2>
    </dataValidation>
    <dataValidation type="list" allowBlank="1" showErrorMessage="1" sqref="K51">
      <formula1>Pregunta42</formula1>
    </dataValidation>
    <dataValidation type="list" allowBlank="1" showErrorMessage="1" sqref="K57">
      <formula1>Pregunta48</formula1>
    </dataValidation>
    <dataValidation type="list" allowBlank="1" showErrorMessage="1" sqref="K18">
      <formula1>Pregunta9</formula1>
    </dataValidation>
    <dataValidation type="list" allowBlank="1" showErrorMessage="1" sqref="K21">
      <formula1>Pregunta12</formula1>
    </dataValidation>
    <dataValidation type="list" allowBlank="1" showErrorMessage="1" sqref="K33">
      <formula1>Pregunta24</formula1>
    </dataValidation>
    <dataValidation type="list" allowBlank="1" showErrorMessage="1" sqref="K60">
      <formula1>Pregunta51</formula1>
    </dataValidation>
    <dataValidation type="list" allowBlank="1" showErrorMessage="1" sqref="K45">
      <formula1>Pregunta36</formula1>
    </dataValidation>
    <dataValidation type="list" allowBlank="1" showErrorMessage="1" sqref="K46">
      <formula1>Pregunta37</formula1>
    </dataValidation>
    <dataValidation type="list" allowBlank="1" showErrorMessage="1" sqref="K13">
      <formula1>Pregunta4</formula1>
    </dataValidation>
    <dataValidation type="decimal" allowBlank="1" showInputMessage="1" showErrorMessage="1" prompt="ERROR. NO DEBE DILIGENCIAR ESTA CELDA" sqref="D10">
      <formula1>10000000</formula1>
      <formula2>100000000000000</formula2>
    </dataValidation>
    <dataValidation type="list" allowBlank="1" showErrorMessage="1" sqref="K19">
      <formula1>Pregunta10</formula1>
    </dataValidation>
    <dataValidation type="list" allowBlank="1" showErrorMessage="1" sqref="K52">
      <formula1>Pregunta43</formula1>
    </dataValidation>
    <dataValidation type="list" allowBlank="1" showErrorMessage="1" sqref="K15">
      <formula1>Pregunta6</formula1>
    </dataValidation>
    <dataValidation type="list" allowBlank="1" showErrorMessage="1" sqref="K42">
      <formula1>Pregunta33</formula1>
    </dataValidation>
    <dataValidation type="list" allowBlank="1" showErrorMessage="1" sqref="K29">
      <formula1>Pregunta20</formula1>
    </dataValidation>
    <dataValidation type="list" allowBlank="1" showErrorMessage="1" sqref="K12">
      <formula1>Pregunta3</formula1>
    </dataValidation>
    <dataValidation type="list" allowBlank="1" showErrorMessage="1" sqref="K54">
      <formula1>Pregunta45</formula1>
    </dataValidation>
    <dataValidation type="list" allowBlank="1" showErrorMessage="1" sqref="K16">
      <formula1>Pregunta7</formula1>
    </dataValidation>
    <dataValidation type="list" allowBlank="1" showErrorMessage="1" sqref="K41">
      <formula1>Pregunta32</formula1>
    </dataValidation>
    <dataValidation type="list" allowBlank="1" showErrorMessage="1" sqref="K53">
      <formula1>Pregunta44</formula1>
    </dataValidation>
    <dataValidation type="list" allowBlank="1" showErrorMessage="1" sqref="K10">
      <formula1>Pregunta1</formula1>
    </dataValidation>
    <dataValidation type="list" allowBlank="1" showErrorMessage="1" sqref="K61">
      <formula1>Pregunta52</formula1>
    </dataValidation>
    <dataValidation type="list" allowBlank="1" showErrorMessage="1" sqref="K11">
      <formula1>Pregunta2</formula1>
    </dataValidation>
    <dataValidation type="list" allowBlank="1" showErrorMessage="1" sqref="K31">
      <formula1>Pregunta22</formula1>
    </dataValidation>
    <dataValidation type="decimal" allowBlank="1" showInputMessage="1" showErrorMessage="1" prompt="ERROR. NO DEBE DILIGENCIAR ESTA CELDA" sqref="K6">
      <formula1>800000000000</formula1>
      <formula2>900000000000</formula2>
    </dataValidation>
    <dataValidation type="list" allowBlank="1" showErrorMessage="1" sqref="K44">
      <formula1>Pregunta35</formula1>
    </dataValidation>
    <dataValidation type="list" allowBlank="1" showErrorMessage="1" sqref="K50">
      <formula1>Pregunta41</formula1>
    </dataValidation>
    <dataValidation type="list" allowBlank="1" showErrorMessage="1" sqref="K49">
      <formula1>Pregunta40</formula1>
    </dataValidation>
    <dataValidation type="list" allowBlank="1" showErrorMessage="1" sqref="K26">
      <formula1>Pregunta17</formula1>
    </dataValidation>
    <dataValidation type="list" allowBlank="1" showErrorMessage="1" sqref="K43">
      <formula1>Pregunta34</formula1>
    </dataValidation>
    <dataValidation type="list" allowBlank="1" showErrorMessage="1" sqref="K25">
      <formula1>Pregunta16</formula1>
    </dataValidation>
    <dataValidation type="list" allowBlank="1" showErrorMessage="1" sqref="K58">
      <formula1>Pregunta49</formula1>
    </dataValidation>
    <dataValidation type="list" allowBlank="1" showErrorMessage="1" sqref="K48">
      <formula1>Pregunta39</formula1>
    </dataValidation>
    <dataValidation type="list" allowBlank="1" showErrorMessage="1" sqref="K47">
      <formula1>Pregunta38</formula1>
    </dataValidation>
    <dataValidation type="list" allowBlank="1" showErrorMessage="1" sqref="K34">
      <formula1>Pregunta25</formula1>
    </dataValidation>
  </dataValidations>
  <hyperlinks>
    <hyperlink ref="M41" r:id="rId1" display="https://quindio.gov.co/gobierno-digital-2"/>
    <hyperlink ref="M42" r:id="rId2" display="https://www.ventanillaunicavirtualquindio.gov.co/ "/>
    <hyperlink ref="M43" r:id="rId3" display="https://quindio.gov.co/"/>
    <hyperlink ref="M46" r:id="rId4"/>
    <hyperlink ref="M45" r:id="rId5" display="https://www.ventanillaunicavirtualquindio.gov.co/_x000a_la Entiidad en su pagina web cuenta con unos caneles virtuales donde los usuarios pueden acceder a tramites y servicios de forma más oportuna y facilitando estar mas cerca del ciudadano"/>
    <hyperlink ref="M48" display="_x000a__x000a_https://quindio.gov.co/medios/Formulacion_SIC_V2.pdf_x000a_http://45.162.78.186:1882/sevenet/grupos/eva_52/P-SAD-64-V1.pdf_x000a_La Entidad en el proceso de Gestión Documental adelanto proceso ante la Asamblea Departamental donde aprobaron empréstito por valor de $"/>
    <hyperlink ref="M50" r:id="rId6"/>
    <hyperlink ref="M14" r:id="rId7"/>
    <hyperlink ref="M38" r:id="rId8"/>
    <hyperlink ref="M39" r:id="rId9"/>
    <hyperlink ref="M24" r:id="rId10"/>
    <hyperlink ref="M60" r:id="rId11"/>
    <hyperlink ref="M37" r:id="rId12"/>
    <hyperlink ref="M20" r:id="rId13"/>
    <hyperlink ref="M27" r:id="rId14"/>
    <hyperlink ref="M34" r:id="rId15" display="http://172.16.1.19/docusevenet/inicio/index.php"/>
    <hyperlink ref="M12" r:id="rId16"/>
  </hyperlinks>
  <pageMargins left="0.7" right="0.7" top="0.75" bottom="0.75" header="0" footer="0"/>
  <pageSetup orientation="portrait"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1"/>
  <sheetViews>
    <sheetView workbookViewId="0"/>
  </sheetViews>
  <sheetFormatPr baseColWidth="10" defaultColWidth="14.42578125" defaultRowHeight="15" customHeight="1"/>
  <cols>
    <col min="1" max="1" width="26.140625" customWidth="1"/>
    <col min="2" max="2" width="77.7109375" customWidth="1"/>
    <col min="3" max="3" width="19.7109375" customWidth="1"/>
    <col min="4" max="5" width="10.7109375" customWidth="1"/>
    <col min="6" max="6" width="19.140625" customWidth="1"/>
    <col min="7" max="11" width="10.7109375" customWidth="1"/>
  </cols>
  <sheetData>
    <row r="1" spans="1:4">
      <c r="A1" s="49" t="s">
        <v>9</v>
      </c>
      <c r="B1" s="50" t="s">
        <v>99</v>
      </c>
      <c r="C1" s="50" t="s">
        <v>100</v>
      </c>
    </row>
    <row r="2" spans="1:4">
      <c r="A2" s="154" t="s">
        <v>16</v>
      </c>
      <c r="B2" s="51" t="s">
        <v>101</v>
      </c>
      <c r="C2" s="52" t="s">
        <v>102</v>
      </c>
      <c r="D2">
        <v>1</v>
      </c>
    </row>
    <row r="3" spans="1:4" ht="25.5">
      <c r="A3" s="120"/>
      <c r="B3" s="51" t="s">
        <v>103</v>
      </c>
      <c r="C3" s="53" t="s">
        <v>104</v>
      </c>
    </row>
    <row r="4" spans="1:4" ht="25.5">
      <c r="A4" s="120"/>
      <c r="B4" s="51" t="s">
        <v>105</v>
      </c>
      <c r="C4" s="54" t="s">
        <v>106</v>
      </c>
    </row>
    <row r="5" spans="1:4" ht="38.25">
      <c r="A5" s="120"/>
      <c r="B5" s="51" t="s">
        <v>107</v>
      </c>
      <c r="C5" s="55" t="s">
        <v>108</v>
      </c>
    </row>
    <row r="6" spans="1:4" ht="38.25">
      <c r="A6" s="121"/>
      <c r="B6" s="51" t="s">
        <v>109</v>
      </c>
      <c r="C6" s="56" t="s">
        <v>110</v>
      </c>
    </row>
    <row r="7" spans="1:4">
      <c r="A7" s="151" t="s">
        <v>18</v>
      </c>
      <c r="B7" s="51" t="s">
        <v>111</v>
      </c>
      <c r="C7" s="52" t="s">
        <v>102</v>
      </c>
      <c r="D7">
        <v>2</v>
      </c>
    </row>
    <row r="8" spans="1:4" ht="25.5">
      <c r="A8" s="120"/>
      <c r="B8" s="51" t="s">
        <v>112</v>
      </c>
      <c r="C8" s="53" t="s">
        <v>104</v>
      </c>
    </row>
    <row r="9" spans="1:4" ht="25.5">
      <c r="A9" s="120"/>
      <c r="B9" s="51" t="s">
        <v>113</v>
      </c>
      <c r="C9" s="54" t="s">
        <v>106</v>
      </c>
    </row>
    <row r="10" spans="1:4" ht="51">
      <c r="A10" s="120"/>
      <c r="B10" s="51" t="s">
        <v>114</v>
      </c>
      <c r="C10" s="55" t="s">
        <v>108</v>
      </c>
    </row>
    <row r="11" spans="1:4" ht="25.5">
      <c r="A11" s="121"/>
      <c r="B11" s="51" t="s">
        <v>115</v>
      </c>
      <c r="C11" s="56" t="s">
        <v>110</v>
      </c>
    </row>
    <row r="12" spans="1:4">
      <c r="A12" s="151" t="s">
        <v>20</v>
      </c>
      <c r="B12" s="51" t="s">
        <v>116</v>
      </c>
      <c r="C12" s="52" t="s">
        <v>102</v>
      </c>
      <c r="D12">
        <v>3</v>
      </c>
    </row>
    <row r="13" spans="1:4" ht="25.5">
      <c r="A13" s="120"/>
      <c r="B13" s="51" t="s">
        <v>117</v>
      </c>
      <c r="C13" s="53" t="s">
        <v>104</v>
      </c>
    </row>
    <row r="14" spans="1:4" ht="63.75">
      <c r="A14" s="120"/>
      <c r="B14" s="51" t="s">
        <v>118</v>
      </c>
      <c r="C14" s="54" t="s">
        <v>106</v>
      </c>
    </row>
    <row r="15" spans="1:4" ht="38.25">
      <c r="A15" s="120"/>
      <c r="B15" s="51" t="s">
        <v>119</v>
      </c>
      <c r="C15" s="55" t="s">
        <v>108</v>
      </c>
    </row>
    <row r="16" spans="1:4" ht="38.25">
      <c r="A16" s="121"/>
      <c r="B16" s="51" t="s">
        <v>120</v>
      </c>
      <c r="C16" s="56" t="s">
        <v>110</v>
      </c>
    </row>
    <row r="17" spans="1:4">
      <c r="A17" s="151" t="s">
        <v>21</v>
      </c>
      <c r="B17" s="51" t="s">
        <v>121</v>
      </c>
      <c r="C17" s="52" t="s">
        <v>102</v>
      </c>
      <c r="D17">
        <v>4</v>
      </c>
    </row>
    <row r="18" spans="1:4" ht="25.5">
      <c r="A18" s="120"/>
      <c r="B18" s="51" t="s">
        <v>122</v>
      </c>
      <c r="C18" s="53" t="s">
        <v>104</v>
      </c>
    </row>
    <row r="19" spans="1:4" ht="38.25">
      <c r="A19" s="120"/>
      <c r="B19" s="51" t="s">
        <v>123</v>
      </c>
      <c r="C19" s="54" t="s">
        <v>106</v>
      </c>
    </row>
    <row r="20" spans="1:4" ht="25.5">
      <c r="A20" s="120"/>
      <c r="B20" s="51" t="s">
        <v>124</v>
      </c>
      <c r="C20" s="55" t="s">
        <v>108</v>
      </c>
    </row>
    <row r="21" spans="1:4" ht="15.75" customHeight="1">
      <c r="A21" s="121"/>
      <c r="B21" s="51" t="s">
        <v>125</v>
      </c>
      <c r="C21" s="56" t="s">
        <v>110</v>
      </c>
    </row>
    <row r="22" spans="1:4" ht="15.75" customHeight="1">
      <c r="A22" s="151" t="s">
        <v>22</v>
      </c>
      <c r="B22" s="51" t="s">
        <v>126</v>
      </c>
      <c r="C22" s="52" t="s">
        <v>102</v>
      </c>
      <c r="D22">
        <v>5</v>
      </c>
    </row>
    <row r="23" spans="1:4" ht="15.75" customHeight="1">
      <c r="A23" s="120"/>
      <c r="B23" s="51" t="s">
        <v>127</v>
      </c>
      <c r="C23" s="53" t="s">
        <v>104</v>
      </c>
    </row>
    <row r="24" spans="1:4" ht="15.75" customHeight="1">
      <c r="A24" s="120"/>
      <c r="B24" s="51" t="s">
        <v>128</v>
      </c>
      <c r="C24" s="54" t="s">
        <v>106</v>
      </c>
    </row>
    <row r="25" spans="1:4" ht="15.75" customHeight="1">
      <c r="A25" s="120"/>
      <c r="B25" s="51" t="s">
        <v>129</v>
      </c>
      <c r="C25" s="55" t="s">
        <v>108</v>
      </c>
    </row>
    <row r="26" spans="1:4" ht="15.75" customHeight="1">
      <c r="A26" s="121"/>
      <c r="B26" s="51" t="s">
        <v>130</v>
      </c>
      <c r="C26" s="56" t="s">
        <v>110</v>
      </c>
    </row>
    <row r="27" spans="1:4" ht="39" customHeight="1">
      <c r="A27" s="151" t="s">
        <v>23</v>
      </c>
      <c r="B27" s="51" t="s">
        <v>131</v>
      </c>
      <c r="C27" s="52" t="s">
        <v>102</v>
      </c>
      <c r="D27">
        <v>6</v>
      </c>
    </row>
    <row r="28" spans="1:4" ht="15.75" customHeight="1">
      <c r="A28" s="120"/>
      <c r="B28" s="51" t="s">
        <v>132</v>
      </c>
      <c r="C28" s="53" t="s">
        <v>104</v>
      </c>
    </row>
    <row r="29" spans="1:4" ht="15.75" customHeight="1">
      <c r="A29" s="120"/>
      <c r="B29" s="51" t="s">
        <v>133</v>
      </c>
      <c r="C29" s="54" t="s">
        <v>106</v>
      </c>
    </row>
    <row r="30" spans="1:4" ht="15.75" customHeight="1">
      <c r="A30" s="120"/>
      <c r="B30" s="51" t="s">
        <v>134</v>
      </c>
      <c r="C30" s="55" t="s">
        <v>108</v>
      </c>
    </row>
    <row r="31" spans="1:4" ht="15.75" customHeight="1">
      <c r="A31" s="121"/>
      <c r="B31" s="51" t="s">
        <v>135</v>
      </c>
      <c r="C31" s="56" t="s">
        <v>110</v>
      </c>
    </row>
    <row r="32" spans="1:4" ht="15.75" customHeight="1">
      <c r="A32" s="152" t="s">
        <v>24</v>
      </c>
      <c r="B32" s="51" t="s">
        <v>136</v>
      </c>
      <c r="C32" s="52" t="s">
        <v>102</v>
      </c>
      <c r="D32">
        <v>7</v>
      </c>
    </row>
    <row r="33" spans="1:4" ht="15.75" customHeight="1">
      <c r="A33" s="120"/>
      <c r="B33" s="51" t="s">
        <v>137</v>
      </c>
      <c r="C33" s="53" t="s">
        <v>104</v>
      </c>
    </row>
    <row r="34" spans="1:4" ht="15.75" customHeight="1">
      <c r="A34" s="120"/>
      <c r="B34" s="51" t="s">
        <v>138</v>
      </c>
      <c r="C34" s="54" t="s">
        <v>106</v>
      </c>
    </row>
    <row r="35" spans="1:4" ht="15.75" customHeight="1">
      <c r="A35" s="120"/>
      <c r="B35" s="51" t="s">
        <v>139</v>
      </c>
      <c r="C35" s="55" t="s">
        <v>108</v>
      </c>
    </row>
    <row r="36" spans="1:4" ht="15.75" customHeight="1">
      <c r="A36" s="121"/>
      <c r="B36" s="51" t="s">
        <v>140</v>
      </c>
      <c r="C36" s="56" t="s">
        <v>110</v>
      </c>
    </row>
    <row r="37" spans="1:4" ht="15.75" customHeight="1">
      <c r="A37" s="152" t="s">
        <v>26</v>
      </c>
      <c r="B37" s="51" t="s">
        <v>141</v>
      </c>
      <c r="C37" s="52" t="s">
        <v>102</v>
      </c>
      <c r="D37">
        <v>8</v>
      </c>
    </row>
    <row r="38" spans="1:4" ht="15.75" customHeight="1">
      <c r="A38" s="120"/>
      <c r="B38" s="51" t="s">
        <v>142</v>
      </c>
      <c r="C38" s="53" t="s">
        <v>104</v>
      </c>
    </row>
    <row r="39" spans="1:4" ht="15.75" customHeight="1">
      <c r="A39" s="120"/>
      <c r="B39" s="51" t="s">
        <v>143</v>
      </c>
      <c r="C39" s="54" t="s">
        <v>106</v>
      </c>
    </row>
    <row r="40" spans="1:4" ht="15.75" customHeight="1">
      <c r="A40" s="120"/>
      <c r="B40" s="51" t="s">
        <v>144</v>
      </c>
      <c r="C40" s="55" t="s">
        <v>108</v>
      </c>
    </row>
    <row r="41" spans="1:4" ht="15.75" customHeight="1">
      <c r="A41" s="153"/>
      <c r="B41" s="51" t="s">
        <v>145</v>
      </c>
      <c r="C41" s="56" t="s">
        <v>110</v>
      </c>
    </row>
    <row r="42" spans="1:4" ht="15.75" customHeight="1">
      <c r="A42" s="151" t="s">
        <v>27</v>
      </c>
      <c r="B42" s="57" t="s">
        <v>146</v>
      </c>
      <c r="C42" s="52" t="s">
        <v>102</v>
      </c>
      <c r="D42">
        <v>9</v>
      </c>
    </row>
    <row r="43" spans="1:4" ht="15.75" customHeight="1">
      <c r="A43" s="120"/>
      <c r="B43" s="58" t="s">
        <v>147</v>
      </c>
      <c r="C43" s="53" t="s">
        <v>104</v>
      </c>
    </row>
    <row r="44" spans="1:4" ht="15.75" customHeight="1">
      <c r="A44" s="120"/>
      <c r="B44" s="58" t="s">
        <v>148</v>
      </c>
      <c r="C44" s="54" t="s">
        <v>106</v>
      </c>
    </row>
    <row r="45" spans="1:4" ht="15.75" customHeight="1">
      <c r="A45" s="120"/>
      <c r="B45" s="58" t="s">
        <v>149</v>
      </c>
      <c r="C45" s="55" t="s">
        <v>108</v>
      </c>
    </row>
    <row r="46" spans="1:4" ht="15.75" customHeight="1">
      <c r="A46" s="121"/>
      <c r="B46" s="58" t="s">
        <v>150</v>
      </c>
      <c r="C46" s="56" t="s">
        <v>110</v>
      </c>
    </row>
    <row r="47" spans="1:4" ht="15.75" customHeight="1">
      <c r="A47" s="151" t="s">
        <v>29</v>
      </c>
      <c r="B47" s="51" t="s">
        <v>151</v>
      </c>
      <c r="C47" s="52" t="s">
        <v>102</v>
      </c>
    </row>
    <row r="48" spans="1:4" ht="15.75" customHeight="1">
      <c r="A48" s="120"/>
      <c r="B48" s="51" t="s">
        <v>152</v>
      </c>
      <c r="C48" s="53" t="s">
        <v>104</v>
      </c>
      <c r="D48">
        <v>10</v>
      </c>
    </row>
    <row r="49" spans="1:4" ht="15.75" customHeight="1">
      <c r="A49" s="120"/>
      <c r="B49" s="51" t="s">
        <v>153</v>
      </c>
      <c r="C49" s="54" t="s">
        <v>106</v>
      </c>
    </row>
    <row r="50" spans="1:4" ht="15.75" customHeight="1">
      <c r="A50" s="120"/>
      <c r="B50" s="51" t="s">
        <v>154</v>
      </c>
      <c r="C50" s="55" t="s">
        <v>108</v>
      </c>
    </row>
    <row r="51" spans="1:4" ht="15.75" customHeight="1">
      <c r="A51" s="121"/>
      <c r="B51" s="51" t="s">
        <v>155</v>
      </c>
      <c r="C51" s="56" t="s">
        <v>110</v>
      </c>
    </row>
    <row r="52" spans="1:4" ht="15.75" customHeight="1">
      <c r="A52" s="159" t="s">
        <v>30</v>
      </c>
      <c r="B52" s="51" t="s">
        <v>156</v>
      </c>
      <c r="C52" s="52" t="s">
        <v>102</v>
      </c>
      <c r="D52">
        <v>11</v>
      </c>
    </row>
    <row r="53" spans="1:4" ht="15.75" customHeight="1">
      <c r="A53" s="120"/>
      <c r="B53" s="51" t="s">
        <v>157</v>
      </c>
      <c r="C53" s="53" t="s">
        <v>104</v>
      </c>
    </row>
    <row r="54" spans="1:4" ht="15.75" customHeight="1">
      <c r="A54" s="120"/>
      <c r="B54" s="51" t="s">
        <v>158</v>
      </c>
      <c r="C54" s="54" t="s">
        <v>106</v>
      </c>
    </row>
    <row r="55" spans="1:4" ht="15.75" customHeight="1">
      <c r="A55" s="120"/>
      <c r="B55" s="51" t="s">
        <v>159</v>
      </c>
      <c r="C55" s="55" t="s">
        <v>108</v>
      </c>
    </row>
    <row r="56" spans="1:4" ht="15.75" customHeight="1">
      <c r="A56" s="121"/>
      <c r="B56" s="51" t="s">
        <v>160</v>
      </c>
      <c r="C56" s="56" t="s">
        <v>110</v>
      </c>
    </row>
    <row r="57" spans="1:4" ht="15.75" customHeight="1">
      <c r="A57" s="151" t="s">
        <v>31</v>
      </c>
      <c r="B57" s="59" t="s">
        <v>161</v>
      </c>
      <c r="C57" s="52" t="s">
        <v>102</v>
      </c>
      <c r="D57">
        <v>12</v>
      </c>
    </row>
    <row r="58" spans="1:4" ht="15.75" customHeight="1">
      <c r="A58" s="120"/>
      <c r="B58" s="59" t="s">
        <v>162</v>
      </c>
      <c r="C58" s="53" t="s">
        <v>104</v>
      </c>
    </row>
    <row r="59" spans="1:4" ht="15.75" customHeight="1">
      <c r="A59" s="120"/>
      <c r="B59" s="59" t="s">
        <v>163</v>
      </c>
      <c r="C59" s="54" t="s">
        <v>106</v>
      </c>
    </row>
    <row r="60" spans="1:4" ht="15.75" customHeight="1">
      <c r="A60" s="120"/>
      <c r="B60" s="59" t="s">
        <v>164</v>
      </c>
      <c r="C60" s="55" t="s">
        <v>108</v>
      </c>
    </row>
    <row r="61" spans="1:4" ht="15.75" customHeight="1">
      <c r="A61" s="153"/>
      <c r="B61" s="59" t="s">
        <v>165</v>
      </c>
      <c r="C61" s="56" t="s">
        <v>110</v>
      </c>
    </row>
    <row r="62" spans="1:4" ht="15.75" customHeight="1">
      <c r="A62" s="149" t="s">
        <v>166</v>
      </c>
      <c r="B62" s="60" t="s">
        <v>167</v>
      </c>
      <c r="C62" s="52" t="s">
        <v>102</v>
      </c>
      <c r="D62">
        <v>13</v>
      </c>
    </row>
    <row r="63" spans="1:4" ht="15.75" customHeight="1">
      <c r="A63" s="120"/>
      <c r="B63" s="59" t="s">
        <v>168</v>
      </c>
      <c r="C63" s="53" t="s">
        <v>104</v>
      </c>
    </row>
    <row r="64" spans="1:4" ht="15.75" customHeight="1">
      <c r="A64" s="120"/>
      <c r="B64" s="59" t="s">
        <v>169</v>
      </c>
      <c r="C64" s="54" t="s">
        <v>106</v>
      </c>
    </row>
    <row r="65" spans="1:4" ht="15.75" customHeight="1">
      <c r="A65" s="120"/>
      <c r="B65" s="59" t="s">
        <v>170</v>
      </c>
      <c r="C65" s="55" t="s">
        <v>108</v>
      </c>
    </row>
    <row r="66" spans="1:4" ht="15.75" customHeight="1">
      <c r="A66" s="121"/>
      <c r="B66" s="59" t="s">
        <v>171</v>
      </c>
      <c r="C66" s="56" t="s">
        <v>110</v>
      </c>
    </row>
    <row r="67" spans="1:4" ht="15.75" customHeight="1">
      <c r="A67" s="160" t="s">
        <v>36</v>
      </c>
      <c r="B67" s="59" t="s">
        <v>172</v>
      </c>
      <c r="C67" s="52" t="s">
        <v>102</v>
      </c>
      <c r="D67">
        <v>14</v>
      </c>
    </row>
    <row r="68" spans="1:4" ht="15.75" customHeight="1">
      <c r="A68" s="120"/>
      <c r="B68" s="59" t="s">
        <v>173</v>
      </c>
      <c r="C68" s="53" t="s">
        <v>104</v>
      </c>
    </row>
    <row r="69" spans="1:4" ht="15.75" customHeight="1">
      <c r="A69" s="120"/>
      <c r="B69" s="59" t="s">
        <v>174</v>
      </c>
      <c r="C69" s="54" t="s">
        <v>106</v>
      </c>
    </row>
    <row r="70" spans="1:4" ht="15.75" customHeight="1">
      <c r="A70" s="120"/>
      <c r="B70" s="59" t="s">
        <v>175</v>
      </c>
      <c r="C70" s="55" t="s">
        <v>108</v>
      </c>
    </row>
    <row r="71" spans="1:4" ht="15.75" customHeight="1">
      <c r="A71" s="121"/>
      <c r="B71" s="59" t="s">
        <v>176</v>
      </c>
      <c r="C71" s="56" t="s">
        <v>110</v>
      </c>
    </row>
    <row r="72" spans="1:4" ht="15.75" customHeight="1">
      <c r="A72" s="150" t="s">
        <v>38</v>
      </c>
      <c r="B72" s="59" t="s">
        <v>177</v>
      </c>
      <c r="C72" s="52" t="s">
        <v>102</v>
      </c>
      <c r="D72">
        <v>15</v>
      </c>
    </row>
    <row r="73" spans="1:4" ht="15.75" customHeight="1">
      <c r="A73" s="120"/>
      <c r="B73" s="59" t="s">
        <v>178</v>
      </c>
      <c r="C73" s="53" t="s">
        <v>104</v>
      </c>
    </row>
    <row r="74" spans="1:4" ht="15.75" customHeight="1">
      <c r="A74" s="120"/>
      <c r="B74" s="59" t="s">
        <v>179</v>
      </c>
      <c r="C74" s="54" t="s">
        <v>106</v>
      </c>
    </row>
    <row r="75" spans="1:4" ht="15.75" customHeight="1">
      <c r="A75" s="120"/>
      <c r="B75" s="59" t="s">
        <v>180</v>
      </c>
      <c r="C75" s="55" t="s">
        <v>108</v>
      </c>
    </row>
    <row r="76" spans="1:4" ht="15.75" customHeight="1">
      <c r="A76" s="121"/>
      <c r="B76" s="59" t="s">
        <v>181</v>
      </c>
      <c r="C76" s="56" t="s">
        <v>110</v>
      </c>
    </row>
    <row r="77" spans="1:4" ht="15.75" customHeight="1">
      <c r="A77" s="149" t="s">
        <v>39</v>
      </c>
      <c r="B77" s="59" t="s">
        <v>182</v>
      </c>
      <c r="C77" s="52" t="s">
        <v>102</v>
      </c>
      <c r="D77">
        <v>16</v>
      </c>
    </row>
    <row r="78" spans="1:4" ht="15.75" customHeight="1">
      <c r="A78" s="120"/>
      <c r="B78" s="59" t="s">
        <v>183</v>
      </c>
      <c r="C78" s="53" t="s">
        <v>104</v>
      </c>
    </row>
    <row r="79" spans="1:4" ht="15.75" customHeight="1">
      <c r="A79" s="120"/>
      <c r="B79" s="59" t="s">
        <v>184</v>
      </c>
      <c r="C79" s="54" t="s">
        <v>106</v>
      </c>
    </row>
    <row r="80" spans="1:4" ht="15.75" customHeight="1">
      <c r="A80" s="120"/>
      <c r="B80" s="59" t="s">
        <v>185</v>
      </c>
      <c r="C80" s="55" t="s">
        <v>108</v>
      </c>
    </row>
    <row r="81" spans="1:6" ht="15.75" customHeight="1">
      <c r="A81" s="121"/>
      <c r="B81" s="59" t="s">
        <v>186</v>
      </c>
      <c r="C81" s="56" t="s">
        <v>110</v>
      </c>
    </row>
    <row r="82" spans="1:6" ht="15.75" customHeight="1">
      <c r="A82" s="149" t="s">
        <v>41</v>
      </c>
      <c r="B82" s="59" t="s">
        <v>187</v>
      </c>
      <c r="C82" s="52" t="s">
        <v>102</v>
      </c>
      <c r="D82">
        <v>17</v>
      </c>
      <c r="E82">
        <f t="shared" ref="E82:E96" si="0">LEN(B82)</f>
        <v>121</v>
      </c>
      <c r="F82" s="52" t="s">
        <v>102</v>
      </c>
    </row>
    <row r="83" spans="1:6" ht="15.75" customHeight="1">
      <c r="A83" s="120"/>
      <c r="B83" s="59" t="s">
        <v>188</v>
      </c>
      <c r="C83" s="53" t="s">
        <v>104</v>
      </c>
      <c r="E83">
        <f t="shared" si="0"/>
        <v>289</v>
      </c>
      <c r="F83" s="53" t="s">
        <v>104</v>
      </c>
    </row>
    <row r="84" spans="1:6" ht="15.75" customHeight="1">
      <c r="A84" s="120"/>
      <c r="B84" s="59" t="s">
        <v>189</v>
      </c>
      <c r="C84" s="54" t="s">
        <v>106</v>
      </c>
      <c r="E84">
        <f t="shared" si="0"/>
        <v>226</v>
      </c>
      <c r="F84" s="54" t="s">
        <v>106</v>
      </c>
    </row>
    <row r="85" spans="1:6" ht="15.75" customHeight="1">
      <c r="A85" s="120"/>
      <c r="B85" s="59" t="s">
        <v>190</v>
      </c>
      <c r="C85" s="55" t="s">
        <v>108</v>
      </c>
      <c r="E85">
        <f t="shared" si="0"/>
        <v>183</v>
      </c>
      <c r="F85" s="55" t="s">
        <v>108</v>
      </c>
    </row>
    <row r="86" spans="1:6" ht="15.75" customHeight="1">
      <c r="A86" s="121"/>
      <c r="B86" s="59" t="s">
        <v>191</v>
      </c>
      <c r="C86" s="56" t="s">
        <v>110</v>
      </c>
      <c r="E86">
        <f t="shared" si="0"/>
        <v>262</v>
      </c>
      <c r="F86" s="56" t="s">
        <v>110</v>
      </c>
    </row>
    <row r="87" spans="1:6" ht="15.75" customHeight="1">
      <c r="A87" s="149" t="s">
        <v>44</v>
      </c>
      <c r="B87" s="60" t="s">
        <v>192</v>
      </c>
      <c r="C87" s="52" t="s">
        <v>102</v>
      </c>
      <c r="D87">
        <v>18</v>
      </c>
      <c r="E87">
        <f t="shared" si="0"/>
        <v>257</v>
      </c>
      <c r="F87" s="52" t="s">
        <v>102</v>
      </c>
    </row>
    <row r="88" spans="1:6" ht="15.75" customHeight="1">
      <c r="A88" s="120"/>
      <c r="B88" s="51" t="s">
        <v>193</v>
      </c>
      <c r="C88" s="53" t="s">
        <v>104</v>
      </c>
      <c r="E88">
        <f t="shared" si="0"/>
        <v>259</v>
      </c>
      <c r="F88" s="53" t="s">
        <v>104</v>
      </c>
    </row>
    <row r="89" spans="1:6" ht="15.75" customHeight="1">
      <c r="A89" s="120"/>
      <c r="B89" s="51" t="s">
        <v>194</v>
      </c>
      <c r="C89" s="54" t="s">
        <v>106</v>
      </c>
      <c r="E89">
        <f t="shared" si="0"/>
        <v>512</v>
      </c>
      <c r="F89" s="54" t="s">
        <v>106</v>
      </c>
    </row>
    <row r="90" spans="1:6" ht="15.75" customHeight="1">
      <c r="A90" s="120"/>
      <c r="B90" s="51" t="s">
        <v>195</v>
      </c>
      <c r="C90" s="55" t="s">
        <v>108</v>
      </c>
      <c r="E90">
        <f t="shared" si="0"/>
        <v>321</v>
      </c>
      <c r="F90" s="55" t="s">
        <v>108</v>
      </c>
    </row>
    <row r="91" spans="1:6" ht="15.75" customHeight="1">
      <c r="A91" s="121"/>
      <c r="B91" s="51" t="s">
        <v>196</v>
      </c>
      <c r="C91" s="56" t="s">
        <v>110</v>
      </c>
      <c r="E91">
        <f t="shared" si="0"/>
        <v>377</v>
      </c>
      <c r="F91" s="56" t="s">
        <v>110</v>
      </c>
    </row>
    <row r="92" spans="1:6" ht="15.75" customHeight="1">
      <c r="A92" s="149" t="s">
        <v>45</v>
      </c>
      <c r="B92" s="51" t="s">
        <v>197</v>
      </c>
      <c r="C92" s="52" t="s">
        <v>102</v>
      </c>
      <c r="D92">
        <v>19</v>
      </c>
      <c r="E92">
        <f t="shared" si="0"/>
        <v>258</v>
      </c>
      <c r="F92" s="52" t="s">
        <v>102</v>
      </c>
    </row>
    <row r="93" spans="1:6" ht="15.75" customHeight="1">
      <c r="A93" s="120"/>
      <c r="B93" s="51" t="s">
        <v>198</v>
      </c>
      <c r="C93" s="53" t="s">
        <v>104</v>
      </c>
      <c r="E93">
        <f t="shared" si="0"/>
        <v>267</v>
      </c>
      <c r="F93" s="53" t="s">
        <v>104</v>
      </c>
    </row>
    <row r="94" spans="1:6" ht="15.75" customHeight="1">
      <c r="A94" s="120"/>
      <c r="B94" s="51" t="s">
        <v>199</v>
      </c>
      <c r="C94" s="54" t="s">
        <v>106</v>
      </c>
      <c r="E94">
        <f t="shared" si="0"/>
        <v>123</v>
      </c>
      <c r="F94" s="54" t="s">
        <v>106</v>
      </c>
    </row>
    <row r="95" spans="1:6" ht="15.75" customHeight="1">
      <c r="A95" s="120"/>
      <c r="B95" s="51" t="s">
        <v>200</v>
      </c>
      <c r="C95" s="55" t="s">
        <v>108</v>
      </c>
      <c r="E95">
        <f t="shared" si="0"/>
        <v>178</v>
      </c>
      <c r="F95" s="55" t="s">
        <v>108</v>
      </c>
    </row>
    <row r="96" spans="1:6" ht="15.75" customHeight="1">
      <c r="A96" s="121"/>
      <c r="B96" s="51" t="s">
        <v>201</v>
      </c>
      <c r="C96" s="56" t="s">
        <v>110</v>
      </c>
      <c r="E96">
        <f t="shared" si="0"/>
        <v>212</v>
      </c>
      <c r="F96" s="56" t="s">
        <v>110</v>
      </c>
    </row>
    <row r="97" spans="1:6" ht="15.75" customHeight="1">
      <c r="A97" s="149" t="s">
        <v>46</v>
      </c>
      <c r="B97" s="51" t="s">
        <v>202</v>
      </c>
      <c r="C97" s="52" t="s">
        <v>102</v>
      </c>
      <c r="D97">
        <v>20</v>
      </c>
    </row>
    <row r="98" spans="1:6" ht="15.75" customHeight="1">
      <c r="A98" s="120"/>
      <c r="B98" s="51" t="s">
        <v>203</v>
      </c>
      <c r="C98" s="53" t="s">
        <v>104</v>
      </c>
    </row>
    <row r="99" spans="1:6" ht="15.75" customHeight="1">
      <c r="A99" s="120"/>
      <c r="B99" s="51" t="s">
        <v>204</v>
      </c>
      <c r="C99" s="54" t="s">
        <v>106</v>
      </c>
    </row>
    <row r="100" spans="1:6" ht="15.75" customHeight="1">
      <c r="A100" s="120"/>
      <c r="B100" s="51" t="s">
        <v>205</v>
      </c>
      <c r="C100" s="55" t="s">
        <v>108</v>
      </c>
    </row>
    <row r="101" spans="1:6" ht="15.75" customHeight="1">
      <c r="A101" s="121"/>
      <c r="B101" s="51" t="s">
        <v>206</v>
      </c>
      <c r="C101" s="56" t="s">
        <v>110</v>
      </c>
    </row>
    <row r="102" spans="1:6" ht="15.75" customHeight="1">
      <c r="A102" s="149" t="s">
        <v>47</v>
      </c>
      <c r="B102" s="51" t="s">
        <v>207</v>
      </c>
      <c r="C102" s="52" t="s">
        <v>102</v>
      </c>
      <c r="D102">
        <v>21</v>
      </c>
    </row>
    <row r="103" spans="1:6" ht="15.75" customHeight="1">
      <c r="A103" s="120"/>
      <c r="B103" s="51" t="s">
        <v>208</v>
      </c>
      <c r="C103" s="53" t="s">
        <v>104</v>
      </c>
    </row>
    <row r="104" spans="1:6" ht="15.75" customHeight="1">
      <c r="A104" s="120"/>
      <c r="B104" s="51" t="s">
        <v>209</v>
      </c>
      <c r="C104" s="54" t="s">
        <v>106</v>
      </c>
    </row>
    <row r="105" spans="1:6" ht="15.75" customHeight="1">
      <c r="A105" s="120"/>
      <c r="B105" s="61" t="s">
        <v>210</v>
      </c>
      <c r="C105" s="55" t="s">
        <v>108</v>
      </c>
    </row>
    <row r="106" spans="1:6" ht="15.75" customHeight="1">
      <c r="A106" s="121"/>
      <c r="B106" s="62" t="s">
        <v>211</v>
      </c>
      <c r="C106" s="63" t="s">
        <v>110</v>
      </c>
    </row>
    <row r="107" spans="1:6" ht="15.75" customHeight="1">
      <c r="A107" s="149" t="s">
        <v>48</v>
      </c>
      <c r="B107" s="51" t="s">
        <v>212</v>
      </c>
      <c r="C107" s="52" t="s">
        <v>102</v>
      </c>
      <c r="D107">
        <v>22</v>
      </c>
    </row>
    <row r="108" spans="1:6" ht="15.75" customHeight="1">
      <c r="A108" s="120"/>
      <c r="B108" s="51" t="s">
        <v>213</v>
      </c>
      <c r="C108" s="53" t="s">
        <v>104</v>
      </c>
    </row>
    <row r="109" spans="1:6" ht="15.75" customHeight="1">
      <c r="A109" s="120"/>
      <c r="B109" s="51" t="s">
        <v>214</v>
      </c>
      <c r="C109" s="54" t="s">
        <v>106</v>
      </c>
    </row>
    <row r="110" spans="1:6" ht="15.75" customHeight="1">
      <c r="A110" s="120"/>
      <c r="B110" s="51" t="s">
        <v>215</v>
      </c>
      <c r="C110" s="55" t="s">
        <v>108</v>
      </c>
    </row>
    <row r="111" spans="1:6" ht="15.75" customHeight="1">
      <c r="A111" s="121"/>
      <c r="B111" s="64" t="s">
        <v>216</v>
      </c>
      <c r="C111" s="63" t="s">
        <v>110</v>
      </c>
    </row>
    <row r="112" spans="1:6" ht="15.75" customHeight="1">
      <c r="A112" s="149" t="s">
        <v>50</v>
      </c>
      <c r="B112" s="51" t="s">
        <v>217</v>
      </c>
      <c r="C112" s="52" t="s">
        <v>102</v>
      </c>
      <c r="D112">
        <v>23</v>
      </c>
      <c r="E112">
        <f>LEN(B112)</f>
        <v>183</v>
      </c>
      <c r="F112" s="52" t="s">
        <v>102</v>
      </c>
    </row>
    <row r="113" spans="1:6" ht="15.75" customHeight="1">
      <c r="A113" s="120"/>
      <c r="B113" s="51" t="s">
        <v>218</v>
      </c>
      <c r="C113" s="53" t="s">
        <v>104</v>
      </c>
      <c r="E113">
        <f>LEN(B113)</f>
        <v>291</v>
      </c>
      <c r="F113" s="53" t="s">
        <v>104</v>
      </c>
    </row>
    <row r="114" spans="1:6" ht="15.75" customHeight="1">
      <c r="A114" s="120"/>
      <c r="B114" s="51" t="s">
        <v>219</v>
      </c>
      <c r="C114" s="54" t="s">
        <v>106</v>
      </c>
      <c r="E114">
        <f>LEN(B114)</f>
        <v>408</v>
      </c>
      <c r="F114" s="54" t="s">
        <v>106</v>
      </c>
    </row>
    <row r="115" spans="1:6" ht="15.75" customHeight="1">
      <c r="A115" s="120"/>
      <c r="B115" s="51" t="s">
        <v>220</v>
      </c>
      <c r="C115" s="65" t="s">
        <v>108</v>
      </c>
      <c r="E115">
        <f>LEN(B115)</f>
        <v>228</v>
      </c>
      <c r="F115" s="55" t="s">
        <v>108</v>
      </c>
    </row>
    <row r="116" spans="1:6" ht="15.75" customHeight="1">
      <c r="A116" s="121"/>
      <c r="B116" s="51" t="s">
        <v>221</v>
      </c>
      <c r="C116" s="66" t="s">
        <v>110</v>
      </c>
      <c r="E116">
        <f>LEN(B116)</f>
        <v>196</v>
      </c>
      <c r="F116" s="56" t="s">
        <v>110</v>
      </c>
    </row>
    <row r="117" spans="1:6" ht="15.75" customHeight="1">
      <c r="A117" s="150" t="s">
        <v>51</v>
      </c>
      <c r="B117" s="51" t="s">
        <v>222</v>
      </c>
      <c r="C117" s="52" t="s">
        <v>102</v>
      </c>
      <c r="D117">
        <v>24</v>
      </c>
    </row>
    <row r="118" spans="1:6" ht="15.75" customHeight="1">
      <c r="A118" s="120"/>
      <c r="B118" s="51" t="s">
        <v>223</v>
      </c>
      <c r="C118" s="53" t="s">
        <v>104</v>
      </c>
    </row>
    <row r="119" spans="1:6" ht="15.75" customHeight="1">
      <c r="A119" s="120"/>
      <c r="B119" s="51" t="s">
        <v>224</v>
      </c>
      <c r="C119" s="54" t="s">
        <v>106</v>
      </c>
    </row>
    <row r="120" spans="1:6" ht="15.75" customHeight="1">
      <c r="A120" s="120"/>
      <c r="B120" s="67" t="s">
        <v>225</v>
      </c>
      <c r="C120" s="65" t="s">
        <v>108</v>
      </c>
    </row>
    <row r="121" spans="1:6" ht="15.75" customHeight="1">
      <c r="A121" s="121"/>
      <c r="B121" s="67" t="s">
        <v>226</v>
      </c>
      <c r="C121" s="68" t="s">
        <v>110</v>
      </c>
    </row>
    <row r="122" spans="1:6" ht="15.75" customHeight="1">
      <c r="A122" s="149" t="s">
        <v>53</v>
      </c>
      <c r="B122" s="51" t="s">
        <v>227</v>
      </c>
      <c r="C122" s="52" t="s">
        <v>102</v>
      </c>
      <c r="D122">
        <v>25</v>
      </c>
      <c r="E122">
        <f>LEN(B122)</f>
        <v>148</v>
      </c>
      <c r="F122" s="52" t="s">
        <v>102</v>
      </c>
    </row>
    <row r="123" spans="1:6" ht="15.75" customHeight="1">
      <c r="A123" s="120"/>
      <c r="B123" s="51" t="s">
        <v>228</v>
      </c>
      <c r="C123" s="53" t="s">
        <v>104</v>
      </c>
      <c r="E123">
        <f>LEN(B123)</f>
        <v>272</v>
      </c>
      <c r="F123" s="53" t="s">
        <v>104</v>
      </c>
    </row>
    <row r="124" spans="1:6" ht="15.75" customHeight="1">
      <c r="A124" s="120"/>
      <c r="B124" s="51" t="s">
        <v>229</v>
      </c>
      <c r="C124" s="54" t="s">
        <v>106</v>
      </c>
      <c r="E124">
        <f>LEN(B124)</f>
        <v>282</v>
      </c>
      <c r="F124" s="54" t="s">
        <v>106</v>
      </c>
    </row>
    <row r="125" spans="1:6" ht="15.75" customHeight="1">
      <c r="A125" s="120"/>
      <c r="B125" s="51" t="s">
        <v>230</v>
      </c>
      <c r="C125" s="65" t="s">
        <v>108</v>
      </c>
      <c r="E125">
        <f>LEN(B125)</f>
        <v>257</v>
      </c>
      <c r="F125" s="55" t="s">
        <v>108</v>
      </c>
    </row>
    <row r="126" spans="1:6" ht="15.75" customHeight="1">
      <c r="A126" s="121"/>
      <c r="B126" s="51" t="s">
        <v>231</v>
      </c>
      <c r="C126" s="68" t="s">
        <v>110</v>
      </c>
      <c r="E126">
        <f>LEN(B126)</f>
        <v>89</v>
      </c>
      <c r="F126" s="56" t="s">
        <v>110</v>
      </c>
    </row>
    <row r="127" spans="1:6" ht="15.75" customHeight="1">
      <c r="A127" s="150" t="s">
        <v>232</v>
      </c>
      <c r="B127" s="51" t="s">
        <v>233</v>
      </c>
      <c r="C127" s="52" t="s">
        <v>102</v>
      </c>
      <c r="D127">
        <v>26</v>
      </c>
    </row>
    <row r="128" spans="1:6" ht="15.75" customHeight="1">
      <c r="A128" s="120"/>
      <c r="B128" s="59" t="s">
        <v>234</v>
      </c>
      <c r="C128" s="53" t="s">
        <v>104</v>
      </c>
    </row>
    <row r="129" spans="1:6" ht="15.75" customHeight="1">
      <c r="A129" s="120"/>
      <c r="B129" s="51" t="s">
        <v>235</v>
      </c>
      <c r="C129" s="54" t="s">
        <v>106</v>
      </c>
    </row>
    <row r="130" spans="1:6" ht="15.75" customHeight="1">
      <c r="A130" s="120"/>
      <c r="B130" s="51" t="s">
        <v>236</v>
      </c>
      <c r="C130" s="65" t="s">
        <v>108</v>
      </c>
    </row>
    <row r="131" spans="1:6" ht="15.75" customHeight="1">
      <c r="A131" s="121"/>
      <c r="B131" s="51" t="s">
        <v>237</v>
      </c>
      <c r="C131" s="68" t="s">
        <v>110</v>
      </c>
    </row>
    <row r="132" spans="1:6" ht="15.75" customHeight="1">
      <c r="A132" s="149" t="s">
        <v>57</v>
      </c>
      <c r="B132" s="51" t="s">
        <v>238</v>
      </c>
      <c r="C132" s="52" t="s">
        <v>102</v>
      </c>
      <c r="D132">
        <v>27</v>
      </c>
      <c r="E132">
        <f t="shared" ref="E132:E141" si="1">LEN(B132)</f>
        <v>102</v>
      </c>
      <c r="F132" s="52" t="s">
        <v>102</v>
      </c>
    </row>
    <row r="133" spans="1:6" ht="15.75" customHeight="1">
      <c r="A133" s="120"/>
      <c r="B133" s="51" t="s">
        <v>239</v>
      </c>
      <c r="C133" s="53" t="s">
        <v>104</v>
      </c>
      <c r="E133">
        <f t="shared" si="1"/>
        <v>320</v>
      </c>
      <c r="F133" s="53" t="s">
        <v>104</v>
      </c>
    </row>
    <row r="134" spans="1:6" ht="15.75" customHeight="1">
      <c r="A134" s="120"/>
      <c r="B134" s="51" t="s">
        <v>240</v>
      </c>
      <c r="C134" s="54" t="s">
        <v>106</v>
      </c>
      <c r="E134">
        <f t="shared" si="1"/>
        <v>261</v>
      </c>
      <c r="F134" s="54" t="s">
        <v>106</v>
      </c>
    </row>
    <row r="135" spans="1:6" ht="15.75" customHeight="1">
      <c r="A135" s="120"/>
      <c r="B135" s="69" t="s">
        <v>241</v>
      </c>
      <c r="C135" s="65" t="s">
        <v>108</v>
      </c>
      <c r="E135">
        <f t="shared" si="1"/>
        <v>575</v>
      </c>
      <c r="F135" s="55" t="s">
        <v>108</v>
      </c>
    </row>
    <row r="136" spans="1:6" ht="15.75" customHeight="1">
      <c r="A136" s="121"/>
      <c r="B136" s="70" t="s">
        <v>242</v>
      </c>
      <c r="C136" s="68" t="s">
        <v>110</v>
      </c>
      <c r="E136">
        <f t="shared" si="1"/>
        <v>400</v>
      </c>
      <c r="F136" s="56" t="s">
        <v>110</v>
      </c>
    </row>
    <row r="137" spans="1:6" ht="15.75" customHeight="1">
      <c r="A137" s="149" t="s">
        <v>59</v>
      </c>
      <c r="B137" s="71" t="s">
        <v>243</v>
      </c>
      <c r="C137" s="52" t="s">
        <v>102</v>
      </c>
      <c r="D137">
        <v>28</v>
      </c>
      <c r="E137">
        <f t="shared" si="1"/>
        <v>127</v>
      </c>
      <c r="F137" s="52" t="s">
        <v>102</v>
      </c>
    </row>
    <row r="138" spans="1:6" ht="15.75" customHeight="1">
      <c r="A138" s="120"/>
      <c r="B138" s="72" t="s">
        <v>244</v>
      </c>
      <c r="C138" s="53" t="s">
        <v>104</v>
      </c>
      <c r="E138">
        <f t="shared" si="1"/>
        <v>185</v>
      </c>
      <c r="F138" s="53" t="s">
        <v>104</v>
      </c>
    </row>
    <row r="139" spans="1:6" ht="15.75" customHeight="1">
      <c r="A139" s="120"/>
      <c r="B139" s="72" t="s">
        <v>245</v>
      </c>
      <c r="C139" s="54" t="s">
        <v>106</v>
      </c>
      <c r="E139">
        <f t="shared" si="1"/>
        <v>416</v>
      </c>
      <c r="F139" s="54" t="s">
        <v>106</v>
      </c>
    </row>
    <row r="140" spans="1:6" ht="15.75" customHeight="1">
      <c r="A140" s="120"/>
      <c r="B140" s="72" t="s">
        <v>246</v>
      </c>
      <c r="C140" s="65" t="s">
        <v>108</v>
      </c>
      <c r="E140">
        <f t="shared" si="1"/>
        <v>270</v>
      </c>
      <c r="F140" s="55" t="s">
        <v>108</v>
      </c>
    </row>
    <row r="141" spans="1:6" ht="15.75" customHeight="1">
      <c r="A141" s="121"/>
      <c r="B141" s="72" t="s">
        <v>247</v>
      </c>
      <c r="C141" s="68" t="s">
        <v>110</v>
      </c>
      <c r="E141">
        <f t="shared" si="1"/>
        <v>166</v>
      </c>
      <c r="F141" s="56" t="s">
        <v>110</v>
      </c>
    </row>
    <row r="142" spans="1:6" ht="15.75" customHeight="1">
      <c r="A142" s="149" t="s">
        <v>61</v>
      </c>
      <c r="B142" s="73" t="s">
        <v>248</v>
      </c>
      <c r="C142" s="74" t="s">
        <v>102</v>
      </c>
      <c r="D142">
        <v>29</v>
      </c>
    </row>
    <row r="143" spans="1:6" ht="15.75" customHeight="1">
      <c r="A143" s="120"/>
      <c r="B143" s="75" t="s">
        <v>249</v>
      </c>
      <c r="C143" s="76" t="s">
        <v>104</v>
      </c>
    </row>
    <row r="144" spans="1:6" ht="15.75" customHeight="1">
      <c r="A144" s="120"/>
      <c r="B144" s="75" t="s">
        <v>250</v>
      </c>
      <c r="C144" s="77" t="s">
        <v>106</v>
      </c>
    </row>
    <row r="145" spans="1:6" ht="15.75" customHeight="1">
      <c r="A145" s="120"/>
      <c r="B145" s="75" t="s">
        <v>251</v>
      </c>
      <c r="C145" s="78" t="s">
        <v>108</v>
      </c>
    </row>
    <row r="146" spans="1:6" ht="15.75" customHeight="1">
      <c r="A146" s="121"/>
      <c r="B146" s="79" t="s">
        <v>252</v>
      </c>
      <c r="C146" s="80" t="s">
        <v>110</v>
      </c>
    </row>
    <row r="147" spans="1:6" ht="15.75" customHeight="1">
      <c r="A147" s="158" t="s">
        <v>253</v>
      </c>
      <c r="B147" s="51" t="s">
        <v>254</v>
      </c>
      <c r="C147" s="74" t="s">
        <v>102</v>
      </c>
      <c r="D147">
        <v>30</v>
      </c>
    </row>
    <row r="148" spans="1:6" ht="15.75" customHeight="1">
      <c r="A148" s="120"/>
      <c r="B148" s="51" t="s">
        <v>255</v>
      </c>
      <c r="C148" s="76" t="s">
        <v>104</v>
      </c>
    </row>
    <row r="149" spans="1:6" ht="15.75" customHeight="1">
      <c r="A149" s="120"/>
      <c r="B149" s="51" t="s">
        <v>256</v>
      </c>
      <c r="C149" s="77" t="s">
        <v>106</v>
      </c>
    </row>
    <row r="150" spans="1:6" ht="15.75" customHeight="1">
      <c r="A150" s="120"/>
      <c r="B150" s="51" t="s">
        <v>257</v>
      </c>
      <c r="C150" s="78" t="s">
        <v>108</v>
      </c>
    </row>
    <row r="151" spans="1:6" ht="15.75" customHeight="1">
      <c r="A151" s="121"/>
      <c r="B151" s="51" t="s">
        <v>258</v>
      </c>
      <c r="C151" s="80" t="s">
        <v>110</v>
      </c>
    </row>
    <row r="152" spans="1:6" ht="15.75" customHeight="1">
      <c r="A152" s="149" t="s">
        <v>64</v>
      </c>
      <c r="B152" s="81" t="s">
        <v>259</v>
      </c>
      <c r="C152" s="74" t="s">
        <v>102</v>
      </c>
      <c r="D152">
        <v>31</v>
      </c>
      <c r="E152">
        <f t="shared" ref="E152:E176" si="2">LEN(B152)</f>
        <v>94</v>
      </c>
      <c r="F152" s="52" t="s">
        <v>102</v>
      </c>
    </row>
    <row r="153" spans="1:6" ht="15.75" customHeight="1">
      <c r="A153" s="120"/>
      <c r="B153" s="81" t="s">
        <v>260</v>
      </c>
      <c r="C153" s="76" t="s">
        <v>104</v>
      </c>
      <c r="E153">
        <f t="shared" si="2"/>
        <v>226</v>
      </c>
      <c r="F153" s="53" t="s">
        <v>104</v>
      </c>
    </row>
    <row r="154" spans="1:6" ht="15.75" customHeight="1">
      <c r="A154" s="120"/>
      <c r="B154" s="81" t="s">
        <v>261</v>
      </c>
      <c r="C154" s="77" t="s">
        <v>106</v>
      </c>
      <c r="E154">
        <f t="shared" si="2"/>
        <v>317</v>
      </c>
      <c r="F154" s="54" t="s">
        <v>106</v>
      </c>
    </row>
    <row r="155" spans="1:6" ht="15.75" customHeight="1">
      <c r="A155" s="120"/>
      <c r="B155" s="81" t="s">
        <v>262</v>
      </c>
      <c r="C155" s="78" t="s">
        <v>108</v>
      </c>
      <c r="E155">
        <f t="shared" si="2"/>
        <v>146</v>
      </c>
      <c r="F155" s="55" t="s">
        <v>108</v>
      </c>
    </row>
    <row r="156" spans="1:6" ht="15.75" customHeight="1">
      <c r="A156" s="121"/>
      <c r="B156" s="81" t="s">
        <v>263</v>
      </c>
      <c r="C156" s="80" t="s">
        <v>110</v>
      </c>
      <c r="E156">
        <f t="shared" si="2"/>
        <v>306</v>
      </c>
      <c r="F156" s="56" t="s">
        <v>110</v>
      </c>
    </row>
    <row r="157" spans="1:6" ht="15.75" customHeight="1">
      <c r="A157" s="154" t="s">
        <v>264</v>
      </c>
      <c r="B157" s="81" t="s">
        <v>265</v>
      </c>
      <c r="C157" s="74" t="s">
        <v>102</v>
      </c>
      <c r="D157">
        <v>32</v>
      </c>
      <c r="E157">
        <f t="shared" si="2"/>
        <v>151</v>
      </c>
      <c r="F157" s="52" t="s">
        <v>102</v>
      </c>
    </row>
    <row r="158" spans="1:6" ht="15.75" customHeight="1">
      <c r="A158" s="120"/>
      <c r="B158" s="69" t="s">
        <v>68</v>
      </c>
      <c r="C158" s="76" t="s">
        <v>104</v>
      </c>
      <c r="E158">
        <f t="shared" si="2"/>
        <v>361</v>
      </c>
      <c r="F158" s="53" t="s">
        <v>104</v>
      </c>
    </row>
    <row r="159" spans="1:6" ht="15.75" customHeight="1">
      <c r="A159" s="120"/>
      <c r="B159" s="69" t="s">
        <v>266</v>
      </c>
      <c r="C159" s="77" t="s">
        <v>106</v>
      </c>
      <c r="E159">
        <f t="shared" si="2"/>
        <v>341</v>
      </c>
      <c r="F159" s="54" t="s">
        <v>106</v>
      </c>
    </row>
    <row r="160" spans="1:6" ht="15.75" customHeight="1">
      <c r="A160" s="120"/>
      <c r="B160" s="81" t="s">
        <v>267</v>
      </c>
      <c r="C160" s="78" t="s">
        <v>108</v>
      </c>
      <c r="E160">
        <f t="shared" si="2"/>
        <v>117</v>
      </c>
      <c r="F160" s="55" t="s">
        <v>108</v>
      </c>
    </row>
    <row r="161" spans="1:6" ht="15.75" customHeight="1">
      <c r="A161" s="121"/>
      <c r="B161" s="81" t="s">
        <v>268</v>
      </c>
      <c r="C161" s="80" t="s">
        <v>110</v>
      </c>
      <c r="E161">
        <f t="shared" si="2"/>
        <v>217</v>
      </c>
      <c r="F161" s="56" t="s">
        <v>110</v>
      </c>
    </row>
    <row r="162" spans="1:6" ht="15.75" customHeight="1">
      <c r="A162" s="154" t="s">
        <v>69</v>
      </c>
      <c r="B162" s="81" t="s">
        <v>269</v>
      </c>
      <c r="C162" s="74" t="s">
        <v>102</v>
      </c>
      <c r="D162">
        <v>33</v>
      </c>
      <c r="E162">
        <f t="shared" si="2"/>
        <v>232</v>
      </c>
      <c r="F162" s="52" t="s">
        <v>102</v>
      </c>
    </row>
    <row r="163" spans="1:6" ht="15.75" customHeight="1">
      <c r="A163" s="120"/>
      <c r="B163" s="69" t="s">
        <v>270</v>
      </c>
      <c r="C163" s="76" t="s">
        <v>104</v>
      </c>
      <c r="E163">
        <f t="shared" si="2"/>
        <v>423</v>
      </c>
      <c r="F163" s="53" t="s">
        <v>104</v>
      </c>
    </row>
    <row r="164" spans="1:6" ht="15.75" customHeight="1">
      <c r="A164" s="120"/>
      <c r="B164" s="69" t="s">
        <v>271</v>
      </c>
      <c r="C164" s="77" t="s">
        <v>106</v>
      </c>
      <c r="E164">
        <f t="shared" si="2"/>
        <v>416</v>
      </c>
      <c r="F164" s="54" t="s">
        <v>106</v>
      </c>
    </row>
    <row r="165" spans="1:6" ht="15.75" customHeight="1">
      <c r="A165" s="120"/>
      <c r="B165" s="69" t="s">
        <v>272</v>
      </c>
      <c r="C165" s="78" t="s">
        <v>108</v>
      </c>
      <c r="E165">
        <f t="shared" si="2"/>
        <v>138</v>
      </c>
      <c r="F165" s="55" t="s">
        <v>108</v>
      </c>
    </row>
    <row r="166" spans="1:6" ht="15.75" customHeight="1">
      <c r="A166" s="121"/>
      <c r="B166" s="82" t="s">
        <v>273</v>
      </c>
      <c r="C166" s="80" t="s">
        <v>110</v>
      </c>
      <c r="E166">
        <f t="shared" si="2"/>
        <v>87</v>
      </c>
      <c r="F166" s="56" t="s">
        <v>110</v>
      </c>
    </row>
    <row r="167" spans="1:6" ht="15.75" customHeight="1">
      <c r="A167" s="151" t="s">
        <v>71</v>
      </c>
      <c r="B167" s="82" t="s">
        <v>274</v>
      </c>
      <c r="C167" s="74" t="s">
        <v>102</v>
      </c>
      <c r="D167">
        <v>34</v>
      </c>
      <c r="E167">
        <f t="shared" si="2"/>
        <v>216</v>
      </c>
      <c r="F167" s="52" t="s">
        <v>102</v>
      </c>
    </row>
    <row r="168" spans="1:6" ht="15.75" customHeight="1">
      <c r="A168" s="120"/>
      <c r="B168" s="69" t="s">
        <v>275</v>
      </c>
      <c r="C168" s="76" t="s">
        <v>104</v>
      </c>
      <c r="E168">
        <f t="shared" si="2"/>
        <v>459</v>
      </c>
      <c r="F168" s="53" t="s">
        <v>104</v>
      </c>
    </row>
    <row r="169" spans="1:6" ht="15.75" customHeight="1">
      <c r="A169" s="120"/>
      <c r="B169" s="69" t="s">
        <v>276</v>
      </c>
      <c r="C169" s="77" t="s">
        <v>106</v>
      </c>
      <c r="E169">
        <f t="shared" si="2"/>
        <v>510</v>
      </c>
      <c r="F169" s="54" t="s">
        <v>106</v>
      </c>
    </row>
    <row r="170" spans="1:6" ht="15.75" customHeight="1">
      <c r="A170" s="120"/>
      <c r="B170" s="69" t="s">
        <v>277</v>
      </c>
      <c r="C170" s="78" t="s">
        <v>108</v>
      </c>
      <c r="E170">
        <f t="shared" si="2"/>
        <v>388</v>
      </c>
      <c r="F170" s="55" t="s">
        <v>108</v>
      </c>
    </row>
    <row r="171" spans="1:6" ht="15.75" customHeight="1">
      <c r="A171" s="121"/>
      <c r="B171" s="69" t="s">
        <v>278</v>
      </c>
      <c r="C171" s="80" t="s">
        <v>110</v>
      </c>
      <c r="E171">
        <f t="shared" si="2"/>
        <v>385</v>
      </c>
      <c r="F171" s="56" t="s">
        <v>110</v>
      </c>
    </row>
    <row r="172" spans="1:6" ht="15.75" customHeight="1">
      <c r="A172" s="154" t="s">
        <v>73</v>
      </c>
      <c r="B172" s="83" t="s">
        <v>279</v>
      </c>
      <c r="C172" s="74" t="s">
        <v>102</v>
      </c>
      <c r="D172">
        <v>35</v>
      </c>
      <c r="E172">
        <f t="shared" si="2"/>
        <v>101</v>
      </c>
      <c r="F172" s="52" t="s">
        <v>102</v>
      </c>
    </row>
    <row r="173" spans="1:6" ht="15.75" customHeight="1">
      <c r="A173" s="120"/>
      <c r="B173" s="84" t="s">
        <v>280</v>
      </c>
      <c r="C173" s="76" t="s">
        <v>104</v>
      </c>
      <c r="E173">
        <f t="shared" si="2"/>
        <v>262</v>
      </c>
      <c r="F173" s="53" t="s">
        <v>104</v>
      </c>
    </row>
    <row r="174" spans="1:6" ht="15.75" customHeight="1">
      <c r="A174" s="120"/>
      <c r="B174" s="84" t="s">
        <v>281</v>
      </c>
      <c r="C174" s="77" t="s">
        <v>106</v>
      </c>
      <c r="E174">
        <f t="shared" si="2"/>
        <v>303</v>
      </c>
      <c r="F174" s="54" t="s">
        <v>106</v>
      </c>
    </row>
    <row r="175" spans="1:6" ht="15.75" customHeight="1">
      <c r="A175" s="120"/>
      <c r="B175" s="84" t="s">
        <v>282</v>
      </c>
      <c r="C175" s="78" t="s">
        <v>108</v>
      </c>
      <c r="E175">
        <f t="shared" si="2"/>
        <v>217</v>
      </c>
      <c r="F175" s="55" t="s">
        <v>108</v>
      </c>
    </row>
    <row r="176" spans="1:6" ht="15.75" customHeight="1">
      <c r="A176" s="121"/>
      <c r="B176" s="84" t="s">
        <v>283</v>
      </c>
      <c r="C176" s="80" t="s">
        <v>110</v>
      </c>
      <c r="E176">
        <f t="shared" si="2"/>
        <v>415</v>
      </c>
      <c r="F176" s="56" t="s">
        <v>110</v>
      </c>
    </row>
    <row r="177" spans="1:4" ht="15.75" customHeight="1">
      <c r="A177" s="151" t="s">
        <v>74</v>
      </c>
      <c r="B177" s="51" t="s">
        <v>284</v>
      </c>
      <c r="C177" s="74" t="s">
        <v>102</v>
      </c>
      <c r="D177">
        <v>36</v>
      </c>
    </row>
    <row r="178" spans="1:4" ht="15.75" customHeight="1">
      <c r="A178" s="120"/>
      <c r="B178" s="85" t="s">
        <v>285</v>
      </c>
      <c r="C178" s="76" t="s">
        <v>104</v>
      </c>
    </row>
    <row r="179" spans="1:4" ht="15.75" customHeight="1">
      <c r="A179" s="120"/>
      <c r="B179" s="51" t="s">
        <v>286</v>
      </c>
      <c r="C179" s="77" t="s">
        <v>106</v>
      </c>
    </row>
    <row r="180" spans="1:4" ht="15.75" customHeight="1">
      <c r="A180" s="120"/>
      <c r="B180" s="59" t="s">
        <v>287</v>
      </c>
      <c r="C180" s="78" t="s">
        <v>108</v>
      </c>
    </row>
    <row r="181" spans="1:4" ht="15.75" customHeight="1">
      <c r="A181" s="121"/>
      <c r="B181" s="51" t="s">
        <v>288</v>
      </c>
      <c r="C181" s="80" t="s">
        <v>110</v>
      </c>
    </row>
    <row r="182" spans="1:4" ht="15.75" customHeight="1">
      <c r="A182" s="151" t="s">
        <v>75</v>
      </c>
      <c r="B182" s="51" t="s">
        <v>289</v>
      </c>
      <c r="C182" s="74" t="s">
        <v>102</v>
      </c>
      <c r="D182">
        <v>37</v>
      </c>
    </row>
    <row r="183" spans="1:4" ht="15.75" customHeight="1">
      <c r="A183" s="120"/>
      <c r="B183" s="51" t="s">
        <v>290</v>
      </c>
      <c r="C183" s="76" t="s">
        <v>104</v>
      </c>
    </row>
    <row r="184" spans="1:4" ht="15.75" customHeight="1">
      <c r="A184" s="120"/>
      <c r="B184" s="51" t="s">
        <v>291</v>
      </c>
      <c r="C184" s="77" t="s">
        <v>106</v>
      </c>
    </row>
    <row r="185" spans="1:4" ht="15.75" customHeight="1">
      <c r="A185" s="120"/>
      <c r="B185" s="51" t="s">
        <v>292</v>
      </c>
      <c r="C185" s="78" t="s">
        <v>108</v>
      </c>
    </row>
    <row r="186" spans="1:4" ht="15.75" customHeight="1">
      <c r="A186" s="121"/>
      <c r="B186" s="51" t="s">
        <v>293</v>
      </c>
      <c r="C186" s="80" t="s">
        <v>110</v>
      </c>
    </row>
    <row r="187" spans="1:4" ht="15.75" customHeight="1">
      <c r="A187" s="159" t="s">
        <v>76</v>
      </c>
      <c r="B187" s="51" t="s">
        <v>294</v>
      </c>
      <c r="C187" s="74" t="s">
        <v>102</v>
      </c>
      <c r="D187">
        <v>38</v>
      </c>
    </row>
    <row r="188" spans="1:4" ht="15.75" customHeight="1">
      <c r="A188" s="120"/>
      <c r="B188" s="51" t="s">
        <v>295</v>
      </c>
      <c r="C188" s="76" t="s">
        <v>104</v>
      </c>
    </row>
    <row r="189" spans="1:4" ht="15.75" customHeight="1">
      <c r="A189" s="120"/>
      <c r="B189" s="51" t="s">
        <v>296</v>
      </c>
      <c r="C189" s="77" t="s">
        <v>106</v>
      </c>
    </row>
    <row r="190" spans="1:4" ht="15.75" customHeight="1">
      <c r="A190" s="120"/>
      <c r="B190" s="51" t="s">
        <v>297</v>
      </c>
      <c r="C190" s="78" t="s">
        <v>108</v>
      </c>
    </row>
    <row r="191" spans="1:4" ht="15.75" customHeight="1">
      <c r="A191" s="121"/>
      <c r="B191" s="51" t="s">
        <v>298</v>
      </c>
      <c r="C191" s="80" t="s">
        <v>110</v>
      </c>
    </row>
    <row r="192" spans="1:4" ht="15.75" customHeight="1">
      <c r="A192" s="151" t="s">
        <v>77</v>
      </c>
      <c r="B192" s="51" t="s">
        <v>299</v>
      </c>
      <c r="C192" s="74" t="s">
        <v>102</v>
      </c>
      <c r="D192">
        <v>39</v>
      </c>
    </row>
    <row r="193" spans="1:4" ht="15.75" customHeight="1">
      <c r="A193" s="120"/>
      <c r="B193" s="51" t="s">
        <v>300</v>
      </c>
      <c r="C193" s="76" t="s">
        <v>104</v>
      </c>
    </row>
    <row r="194" spans="1:4" ht="15.75" customHeight="1">
      <c r="A194" s="120"/>
      <c r="B194" s="51" t="s">
        <v>301</v>
      </c>
      <c r="C194" s="77" t="s">
        <v>106</v>
      </c>
    </row>
    <row r="195" spans="1:4" ht="15.75" customHeight="1">
      <c r="A195" s="120"/>
      <c r="B195" s="51" t="s">
        <v>302</v>
      </c>
      <c r="C195" s="78" t="s">
        <v>108</v>
      </c>
    </row>
    <row r="196" spans="1:4" ht="15.75" customHeight="1">
      <c r="A196" s="121"/>
      <c r="B196" s="51" t="s">
        <v>303</v>
      </c>
      <c r="C196" s="80" t="s">
        <v>110</v>
      </c>
    </row>
    <row r="197" spans="1:4" ht="15.75" customHeight="1">
      <c r="A197" s="151" t="s">
        <v>78</v>
      </c>
      <c r="B197" s="51" t="s">
        <v>304</v>
      </c>
      <c r="C197" s="74" t="s">
        <v>102</v>
      </c>
      <c r="D197">
        <v>40</v>
      </c>
    </row>
    <row r="198" spans="1:4" ht="15.75" customHeight="1">
      <c r="A198" s="120"/>
      <c r="B198" s="51" t="s">
        <v>305</v>
      </c>
      <c r="C198" s="76" t="s">
        <v>104</v>
      </c>
    </row>
    <row r="199" spans="1:4" ht="15.75" customHeight="1">
      <c r="A199" s="120"/>
      <c r="B199" s="51" t="s">
        <v>306</v>
      </c>
      <c r="C199" s="77" t="s">
        <v>106</v>
      </c>
    </row>
    <row r="200" spans="1:4" ht="15.75" customHeight="1">
      <c r="A200" s="120"/>
      <c r="B200" s="51" t="s">
        <v>307</v>
      </c>
      <c r="C200" s="78" t="s">
        <v>108</v>
      </c>
    </row>
    <row r="201" spans="1:4" ht="15.75" customHeight="1">
      <c r="A201" s="121"/>
      <c r="B201" s="51" t="s">
        <v>308</v>
      </c>
      <c r="C201" s="80" t="s">
        <v>110</v>
      </c>
    </row>
    <row r="202" spans="1:4" ht="15.75" customHeight="1">
      <c r="A202" s="151" t="s">
        <v>79</v>
      </c>
      <c r="B202" s="51" t="s">
        <v>309</v>
      </c>
      <c r="C202" s="74" t="s">
        <v>102</v>
      </c>
      <c r="D202">
        <v>41</v>
      </c>
    </row>
    <row r="203" spans="1:4" ht="15.75" customHeight="1">
      <c r="A203" s="120"/>
      <c r="B203" s="51" t="s">
        <v>310</v>
      </c>
      <c r="C203" s="76" t="s">
        <v>104</v>
      </c>
    </row>
    <row r="204" spans="1:4" ht="15.75" customHeight="1">
      <c r="A204" s="120"/>
      <c r="B204" s="51" t="s">
        <v>311</v>
      </c>
      <c r="C204" s="77" t="s">
        <v>106</v>
      </c>
    </row>
    <row r="205" spans="1:4" ht="15.75" customHeight="1">
      <c r="A205" s="120"/>
      <c r="B205" s="51" t="s">
        <v>312</v>
      </c>
      <c r="C205" s="78" t="s">
        <v>108</v>
      </c>
    </row>
    <row r="206" spans="1:4" ht="15.75" customHeight="1">
      <c r="A206" s="121"/>
      <c r="B206" s="51" t="s">
        <v>313</v>
      </c>
      <c r="C206" s="80" t="s">
        <v>110</v>
      </c>
    </row>
    <row r="207" spans="1:4" ht="15.75" customHeight="1">
      <c r="A207" s="155" t="s">
        <v>81</v>
      </c>
      <c r="B207" s="51" t="s">
        <v>314</v>
      </c>
      <c r="C207" s="74" t="s">
        <v>102</v>
      </c>
      <c r="D207">
        <v>42</v>
      </c>
    </row>
    <row r="208" spans="1:4" ht="15.75" customHeight="1">
      <c r="A208" s="120"/>
      <c r="B208" s="51" t="s">
        <v>315</v>
      </c>
      <c r="C208" s="76" t="s">
        <v>104</v>
      </c>
    </row>
    <row r="209" spans="1:4" ht="15.75" customHeight="1">
      <c r="A209" s="120"/>
      <c r="B209" s="51" t="s">
        <v>316</v>
      </c>
      <c r="C209" s="77" t="s">
        <v>106</v>
      </c>
    </row>
    <row r="210" spans="1:4" ht="15.75" customHeight="1">
      <c r="A210" s="120"/>
      <c r="B210" s="51" t="s">
        <v>317</v>
      </c>
      <c r="C210" s="78" t="s">
        <v>108</v>
      </c>
    </row>
    <row r="211" spans="1:4" ht="15.75" customHeight="1">
      <c r="A211" s="121"/>
      <c r="B211" s="51" t="s">
        <v>318</v>
      </c>
      <c r="C211" s="80" t="s">
        <v>110</v>
      </c>
    </row>
    <row r="212" spans="1:4" ht="15.75" customHeight="1">
      <c r="A212" s="157" t="s">
        <v>82</v>
      </c>
      <c r="B212" s="51" t="s">
        <v>319</v>
      </c>
      <c r="C212" s="74" t="s">
        <v>102</v>
      </c>
      <c r="D212">
        <v>43</v>
      </c>
    </row>
    <row r="213" spans="1:4" ht="15.75" customHeight="1">
      <c r="A213" s="120"/>
      <c r="B213" s="51" t="s">
        <v>320</v>
      </c>
      <c r="C213" s="76" t="s">
        <v>104</v>
      </c>
    </row>
    <row r="214" spans="1:4" ht="15.75" customHeight="1">
      <c r="A214" s="120"/>
      <c r="B214" s="51" t="s">
        <v>321</v>
      </c>
      <c r="C214" s="77" t="s">
        <v>106</v>
      </c>
    </row>
    <row r="215" spans="1:4" ht="15.75" customHeight="1">
      <c r="A215" s="120"/>
      <c r="B215" s="51" t="s">
        <v>322</v>
      </c>
      <c r="C215" s="78" t="s">
        <v>108</v>
      </c>
    </row>
    <row r="216" spans="1:4" ht="15.75" customHeight="1">
      <c r="A216" s="121"/>
      <c r="B216" s="51" t="s">
        <v>323</v>
      </c>
      <c r="C216" s="80" t="s">
        <v>110</v>
      </c>
    </row>
    <row r="217" spans="1:4" ht="15.75" customHeight="1">
      <c r="A217" s="155" t="s">
        <v>84</v>
      </c>
      <c r="B217" s="51" t="s">
        <v>324</v>
      </c>
      <c r="C217" s="74" t="s">
        <v>102</v>
      </c>
      <c r="D217">
        <v>44</v>
      </c>
    </row>
    <row r="218" spans="1:4" ht="15.75" customHeight="1">
      <c r="A218" s="120"/>
      <c r="B218" s="51" t="s">
        <v>325</v>
      </c>
      <c r="C218" s="76" t="s">
        <v>104</v>
      </c>
    </row>
    <row r="219" spans="1:4" ht="15.75" customHeight="1">
      <c r="A219" s="120"/>
      <c r="B219" s="51" t="s">
        <v>326</v>
      </c>
      <c r="C219" s="77" t="s">
        <v>106</v>
      </c>
    </row>
    <row r="220" spans="1:4" ht="15.75" customHeight="1">
      <c r="A220" s="120"/>
      <c r="B220" s="51" t="s">
        <v>327</v>
      </c>
      <c r="C220" s="78" t="s">
        <v>108</v>
      </c>
    </row>
    <row r="221" spans="1:4" ht="15.75" customHeight="1">
      <c r="A221" s="121"/>
      <c r="B221" s="51" t="s">
        <v>328</v>
      </c>
      <c r="C221" s="80" t="s">
        <v>110</v>
      </c>
    </row>
    <row r="222" spans="1:4" ht="15.75" customHeight="1">
      <c r="A222" s="155" t="s">
        <v>85</v>
      </c>
      <c r="B222" s="51" t="s">
        <v>329</v>
      </c>
      <c r="C222" s="74" t="s">
        <v>102</v>
      </c>
      <c r="D222">
        <v>45</v>
      </c>
    </row>
    <row r="223" spans="1:4" ht="15.75" customHeight="1">
      <c r="A223" s="120"/>
      <c r="B223" s="51" t="s">
        <v>330</v>
      </c>
      <c r="C223" s="76" t="s">
        <v>104</v>
      </c>
    </row>
    <row r="224" spans="1:4" ht="15.75" customHeight="1">
      <c r="A224" s="120"/>
      <c r="B224" s="51" t="s">
        <v>331</v>
      </c>
      <c r="C224" s="77" t="s">
        <v>106</v>
      </c>
    </row>
    <row r="225" spans="1:6" ht="15.75" customHeight="1">
      <c r="A225" s="120"/>
      <c r="B225" s="51" t="s">
        <v>332</v>
      </c>
      <c r="C225" s="78" t="s">
        <v>108</v>
      </c>
    </row>
    <row r="226" spans="1:6" ht="15.75" customHeight="1">
      <c r="A226" s="121"/>
      <c r="B226" s="51" t="s">
        <v>333</v>
      </c>
      <c r="C226" s="80" t="s">
        <v>110</v>
      </c>
    </row>
    <row r="227" spans="1:6" ht="15.75" customHeight="1">
      <c r="A227" s="155" t="s">
        <v>86</v>
      </c>
      <c r="B227" s="51" t="s">
        <v>334</v>
      </c>
      <c r="C227" s="74" t="s">
        <v>102</v>
      </c>
      <c r="D227">
        <v>46</v>
      </c>
    </row>
    <row r="228" spans="1:6" ht="15.75" customHeight="1">
      <c r="A228" s="120"/>
      <c r="B228" s="51" t="s">
        <v>335</v>
      </c>
      <c r="C228" s="76" t="s">
        <v>104</v>
      </c>
    </row>
    <row r="229" spans="1:6" ht="15.75" customHeight="1">
      <c r="A229" s="120"/>
      <c r="B229" s="51" t="s">
        <v>336</v>
      </c>
      <c r="C229" s="77" t="s">
        <v>106</v>
      </c>
    </row>
    <row r="230" spans="1:6" ht="15.75" customHeight="1">
      <c r="A230" s="120"/>
      <c r="B230" s="51" t="s">
        <v>337</v>
      </c>
      <c r="C230" s="78" t="s">
        <v>108</v>
      </c>
    </row>
    <row r="231" spans="1:6" ht="15.75" customHeight="1">
      <c r="A231" s="121"/>
      <c r="B231" s="51" t="s">
        <v>338</v>
      </c>
      <c r="C231" s="80" t="s">
        <v>110</v>
      </c>
    </row>
    <row r="232" spans="1:6" ht="15.75" customHeight="1">
      <c r="A232" s="156" t="s">
        <v>89</v>
      </c>
      <c r="B232" s="60" t="s">
        <v>339</v>
      </c>
      <c r="C232" s="74" t="s">
        <v>102</v>
      </c>
      <c r="D232">
        <v>47</v>
      </c>
      <c r="E232">
        <f>LEN(B232)</f>
        <v>93</v>
      </c>
      <c r="F232" s="74" t="s">
        <v>102</v>
      </c>
    </row>
    <row r="233" spans="1:6" ht="15.75" customHeight="1">
      <c r="A233" s="120"/>
      <c r="B233" s="51" t="s">
        <v>340</v>
      </c>
      <c r="C233" s="76" t="s">
        <v>104</v>
      </c>
      <c r="E233">
        <f>LEN(B233)</f>
        <v>130</v>
      </c>
      <c r="F233" s="76" t="s">
        <v>104</v>
      </c>
    </row>
    <row r="234" spans="1:6" ht="15.75" customHeight="1">
      <c r="A234" s="120"/>
      <c r="B234" s="51" t="s">
        <v>341</v>
      </c>
      <c r="C234" s="77" t="s">
        <v>106</v>
      </c>
      <c r="E234">
        <f>LEN(B234)</f>
        <v>222</v>
      </c>
      <c r="F234" s="77" t="s">
        <v>106</v>
      </c>
    </row>
    <row r="235" spans="1:6" ht="15.75" customHeight="1">
      <c r="A235" s="120"/>
      <c r="B235" s="51" t="s">
        <v>342</v>
      </c>
      <c r="C235" s="78" t="s">
        <v>108</v>
      </c>
      <c r="E235">
        <f>LEN(B235)</f>
        <v>256</v>
      </c>
      <c r="F235" s="78" t="s">
        <v>108</v>
      </c>
    </row>
    <row r="236" spans="1:6" ht="15.75" customHeight="1">
      <c r="A236" s="121"/>
      <c r="B236" s="51" t="s">
        <v>343</v>
      </c>
      <c r="C236" s="80" t="s">
        <v>110</v>
      </c>
      <c r="E236">
        <f>LEN(B236)</f>
        <v>268</v>
      </c>
      <c r="F236" s="80" t="s">
        <v>110</v>
      </c>
    </row>
    <row r="237" spans="1:6" ht="15.75" customHeight="1">
      <c r="A237" s="156" t="s">
        <v>90</v>
      </c>
      <c r="B237" s="60" t="s">
        <v>344</v>
      </c>
      <c r="C237" s="74" t="s">
        <v>102</v>
      </c>
      <c r="D237">
        <v>48</v>
      </c>
    </row>
    <row r="238" spans="1:6" ht="15.75" customHeight="1">
      <c r="A238" s="120"/>
      <c r="B238" s="51" t="s">
        <v>345</v>
      </c>
      <c r="C238" s="76" t="s">
        <v>104</v>
      </c>
    </row>
    <row r="239" spans="1:6" ht="15.75" customHeight="1">
      <c r="A239" s="120"/>
      <c r="B239" s="51" t="s">
        <v>346</v>
      </c>
      <c r="C239" s="77" t="s">
        <v>106</v>
      </c>
    </row>
    <row r="240" spans="1:6" ht="15.75" customHeight="1">
      <c r="A240" s="120"/>
      <c r="B240" s="51" t="s">
        <v>347</v>
      </c>
      <c r="C240" s="78" t="s">
        <v>108</v>
      </c>
    </row>
    <row r="241" spans="1:4" ht="15.75" customHeight="1">
      <c r="A241" s="121"/>
      <c r="B241" s="51" t="s">
        <v>348</v>
      </c>
      <c r="C241" s="80" t="s">
        <v>110</v>
      </c>
    </row>
    <row r="242" spans="1:4" ht="15.75" customHeight="1">
      <c r="A242" s="156" t="s">
        <v>91</v>
      </c>
      <c r="B242" s="60" t="s">
        <v>349</v>
      </c>
      <c r="C242" s="74" t="s">
        <v>102</v>
      </c>
      <c r="D242">
        <v>49</v>
      </c>
    </row>
    <row r="243" spans="1:4" ht="15.75" customHeight="1">
      <c r="A243" s="120"/>
      <c r="B243" s="51" t="s">
        <v>350</v>
      </c>
      <c r="C243" s="76" t="s">
        <v>104</v>
      </c>
    </row>
    <row r="244" spans="1:4" ht="15.75" customHeight="1">
      <c r="A244" s="120"/>
      <c r="B244" s="51" t="s">
        <v>351</v>
      </c>
      <c r="C244" s="77" t="s">
        <v>106</v>
      </c>
    </row>
    <row r="245" spans="1:4" ht="15.75" customHeight="1">
      <c r="A245" s="120"/>
      <c r="B245" s="51" t="s">
        <v>352</v>
      </c>
      <c r="C245" s="78" t="s">
        <v>108</v>
      </c>
    </row>
    <row r="246" spans="1:4" ht="15.75" customHeight="1">
      <c r="A246" s="121"/>
      <c r="B246" s="51" t="s">
        <v>353</v>
      </c>
      <c r="C246" s="80" t="s">
        <v>110</v>
      </c>
    </row>
    <row r="247" spans="1:4" ht="15.75" customHeight="1">
      <c r="A247" s="156" t="s">
        <v>92</v>
      </c>
      <c r="B247" s="60" t="s">
        <v>354</v>
      </c>
      <c r="C247" s="74" t="s">
        <v>102</v>
      </c>
      <c r="D247">
        <v>50</v>
      </c>
    </row>
    <row r="248" spans="1:4" ht="15.75" customHeight="1">
      <c r="A248" s="120"/>
      <c r="B248" s="51" t="s">
        <v>355</v>
      </c>
      <c r="C248" s="76" t="s">
        <v>104</v>
      </c>
    </row>
    <row r="249" spans="1:4" ht="15.75" customHeight="1">
      <c r="A249" s="120"/>
      <c r="B249" s="51" t="s">
        <v>356</v>
      </c>
      <c r="C249" s="77" t="s">
        <v>106</v>
      </c>
    </row>
    <row r="250" spans="1:4" ht="15.75" customHeight="1">
      <c r="A250" s="120"/>
      <c r="B250" s="51" t="s">
        <v>357</v>
      </c>
      <c r="C250" s="78" t="s">
        <v>108</v>
      </c>
    </row>
    <row r="251" spans="1:4" ht="15.75" customHeight="1">
      <c r="A251" s="121"/>
      <c r="B251" s="51" t="s">
        <v>358</v>
      </c>
      <c r="C251" s="80" t="s">
        <v>110</v>
      </c>
    </row>
    <row r="252" spans="1:4" ht="15.75" customHeight="1">
      <c r="A252" s="156" t="s">
        <v>94</v>
      </c>
      <c r="B252" s="60" t="s">
        <v>359</v>
      </c>
      <c r="C252" s="74" t="s">
        <v>102</v>
      </c>
      <c r="D252">
        <v>51</v>
      </c>
    </row>
    <row r="253" spans="1:4" ht="15.75" customHeight="1">
      <c r="A253" s="120"/>
      <c r="B253" s="51" t="s">
        <v>360</v>
      </c>
      <c r="C253" s="76" t="s">
        <v>104</v>
      </c>
    </row>
    <row r="254" spans="1:4" ht="15.75" customHeight="1">
      <c r="A254" s="120"/>
      <c r="B254" s="51" t="s">
        <v>361</v>
      </c>
      <c r="C254" s="77" t="s">
        <v>106</v>
      </c>
    </row>
    <row r="255" spans="1:4" ht="15.75" customHeight="1">
      <c r="A255" s="120"/>
      <c r="B255" s="51" t="s">
        <v>362</v>
      </c>
      <c r="C255" s="78" t="s">
        <v>108</v>
      </c>
    </row>
    <row r="256" spans="1:4" ht="15.75" customHeight="1">
      <c r="A256" s="120"/>
      <c r="B256" s="51" t="s">
        <v>363</v>
      </c>
      <c r="C256" s="80" t="s">
        <v>110</v>
      </c>
    </row>
    <row r="257" spans="1:4" ht="15.75" customHeight="1">
      <c r="A257" s="156" t="s">
        <v>95</v>
      </c>
      <c r="B257" s="60" t="s">
        <v>364</v>
      </c>
      <c r="C257" s="74" t="s">
        <v>102</v>
      </c>
      <c r="D257">
        <v>52</v>
      </c>
    </row>
    <row r="258" spans="1:4" ht="15.75" customHeight="1">
      <c r="A258" s="120"/>
      <c r="B258" s="51" t="s">
        <v>365</v>
      </c>
      <c r="C258" s="76" t="s">
        <v>104</v>
      </c>
    </row>
    <row r="259" spans="1:4" ht="15.75" customHeight="1">
      <c r="A259" s="120"/>
      <c r="B259" s="51" t="s">
        <v>366</v>
      </c>
      <c r="C259" s="77" t="s">
        <v>106</v>
      </c>
    </row>
    <row r="260" spans="1:4" ht="15.75" customHeight="1">
      <c r="A260" s="120"/>
      <c r="B260" s="51" t="s">
        <v>367</v>
      </c>
      <c r="C260" s="78" t="s">
        <v>108</v>
      </c>
    </row>
    <row r="261" spans="1:4" ht="15.75" customHeight="1">
      <c r="A261" s="121"/>
      <c r="B261" s="51" t="s">
        <v>368</v>
      </c>
      <c r="C261" s="80" t="s">
        <v>110</v>
      </c>
    </row>
    <row r="262" spans="1:4" ht="15.75" customHeight="1">
      <c r="A262" s="156" t="s">
        <v>96</v>
      </c>
      <c r="B262" s="60" t="s">
        <v>369</v>
      </c>
      <c r="C262" s="74" t="s">
        <v>102</v>
      </c>
      <c r="D262">
        <v>53</v>
      </c>
    </row>
    <row r="263" spans="1:4" ht="15.75" customHeight="1">
      <c r="A263" s="120"/>
      <c r="B263" s="51" t="s">
        <v>370</v>
      </c>
      <c r="C263" s="76" t="s">
        <v>104</v>
      </c>
    </row>
    <row r="264" spans="1:4" ht="15.75" customHeight="1">
      <c r="A264" s="120"/>
      <c r="B264" s="51" t="s">
        <v>371</v>
      </c>
      <c r="C264" s="77" t="s">
        <v>106</v>
      </c>
    </row>
    <row r="265" spans="1:4" ht="15.75" customHeight="1">
      <c r="A265" s="120"/>
      <c r="B265" s="51" t="s">
        <v>372</v>
      </c>
      <c r="C265" s="78" t="s">
        <v>108</v>
      </c>
    </row>
    <row r="266" spans="1:4" ht="15.75" customHeight="1">
      <c r="A266" s="121"/>
      <c r="B266" s="51" t="s">
        <v>373</v>
      </c>
      <c r="C266" s="80" t="s">
        <v>110</v>
      </c>
    </row>
    <row r="267" spans="1:4" ht="15.75" customHeight="1">
      <c r="A267" s="156" t="s">
        <v>98</v>
      </c>
      <c r="B267" s="60" t="s">
        <v>374</v>
      </c>
      <c r="C267" s="74" t="s">
        <v>102</v>
      </c>
    </row>
    <row r="268" spans="1:4" ht="15.75" customHeight="1">
      <c r="A268" s="120"/>
      <c r="B268" s="51" t="s">
        <v>375</v>
      </c>
      <c r="C268" s="76" t="s">
        <v>104</v>
      </c>
    </row>
    <row r="269" spans="1:4" ht="15.75" customHeight="1">
      <c r="A269" s="120"/>
      <c r="B269" s="51" t="s">
        <v>376</v>
      </c>
      <c r="C269" s="77" t="s">
        <v>106</v>
      </c>
    </row>
    <row r="270" spans="1:4" ht="15.75" customHeight="1">
      <c r="A270" s="120"/>
      <c r="B270" s="51" t="s">
        <v>377</v>
      </c>
      <c r="C270" s="78" t="s">
        <v>108</v>
      </c>
    </row>
    <row r="271" spans="1:4" ht="15.75" customHeight="1">
      <c r="A271" s="121"/>
      <c r="B271" s="51" t="s">
        <v>378</v>
      </c>
      <c r="C271" s="80" t="s">
        <v>110</v>
      </c>
    </row>
  </sheetData>
  <mergeCells count="54">
    <mergeCell ref="A72:A76"/>
    <mergeCell ref="A62:A66"/>
    <mergeCell ref="A57:A61"/>
    <mergeCell ref="A52:A56"/>
    <mergeCell ref="A117:A121"/>
    <mergeCell ref="A97:A101"/>
    <mergeCell ref="A102:A106"/>
    <mergeCell ref="A107:A111"/>
    <mergeCell ref="A112:A116"/>
    <mergeCell ref="A77:A81"/>
    <mergeCell ref="A82:A86"/>
    <mergeCell ref="A67:A71"/>
    <mergeCell ref="A217:A221"/>
    <mergeCell ref="A212:A216"/>
    <mergeCell ref="A177:A181"/>
    <mergeCell ref="A182:A186"/>
    <mergeCell ref="A142:A146"/>
    <mergeCell ref="A147:A151"/>
    <mergeCell ref="A152:A156"/>
    <mergeCell ref="A162:A166"/>
    <mergeCell ref="A167:A171"/>
    <mergeCell ref="A172:A176"/>
    <mergeCell ref="A157:A161"/>
    <mergeCell ref="A192:A196"/>
    <mergeCell ref="A187:A191"/>
    <mergeCell ref="A197:A201"/>
    <mergeCell ref="A202:A206"/>
    <mergeCell ref="A207:A211"/>
    <mergeCell ref="A222:A226"/>
    <mergeCell ref="A227:A231"/>
    <mergeCell ref="A232:A236"/>
    <mergeCell ref="A237:A241"/>
    <mergeCell ref="A267:A271"/>
    <mergeCell ref="A257:A261"/>
    <mergeCell ref="A242:A246"/>
    <mergeCell ref="A247:A251"/>
    <mergeCell ref="A252:A256"/>
    <mergeCell ref="A262:A266"/>
    <mergeCell ref="A2:A6"/>
    <mergeCell ref="A7:A11"/>
    <mergeCell ref="A12:A16"/>
    <mergeCell ref="A17:A21"/>
    <mergeCell ref="A22:A26"/>
    <mergeCell ref="A27:A31"/>
    <mergeCell ref="A32:A36"/>
    <mergeCell ref="A42:A46"/>
    <mergeCell ref="A47:A51"/>
    <mergeCell ref="A37:A41"/>
    <mergeCell ref="A122:A126"/>
    <mergeCell ref="A127:A131"/>
    <mergeCell ref="A132:A136"/>
    <mergeCell ref="A137:A141"/>
    <mergeCell ref="A87:A91"/>
    <mergeCell ref="A92:A9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68</vt:i4>
      </vt:variant>
    </vt:vector>
  </HeadingPairs>
  <TitlesOfParts>
    <vt:vector size="70" baseType="lpstr">
      <vt:lpstr>MGDA</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vector>
  </TitlesOfParts>
  <Manager>Erika Rangel</Manager>
  <Company>Archivo General de la Nación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Rangel</dc:creator>
  <cp:keywords>Archivo General de la Nación</cp:keywords>
  <dc:description>Archivo General de la Nación</dc:description>
  <cp:lastModifiedBy>AUXPLANEACION03</cp:lastModifiedBy>
  <cp:revision/>
  <dcterms:created xsi:type="dcterms:W3CDTF">2020-09-21T21:12:58Z</dcterms:created>
  <dcterms:modified xsi:type="dcterms:W3CDTF">2023-01-19T20:33:30Z</dcterms:modified>
  <cp:category>Archivo General de la Nación</cp:category>
</cp:coreProperties>
</file>